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13 実地指導・指導監査\01 実施通知起案\02介護関係\R6\通知添付資料（R06）\介護保険施設(特養・老健)\作業中\"/>
    </mc:Choice>
  </mc:AlternateContent>
  <xr:revisionPtr revIDLastSave="0" documentId="8_{00F94155-9A6B-4717-8861-1148484FF8C6}" xr6:coauthVersionLast="47" xr6:coauthVersionMax="47" xr10:uidLastSave="{00000000-0000-0000-0000-000000000000}"/>
  <bookViews>
    <workbookView xWindow="-120" yWindow="-120" windowWidth="20730" windowHeight="11160" tabRatio="889" xr2:uid="{00000000-000D-0000-FFFF-FFFF00000000}"/>
  </bookViews>
  <sheets>
    <sheet name="【１】共通" sheetId="12" r:id="rId1"/>
    <sheet name="【２】特養" sheetId="13" r:id="rId2"/>
    <sheet name="【２】老健" sheetId="10" r:id="rId3"/>
    <sheet name="【２】医療院" sheetId="21" r:id="rId4"/>
    <sheet name="【３】勤務①" sheetId="6" r:id="rId5"/>
    <sheet name="【３】勤務①例" sheetId="7" r:id="rId6"/>
    <sheet name="【３】勤務②" sheetId="19" r:id="rId7"/>
    <sheet name="【３】勤務②例" sheetId="18" r:id="rId8"/>
    <sheet name="【３】勤務③通リ" sheetId="9" r:id="rId9"/>
    <sheet name="【３】勤務④訪リ" sheetId="22" r:id="rId10"/>
    <sheet name="【４】在宅復帰" sheetId="11" r:id="rId11"/>
    <sheet name="⑤表" sheetId="17" r:id="rId12"/>
    <sheet name="和暦西暦" sheetId="5" r:id="rId13"/>
  </sheets>
  <externalReferences>
    <externalReference r:id="rId14"/>
  </externalReferences>
  <definedNames>
    <definedName name="_xlnm._FilterDatabase" localSheetId="3" hidden="1">【２】医療院!$B$103:$AB$139</definedName>
    <definedName name="_xlnm._FilterDatabase" localSheetId="2" hidden="1">【２】老健!$B$107:$AB$143</definedName>
    <definedName name="_xlnm.Print_Area" localSheetId="0">【１】共通!$A$1:$AO$35</definedName>
    <definedName name="_xlnm.Print_Area" localSheetId="3">【２】医療院!$A$1:$Z$159</definedName>
    <definedName name="_xlnm.Print_Area" localSheetId="1">【２】特養!$A$1:$Z$67</definedName>
    <definedName name="_xlnm.Print_Area" localSheetId="2">【２】老健!$A$1:$Z$163</definedName>
    <definedName name="_xlnm.Print_Area" localSheetId="4">【３】勤務①!$A$1:$AL$75</definedName>
    <definedName name="_xlnm.Print_Area" localSheetId="5">【３】勤務①例!$A$1:$AP$105</definedName>
    <definedName name="_xlnm.Print_Area" localSheetId="6">【３】勤務②!$A$1:$AS$222</definedName>
    <definedName name="_xlnm.Print_Area" localSheetId="7">【３】勤務②例!$A$1:$AS$225</definedName>
    <definedName name="_xlnm.Print_Area" localSheetId="8">【３】勤務③通リ!$A$1:$AL$75</definedName>
    <definedName name="_xlnm.Print_Area" localSheetId="9">【３】勤務④訪リ!$A$1:$AL$75</definedName>
    <definedName name="_xlnm.Print_Area" localSheetId="10">【４】在宅復帰!$A$1:$P$184</definedName>
    <definedName name="_xlnm.Print_Titles" localSheetId="4">【３】勤務①!$7:$9</definedName>
    <definedName name="_xlnm.Print_Titles" localSheetId="6">【３】勤務②!$7:$9</definedName>
    <definedName name="_xlnm.Print_Titles" localSheetId="8">【３】勤務③通リ!$6:$8</definedName>
    <definedName name="_xlnm.Print_Titles" localSheetId="9">【３】勤務④訪リ!$6:$8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22" l="1"/>
  <c r="Z52" i="22" s="1"/>
  <c r="Z5" i="22"/>
  <c r="Z3" i="22"/>
  <c r="P11" i="12" a="1"/>
  <c r="P11" i="12" s="1"/>
  <c r="P22" i="12" s="1"/>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E13" i="17"/>
  <c r="E12" i="17"/>
  <c r="E11" i="17"/>
  <c r="E10" i="17"/>
  <c r="E9" i="17"/>
  <c r="E8" i="17"/>
  <c r="E7" i="17"/>
  <c r="E6" i="17"/>
  <c r="D3" i="17"/>
  <c r="C3" i="17"/>
  <c r="B3" i="17"/>
  <c r="K127" i="11"/>
  <c r="N127" i="11" s="1"/>
  <c r="J127" i="11"/>
  <c r="I127" i="11"/>
  <c r="H127" i="11"/>
  <c r="K126" i="11"/>
  <c r="K125" i="11"/>
  <c r="J117" i="11"/>
  <c r="I117" i="11"/>
  <c r="H117" i="11"/>
  <c r="K116" i="11"/>
  <c r="K115" i="11"/>
  <c r="J110" i="11"/>
  <c r="I110" i="11"/>
  <c r="H110" i="11"/>
  <c r="K109" i="11"/>
  <c r="K108" i="11"/>
  <c r="J101" i="11"/>
  <c r="I101" i="11"/>
  <c r="H101" i="11"/>
  <c r="K100" i="11"/>
  <c r="K99" i="11"/>
  <c r="K98" i="11"/>
  <c r="K97" i="11"/>
  <c r="K86" i="11"/>
  <c r="K85" i="11"/>
  <c r="K84" i="11"/>
  <c r="M80" i="11" s="1"/>
  <c r="J83" i="11"/>
  <c r="J87" i="11" s="1"/>
  <c r="I83" i="11"/>
  <c r="I87" i="11" s="1"/>
  <c r="H83" i="11"/>
  <c r="K82" i="11"/>
  <c r="K81" i="11"/>
  <c r="K80" i="11"/>
  <c r="L72" i="11"/>
  <c r="J59" i="11"/>
  <c r="I59" i="11"/>
  <c r="H59" i="11"/>
  <c r="K58" i="11"/>
  <c r="K57" i="11"/>
  <c r="J46" i="11"/>
  <c r="I46" i="11"/>
  <c r="H46" i="11"/>
  <c r="K45" i="11"/>
  <c r="K44" i="11"/>
  <c r="K46" i="11" s="1"/>
  <c r="N46" i="11" s="1"/>
  <c r="J31" i="11"/>
  <c r="J32" i="11" s="1"/>
  <c r="I31" i="11"/>
  <c r="I32" i="11" s="1"/>
  <c r="H31" i="11"/>
  <c r="H32" i="11" s="1"/>
  <c r="K30" i="11"/>
  <c r="K29" i="11"/>
  <c r="K28" i="11"/>
  <c r="J15" i="11"/>
  <c r="J16" i="11" s="1"/>
  <c r="I15" i="11"/>
  <c r="I16" i="11" s="1"/>
  <c r="H15" i="11"/>
  <c r="H16" i="11" s="1"/>
  <c r="G15" i="11"/>
  <c r="G16" i="11" s="1"/>
  <c r="F15" i="11"/>
  <c r="F16" i="11" s="1"/>
  <c r="E15" i="11"/>
  <c r="E16" i="11" s="1"/>
  <c r="K14" i="11"/>
  <c r="K13" i="11"/>
  <c r="K12" i="11"/>
  <c r="Z52" i="9"/>
  <c r="T52" i="9"/>
  <c r="Z5" i="9"/>
  <c r="Z3" i="9"/>
  <c r="AR221" i="18"/>
  <c r="AO221" i="18"/>
  <c r="AN221" i="18"/>
  <c r="V221" i="18"/>
  <c r="S221" i="18"/>
  <c r="P221" i="18"/>
  <c r="M221" i="18"/>
  <c r="K221" i="18"/>
  <c r="I221" i="18"/>
  <c r="F221" i="18"/>
  <c r="AR220" i="18"/>
  <c r="AO220" i="18"/>
  <c r="AN220" i="18"/>
  <c r="V220" i="18"/>
  <c r="S220" i="18"/>
  <c r="P220" i="18"/>
  <c r="M220" i="18"/>
  <c r="K220" i="18"/>
  <c r="I220" i="18"/>
  <c r="F220" i="18"/>
  <c r="AR219" i="18"/>
  <c r="AO219" i="18"/>
  <c r="AN219" i="18"/>
  <c r="V219" i="18"/>
  <c r="S219" i="18"/>
  <c r="P219" i="18"/>
  <c r="M219" i="18"/>
  <c r="K219" i="18"/>
  <c r="I219" i="18"/>
  <c r="F219" i="18"/>
  <c r="AR218" i="18"/>
  <c r="AO218" i="18"/>
  <c r="AN218" i="18"/>
  <c r="V218" i="18"/>
  <c r="S218" i="18"/>
  <c r="P218" i="18"/>
  <c r="M218" i="18"/>
  <c r="K218" i="18"/>
  <c r="I218" i="18"/>
  <c r="F218" i="18"/>
  <c r="AR217" i="18"/>
  <c r="AO217" i="18"/>
  <c r="AN217" i="18"/>
  <c r="V217" i="18"/>
  <c r="S217" i="18"/>
  <c r="P217" i="18"/>
  <c r="M217" i="18"/>
  <c r="K217" i="18"/>
  <c r="I217" i="18"/>
  <c r="F217" i="18"/>
  <c r="AR216" i="18"/>
  <c r="AO216" i="18"/>
  <c r="AN216" i="18"/>
  <c r="V216" i="18"/>
  <c r="S216" i="18"/>
  <c r="P216" i="18"/>
  <c r="M216" i="18"/>
  <c r="K216" i="18"/>
  <c r="I216" i="18"/>
  <c r="F216" i="18"/>
  <c r="AR215" i="18"/>
  <c r="AO215" i="18"/>
  <c r="AN215" i="18"/>
  <c r="V215" i="18"/>
  <c r="S215" i="18"/>
  <c r="P215" i="18"/>
  <c r="M215" i="18"/>
  <c r="K215" i="18"/>
  <c r="I215" i="18"/>
  <c r="F215" i="18"/>
  <c r="AR214" i="18"/>
  <c r="AO214" i="18"/>
  <c r="AN214" i="18"/>
  <c r="V214" i="18"/>
  <c r="S214" i="18"/>
  <c r="P214" i="18"/>
  <c r="M214" i="18"/>
  <c r="K214" i="18"/>
  <c r="I214" i="18"/>
  <c r="F214" i="18"/>
  <c r="AR213" i="18"/>
  <c r="AO213" i="18"/>
  <c r="AN213" i="18"/>
  <c r="V213" i="18"/>
  <c r="S213" i="18"/>
  <c r="P213" i="18"/>
  <c r="M213" i="18"/>
  <c r="K213" i="18"/>
  <c r="I213" i="18"/>
  <c r="F213" i="18"/>
  <c r="AR212" i="18"/>
  <c r="AO212" i="18"/>
  <c r="AN212" i="18"/>
  <c r="V212" i="18"/>
  <c r="S212" i="18"/>
  <c r="P212" i="18"/>
  <c r="M212" i="18"/>
  <c r="K212" i="18"/>
  <c r="I212" i="18"/>
  <c r="F212" i="18"/>
  <c r="AR211" i="18"/>
  <c r="AO211" i="18"/>
  <c r="AN211" i="18"/>
  <c r="V211" i="18"/>
  <c r="S211" i="18"/>
  <c r="P211" i="18"/>
  <c r="M211" i="18"/>
  <c r="K211" i="18"/>
  <c r="I211" i="18"/>
  <c r="F211" i="18"/>
  <c r="AR210" i="18"/>
  <c r="AO210" i="18"/>
  <c r="AN210" i="18"/>
  <c r="V210" i="18"/>
  <c r="S210" i="18"/>
  <c r="P210" i="18"/>
  <c r="M210" i="18"/>
  <c r="K210" i="18"/>
  <c r="I210" i="18"/>
  <c r="F210" i="18"/>
  <c r="AR209" i="18"/>
  <c r="AO209" i="18"/>
  <c r="AN209" i="18"/>
  <c r="V209" i="18"/>
  <c r="S209" i="18"/>
  <c r="P209" i="18"/>
  <c r="M209" i="18"/>
  <c r="K209" i="18"/>
  <c r="I209" i="18"/>
  <c r="F209" i="18"/>
  <c r="AR208" i="18"/>
  <c r="AO208" i="18"/>
  <c r="AN208" i="18"/>
  <c r="V208" i="18"/>
  <c r="S208" i="18"/>
  <c r="P208" i="18"/>
  <c r="M208" i="18"/>
  <c r="K208" i="18"/>
  <c r="I208" i="18"/>
  <c r="F208" i="18"/>
  <c r="AR207" i="18"/>
  <c r="AO207" i="18"/>
  <c r="AN207" i="18"/>
  <c r="V207" i="18"/>
  <c r="S207" i="18"/>
  <c r="P207" i="18"/>
  <c r="M207" i="18"/>
  <c r="K207" i="18"/>
  <c r="I207" i="18"/>
  <c r="F207" i="18"/>
  <c r="AR206" i="18"/>
  <c r="AO206" i="18"/>
  <c r="AN206" i="18"/>
  <c r="V206" i="18"/>
  <c r="S206" i="18"/>
  <c r="P206" i="18"/>
  <c r="M206" i="18"/>
  <c r="K206" i="18"/>
  <c r="I206" i="18"/>
  <c r="F206" i="18"/>
  <c r="AR205" i="18"/>
  <c r="AO205" i="18"/>
  <c r="AN205" i="18"/>
  <c r="V205" i="18"/>
  <c r="S205" i="18"/>
  <c r="P205" i="18"/>
  <c r="M205" i="18"/>
  <c r="K205" i="18"/>
  <c r="I205" i="18"/>
  <c r="F205" i="18"/>
  <c r="AR204" i="18"/>
  <c r="AO204" i="18"/>
  <c r="AN204" i="18"/>
  <c r="V204" i="18"/>
  <c r="S204" i="18"/>
  <c r="P204" i="18"/>
  <c r="M204" i="18"/>
  <c r="K204" i="18"/>
  <c r="I204" i="18"/>
  <c r="F204" i="18"/>
  <c r="AR203" i="18"/>
  <c r="AO203" i="18"/>
  <c r="AN203" i="18"/>
  <c r="V203" i="18"/>
  <c r="S203" i="18"/>
  <c r="P203" i="18"/>
  <c r="M203" i="18"/>
  <c r="K203" i="18"/>
  <c r="I203" i="18"/>
  <c r="F203" i="18"/>
  <c r="AR202" i="18"/>
  <c r="AO202" i="18"/>
  <c r="AN202" i="18"/>
  <c r="V202" i="18"/>
  <c r="S202" i="18"/>
  <c r="P202" i="18"/>
  <c r="M202" i="18"/>
  <c r="K202" i="18"/>
  <c r="I202" i="18"/>
  <c r="F202" i="18"/>
  <c r="AR201" i="18"/>
  <c r="AO201" i="18"/>
  <c r="AN201" i="18"/>
  <c r="V201" i="18"/>
  <c r="S201" i="18"/>
  <c r="P201" i="18"/>
  <c r="M201" i="18"/>
  <c r="K201" i="18"/>
  <c r="I201" i="18"/>
  <c r="F201" i="18"/>
  <c r="AR200" i="18"/>
  <c r="AO200" i="18"/>
  <c r="AN200" i="18"/>
  <c r="V200" i="18"/>
  <c r="S200" i="18"/>
  <c r="P200" i="18"/>
  <c r="M200" i="18"/>
  <c r="K200" i="18"/>
  <c r="I200" i="18"/>
  <c r="F200" i="18"/>
  <c r="AR199" i="18"/>
  <c r="AO199" i="18"/>
  <c r="AN199" i="18"/>
  <c r="V199" i="18"/>
  <c r="S199" i="18"/>
  <c r="P199" i="18"/>
  <c r="M199" i="18"/>
  <c r="K199" i="18"/>
  <c r="I199" i="18"/>
  <c r="F199" i="18"/>
  <c r="AR198" i="18"/>
  <c r="AO198" i="18"/>
  <c r="AN198" i="18"/>
  <c r="V198" i="18"/>
  <c r="S198" i="18"/>
  <c r="P198" i="18"/>
  <c r="M198" i="18"/>
  <c r="K198" i="18"/>
  <c r="I198" i="18"/>
  <c r="F198" i="18"/>
  <c r="AR197" i="18"/>
  <c r="AO197" i="18"/>
  <c r="AN197" i="18"/>
  <c r="V197" i="18"/>
  <c r="S197" i="18"/>
  <c r="P197" i="18"/>
  <c r="M197" i="18"/>
  <c r="K197" i="18"/>
  <c r="I197" i="18"/>
  <c r="F197" i="18"/>
  <c r="N193" i="18"/>
  <c r="N192" i="18"/>
  <c r="AN176" i="18"/>
  <c r="AN175" i="18"/>
  <c r="AM175" i="18"/>
  <c r="AL175" i="18"/>
  <c r="AK175" i="18"/>
  <c r="AJ175" i="18"/>
  <c r="AI175" i="18"/>
  <c r="AH175" i="18"/>
  <c r="AG175" i="18"/>
  <c r="AF175" i="18"/>
  <c r="AE175" i="18"/>
  <c r="AD175" i="18"/>
  <c r="AC175" i="18"/>
  <c r="AB175" i="18"/>
  <c r="AA175" i="18"/>
  <c r="Z175" i="18"/>
  <c r="Y175" i="18"/>
  <c r="X175" i="18"/>
  <c r="W175" i="18"/>
  <c r="V175" i="18"/>
  <c r="U175" i="18"/>
  <c r="T175" i="18"/>
  <c r="S175" i="18"/>
  <c r="R175" i="18"/>
  <c r="Q175" i="18"/>
  <c r="P175" i="18"/>
  <c r="O175" i="18"/>
  <c r="N175" i="18"/>
  <c r="M175" i="18"/>
  <c r="L175" i="18"/>
  <c r="K175" i="18"/>
  <c r="J175" i="18"/>
  <c r="I175" i="18"/>
  <c r="H175" i="18"/>
  <c r="G175" i="18"/>
  <c r="F175" i="18"/>
  <c r="C175"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R174" i="18"/>
  <c r="Q174" i="18"/>
  <c r="P174" i="18"/>
  <c r="O174" i="18"/>
  <c r="N174" i="18"/>
  <c r="M174" i="18"/>
  <c r="L174" i="18"/>
  <c r="K174" i="18"/>
  <c r="J174" i="18"/>
  <c r="I174" i="18"/>
  <c r="H174" i="18"/>
  <c r="G174" i="18"/>
  <c r="F174" i="18"/>
  <c r="C174"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R173" i="18"/>
  <c r="Q173" i="18"/>
  <c r="P173" i="18"/>
  <c r="O173" i="18"/>
  <c r="N173" i="18"/>
  <c r="M173" i="18"/>
  <c r="L173" i="18"/>
  <c r="K173" i="18"/>
  <c r="J173" i="18"/>
  <c r="I173" i="18"/>
  <c r="H173" i="18"/>
  <c r="G173" i="18"/>
  <c r="F173" i="18"/>
  <c r="C173" i="18"/>
  <c r="AN172" i="18"/>
  <c r="AM172" i="18"/>
  <c r="AL172" i="18"/>
  <c r="AK172" i="18"/>
  <c r="AJ172" i="18"/>
  <c r="AI172" i="18"/>
  <c r="AH172" i="18"/>
  <c r="AG172" i="18"/>
  <c r="AF172" i="18"/>
  <c r="AE172" i="18"/>
  <c r="AD172" i="18"/>
  <c r="AC172" i="18"/>
  <c r="AB172" i="18"/>
  <c r="AA172" i="18"/>
  <c r="Z172" i="18"/>
  <c r="Y172" i="18"/>
  <c r="X172" i="18"/>
  <c r="W172" i="18"/>
  <c r="V172" i="18"/>
  <c r="U172" i="18"/>
  <c r="T172" i="18"/>
  <c r="S172" i="18"/>
  <c r="R172" i="18"/>
  <c r="Q172" i="18"/>
  <c r="P172" i="18"/>
  <c r="O172" i="18"/>
  <c r="N172" i="18"/>
  <c r="M172" i="18"/>
  <c r="L172" i="18"/>
  <c r="K172" i="18"/>
  <c r="J172" i="18"/>
  <c r="I172" i="18"/>
  <c r="H172" i="18"/>
  <c r="G172" i="18"/>
  <c r="F172" i="18"/>
  <c r="C172"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R171" i="18"/>
  <c r="Q171" i="18"/>
  <c r="P171" i="18"/>
  <c r="O171" i="18"/>
  <c r="N171" i="18"/>
  <c r="M171" i="18"/>
  <c r="L171" i="18"/>
  <c r="K171" i="18"/>
  <c r="J171" i="18"/>
  <c r="I171" i="18"/>
  <c r="H171" i="18"/>
  <c r="G171" i="18"/>
  <c r="F171" i="18"/>
  <c r="C171"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R170" i="18"/>
  <c r="Q170" i="18"/>
  <c r="P170" i="18"/>
  <c r="O170" i="18"/>
  <c r="N170" i="18"/>
  <c r="M170" i="18"/>
  <c r="L170" i="18"/>
  <c r="K170" i="18"/>
  <c r="J170" i="18"/>
  <c r="I170" i="18"/>
  <c r="H170" i="18"/>
  <c r="G170" i="18"/>
  <c r="F170" i="18"/>
  <c r="C170" i="18"/>
  <c r="AN169" i="18"/>
  <c r="AM169" i="18"/>
  <c r="AL169" i="18"/>
  <c r="AK169" i="18"/>
  <c r="AJ169" i="18"/>
  <c r="AI169" i="18"/>
  <c r="AH169" i="18"/>
  <c r="AG169" i="18"/>
  <c r="AF169" i="18"/>
  <c r="AE169" i="18"/>
  <c r="AD169" i="18"/>
  <c r="AC169" i="18"/>
  <c r="AB169" i="18"/>
  <c r="AA169" i="18"/>
  <c r="Z169" i="18"/>
  <c r="Y169" i="18"/>
  <c r="X169" i="18"/>
  <c r="W169" i="18"/>
  <c r="V169" i="18"/>
  <c r="U169" i="18"/>
  <c r="T169" i="18"/>
  <c r="S169" i="18"/>
  <c r="R169" i="18"/>
  <c r="Q169" i="18"/>
  <c r="P169" i="18"/>
  <c r="O169" i="18"/>
  <c r="N169" i="18"/>
  <c r="M169" i="18"/>
  <c r="L169" i="18"/>
  <c r="K169" i="18"/>
  <c r="J169" i="18"/>
  <c r="I169" i="18"/>
  <c r="H169" i="18"/>
  <c r="G169" i="18"/>
  <c r="F169" i="18"/>
  <c r="C169"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R168" i="18"/>
  <c r="Q168" i="18"/>
  <c r="P168" i="18"/>
  <c r="O168" i="18"/>
  <c r="N168" i="18"/>
  <c r="M168" i="18"/>
  <c r="L168" i="18"/>
  <c r="K168" i="18"/>
  <c r="J168" i="18"/>
  <c r="I168" i="18"/>
  <c r="H168" i="18"/>
  <c r="G168" i="18"/>
  <c r="F168" i="18"/>
  <c r="C168"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R167" i="18"/>
  <c r="Q167" i="18"/>
  <c r="P167" i="18"/>
  <c r="O167" i="18"/>
  <c r="N167" i="18"/>
  <c r="M167" i="18"/>
  <c r="L167" i="18"/>
  <c r="K167" i="18"/>
  <c r="J167" i="18"/>
  <c r="I167" i="18"/>
  <c r="H167" i="18"/>
  <c r="G167" i="18"/>
  <c r="F167" i="18"/>
  <c r="C167" i="18"/>
  <c r="AN166" i="18"/>
  <c r="AM166" i="18"/>
  <c r="AL166" i="18"/>
  <c r="AK166" i="18"/>
  <c r="AJ166" i="18"/>
  <c r="AI166" i="18"/>
  <c r="AH166" i="18"/>
  <c r="AG166" i="18"/>
  <c r="AF166" i="18"/>
  <c r="AE166" i="18"/>
  <c r="AD166" i="18"/>
  <c r="AC166" i="18"/>
  <c r="AB166" i="18"/>
  <c r="AA166" i="18"/>
  <c r="Z166" i="18"/>
  <c r="Y166" i="18"/>
  <c r="X166" i="18"/>
  <c r="W166" i="18"/>
  <c r="V166" i="18"/>
  <c r="U166" i="18"/>
  <c r="T166" i="18"/>
  <c r="S166" i="18"/>
  <c r="R166" i="18"/>
  <c r="Q166" i="18"/>
  <c r="P166" i="18"/>
  <c r="O166" i="18"/>
  <c r="N166" i="18"/>
  <c r="M166" i="18"/>
  <c r="L166" i="18"/>
  <c r="K166" i="18"/>
  <c r="J166" i="18"/>
  <c r="I166" i="18"/>
  <c r="H166" i="18"/>
  <c r="G166" i="18"/>
  <c r="F166" i="18"/>
  <c r="C166"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C165"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C164" i="18"/>
  <c r="AN163" i="18"/>
  <c r="AM163" i="18"/>
  <c r="AL163" i="18"/>
  <c r="AK163" i="18"/>
  <c r="AJ163" i="18"/>
  <c r="AI163" i="18"/>
  <c r="AH163" i="18"/>
  <c r="AG163" i="18"/>
  <c r="AF163" i="18"/>
  <c r="AE163" i="18"/>
  <c r="AD163" i="18"/>
  <c r="AC163" i="18"/>
  <c r="AB163" i="18"/>
  <c r="AA163" i="18"/>
  <c r="Z163" i="18"/>
  <c r="Y163" i="18"/>
  <c r="X163" i="18"/>
  <c r="W163" i="18"/>
  <c r="V163" i="18"/>
  <c r="U163" i="18"/>
  <c r="T163" i="18"/>
  <c r="S163" i="18"/>
  <c r="R163" i="18"/>
  <c r="Q163" i="18"/>
  <c r="P163" i="18"/>
  <c r="O163" i="18"/>
  <c r="N163" i="18"/>
  <c r="M163" i="18"/>
  <c r="L163" i="18"/>
  <c r="K163" i="18"/>
  <c r="J163" i="18"/>
  <c r="I163" i="18"/>
  <c r="H163" i="18"/>
  <c r="G163" i="18"/>
  <c r="F163" i="18"/>
  <c r="C163"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R162" i="18"/>
  <c r="Q162" i="18"/>
  <c r="P162" i="18"/>
  <c r="O162" i="18"/>
  <c r="N162" i="18"/>
  <c r="M162" i="18"/>
  <c r="L162" i="18"/>
  <c r="K162" i="18"/>
  <c r="J162" i="18"/>
  <c r="I162" i="18"/>
  <c r="H162" i="18"/>
  <c r="G162" i="18"/>
  <c r="F162" i="18"/>
  <c r="C162"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R161" i="18"/>
  <c r="Q161" i="18"/>
  <c r="P161" i="18"/>
  <c r="O161" i="18"/>
  <c r="N161" i="18"/>
  <c r="M161" i="18"/>
  <c r="L161" i="18"/>
  <c r="K161" i="18"/>
  <c r="J161" i="18"/>
  <c r="I161" i="18"/>
  <c r="H161" i="18"/>
  <c r="G161" i="18"/>
  <c r="F161" i="18"/>
  <c r="C161" i="18"/>
  <c r="AN160" i="18"/>
  <c r="AM160" i="18"/>
  <c r="AL160" i="18"/>
  <c r="AK160" i="18"/>
  <c r="AJ160" i="18"/>
  <c r="AI160" i="18"/>
  <c r="AH160" i="18"/>
  <c r="AG160" i="18"/>
  <c r="AF160" i="18"/>
  <c r="AE160" i="18"/>
  <c r="AD160" i="18"/>
  <c r="AC160" i="18"/>
  <c r="AB160" i="18"/>
  <c r="AA160" i="18"/>
  <c r="Z160" i="18"/>
  <c r="Y160" i="18"/>
  <c r="X160" i="18"/>
  <c r="W160" i="18"/>
  <c r="V160" i="18"/>
  <c r="U160" i="18"/>
  <c r="T160" i="18"/>
  <c r="S160" i="18"/>
  <c r="R160" i="18"/>
  <c r="Q160" i="18"/>
  <c r="P160" i="18"/>
  <c r="O160" i="18"/>
  <c r="N160" i="18"/>
  <c r="M160" i="18"/>
  <c r="L160" i="18"/>
  <c r="K160" i="18"/>
  <c r="J160" i="18"/>
  <c r="I160" i="18"/>
  <c r="H160" i="18"/>
  <c r="G160" i="18"/>
  <c r="F160" i="18"/>
  <c r="C160"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R159" i="18"/>
  <c r="Q159" i="18"/>
  <c r="P159" i="18"/>
  <c r="O159" i="18"/>
  <c r="N159" i="18"/>
  <c r="M159" i="18"/>
  <c r="L159" i="18"/>
  <c r="K159" i="18"/>
  <c r="J159" i="18"/>
  <c r="I159" i="18"/>
  <c r="H159" i="18"/>
  <c r="G159" i="18"/>
  <c r="F159" i="18"/>
  <c r="C159"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R158" i="18"/>
  <c r="Q158" i="18"/>
  <c r="P158" i="18"/>
  <c r="O158" i="18"/>
  <c r="N158" i="18"/>
  <c r="M158" i="18"/>
  <c r="L158" i="18"/>
  <c r="K158" i="18"/>
  <c r="J158" i="18"/>
  <c r="I158" i="18"/>
  <c r="H158" i="18"/>
  <c r="G158" i="18"/>
  <c r="F158" i="18"/>
  <c r="C158" i="18"/>
  <c r="AN157" i="18"/>
  <c r="AM157" i="18"/>
  <c r="AL157" i="18"/>
  <c r="AK157" i="18"/>
  <c r="AJ157" i="18"/>
  <c r="AI157" i="18"/>
  <c r="AH157" i="18"/>
  <c r="AG157" i="18"/>
  <c r="AF157" i="18"/>
  <c r="AE157" i="18"/>
  <c r="AD157" i="18"/>
  <c r="AC157" i="18"/>
  <c r="AB157" i="18"/>
  <c r="AA157" i="18"/>
  <c r="Z157" i="18"/>
  <c r="Y157" i="18"/>
  <c r="X157" i="18"/>
  <c r="W157" i="18"/>
  <c r="V157" i="18"/>
  <c r="U157" i="18"/>
  <c r="T157" i="18"/>
  <c r="S157" i="18"/>
  <c r="R157" i="18"/>
  <c r="Q157" i="18"/>
  <c r="P157" i="18"/>
  <c r="O157" i="18"/>
  <c r="N157" i="18"/>
  <c r="M157" i="18"/>
  <c r="L157" i="18"/>
  <c r="K157" i="18"/>
  <c r="J157" i="18"/>
  <c r="I157" i="18"/>
  <c r="H157" i="18"/>
  <c r="G157" i="18"/>
  <c r="F157" i="18"/>
  <c r="C157"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R156" i="18"/>
  <c r="Q156" i="18"/>
  <c r="P156" i="18"/>
  <c r="O156" i="18"/>
  <c r="N156" i="18"/>
  <c r="M156" i="18"/>
  <c r="L156" i="18"/>
  <c r="K156" i="18"/>
  <c r="J156" i="18"/>
  <c r="I156" i="18"/>
  <c r="H156" i="18"/>
  <c r="G156" i="18"/>
  <c r="F156" i="18"/>
  <c r="C156"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R155" i="18"/>
  <c r="Q155" i="18"/>
  <c r="P155" i="18"/>
  <c r="O155" i="18"/>
  <c r="N155" i="18"/>
  <c r="M155" i="18"/>
  <c r="L155" i="18"/>
  <c r="K155" i="18"/>
  <c r="J155" i="18"/>
  <c r="I155" i="18"/>
  <c r="H155" i="18"/>
  <c r="G155" i="18"/>
  <c r="F155" i="18"/>
  <c r="C155" i="18"/>
  <c r="AN154" i="18"/>
  <c r="AM154" i="18"/>
  <c r="AL154" i="18"/>
  <c r="AK154" i="18"/>
  <c r="AJ154" i="18"/>
  <c r="AI154" i="18"/>
  <c r="AH154" i="18"/>
  <c r="AG154" i="18"/>
  <c r="AF154" i="18"/>
  <c r="AE154" i="18"/>
  <c r="AD154" i="18"/>
  <c r="AC154" i="18"/>
  <c r="AB154" i="18"/>
  <c r="AA154" i="18"/>
  <c r="Z154" i="18"/>
  <c r="Y154" i="18"/>
  <c r="X154" i="18"/>
  <c r="W154" i="18"/>
  <c r="V154" i="18"/>
  <c r="U154" i="18"/>
  <c r="T154" i="18"/>
  <c r="S154" i="18"/>
  <c r="R154" i="18"/>
  <c r="Q154" i="18"/>
  <c r="P154" i="18"/>
  <c r="O154" i="18"/>
  <c r="N154" i="18"/>
  <c r="M154" i="18"/>
  <c r="L154" i="18"/>
  <c r="K154" i="18"/>
  <c r="J154" i="18"/>
  <c r="I154" i="18"/>
  <c r="H154" i="18"/>
  <c r="G154" i="18"/>
  <c r="F154" i="18"/>
  <c r="C154"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C153"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R152" i="18"/>
  <c r="Q152" i="18"/>
  <c r="P152" i="18"/>
  <c r="O152" i="18"/>
  <c r="N152" i="18"/>
  <c r="M152" i="18"/>
  <c r="L152" i="18"/>
  <c r="K152" i="18"/>
  <c r="J152" i="18"/>
  <c r="I152" i="18"/>
  <c r="H152" i="18"/>
  <c r="G152" i="18"/>
  <c r="F152" i="18"/>
  <c r="C152" i="18"/>
  <c r="AN151" i="18"/>
  <c r="AM151" i="18"/>
  <c r="AL151" i="18"/>
  <c r="AK151" i="18"/>
  <c r="AJ151" i="18"/>
  <c r="AI151" i="18"/>
  <c r="AH151" i="18"/>
  <c r="AG151" i="18"/>
  <c r="AF151" i="18"/>
  <c r="AE151" i="18"/>
  <c r="AD151" i="18"/>
  <c r="AC151" i="18"/>
  <c r="AB151" i="18"/>
  <c r="AA151" i="18"/>
  <c r="Z151" i="18"/>
  <c r="Y151" i="18"/>
  <c r="X151" i="18"/>
  <c r="W151" i="18"/>
  <c r="V151" i="18"/>
  <c r="U151" i="18"/>
  <c r="T151" i="18"/>
  <c r="S151" i="18"/>
  <c r="R151" i="18"/>
  <c r="Q151" i="18"/>
  <c r="P151" i="18"/>
  <c r="O151" i="18"/>
  <c r="N151" i="18"/>
  <c r="M151" i="18"/>
  <c r="L151" i="18"/>
  <c r="K151" i="18"/>
  <c r="J151" i="18"/>
  <c r="I151" i="18"/>
  <c r="H151" i="18"/>
  <c r="G151" i="18"/>
  <c r="F151" i="18"/>
  <c r="C151" i="18"/>
  <c r="AK150" i="18"/>
  <c r="AJ150" i="18"/>
  <c r="AI150" i="18"/>
  <c r="AH150" i="18"/>
  <c r="AG150" i="18"/>
  <c r="AF150" i="18"/>
  <c r="AE150" i="18"/>
  <c r="AD150" i="18"/>
  <c r="AC150" i="18"/>
  <c r="AB150" i="18"/>
  <c r="AA150" i="18"/>
  <c r="Z150" i="18"/>
  <c r="Y150" i="18"/>
  <c r="X150" i="18"/>
  <c r="W150" i="18"/>
  <c r="V150" i="18"/>
  <c r="U150" i="18"/>
  <c r="T150" i="18"/>
  <c r="S150" i="18"/>
  <c r="R150" i="18"/>
  <c r="Q150" i="18"/>
  <c r="P150" i="18"/>
  <c r="O150" i="18"/>
  <c r="N150" i="18"/>
  <c r="M150" i="18"/>
  <c r="L150" i="18"/>
  <c r="K150" i="18"/>
  <c r="J150" i="18"/>
  <c r="I150" i="18"/>
  <c r="H150" i="18"/>
  <c r="G150" i="18"/>
  <c r="C149" i="18"/>
  <c r="AM148" i="18"/>
  <c r="AD148" i="18"/>
  <c r="Y148" i="18"/>
  <c r="U148" i="18"/>
  <c r="M148" i="18"/>
  <c r="G148" i="18"/>
  <c r="C148" i="18"/>
  <c r="AL143" i="18"/>
  <c r="AK143" i="18"/>
  <c r="AJ143" i="18"/>
  <c r="AI143" i="18"/>
  <c r="AH143" i="18"/>
  <c r="AG143" i="18"/>
  <c r="AF143" i="18"/>
  <c r="AE143" i="18"/>
  <c r="AD143" i="18"/>
  <c r="AC143" i="18"/>
  <c r="AB143" i="18"/>
  <c r="AA143" i="18"/>
  <c r="Z143" i="18"/>
  <c r="Y143" i="18"/>
  <c r="X143" i="18"/>
  <c r="W143" i="18"/>
  <c r="V143" i="18"/>
  <c r="U143" i="18"/>
  <c r="T143" i="18"/>
  <c r="S143" i="18"/>
  <c r="R143" i="18"/>
  <c r="Q143" i="18"/>
  <c r="P143" i="18"/>
  <c r="O143" i="18"/>
  <c r="N143" i="18"/>
  <c r="M143" i="18"/>
  <c r="L143" i="18"/>
  <c r="K143" i="18"/>
  <c r="J143" i="18"/>
  <c r="I143" i="18"/>
  <c r="H143" i="18"/>
  <c r="G143" i="18"/>
  <c r="F143"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R141" i="18"/>
  <c r="Q141" i="18"/>
  <c r="P141" i="18"/>
  <c r="O141" i="18"/>
  <c r="N141" i="18"/>
  <c r="M141" i="18"/>
  <c r="L141" i="18"/>
  <c r="K141" i="18"/>
  <c r="J141" i="18"/>
  <c r="I141" i="18"/>
  <c r="H141" i="18"/>
  <c r="G141" i="18"/>
  <c r="AL140" i="18"/>
  <c r="AR139" i="18"/>
  <c r="AQ139" i="18"/>
  <c r="AP139" i="18"/>
  <c r="AO139" i="18"/>
  <c r="AN139" i="18"/>
  <c r="AM139" i="18"/>
  <c r="AL139" i="18"/>
  <c r="AK139" i="18"/>
  <c r="AJ139" i="18"/>
  <c r="AI139" i="18"/>
  <c r="AH139" i="18"/>
  <c r="AG139" i="18"/>
  <c r="AF139" i="18"/>
  <c r="AE139" i="18"/>
  <c r="AD139" i="18"/>
  <c r="AC139" i="18"/>
  <c r="AB139" i="18"/>
  <c r="AA139" i="18"/>
  <c r="Z139" i="18"/>
  <c r="Y139" i="18"/>
  <c r="X139" i="18"/>
  <c r="W139" i="18"/>
  <c r="V139" i="18"/>
  <c r="U139" i="18"/>
  <c r="T139" i="18"/>
  <c r="S139" i="18"/>
  <c r="R139" i="18"/>
  <c r="Q139" i="18"/>
  <c r="P139" i="18"/>
  <c r="O139" i="18"/>
  <c r="N139" i="18"/>
  <c r="M139" i="18"/>
  <c r="L139" i="18"/>
  <c r="K139" i="18"/>
  <c r="J139" i="18"/>
  <c r="I139" i="18"/>
  <c r="H139" i="18"/>
  <c r="G139" i="18"/>
  <c r="AL138"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R137" i="18"/>
  <c r="Q137" i="18"/>
  <c r="P137" i="18"/>
  <c r="O137" i="18"/>
  <c r="N137" i="18"/>
  <c r="M137" i="18"/>
  <c r="L137" i="18"/>
  <c r="K137" i="18"/>
  <c r="J137" i="18"/>
  <c r="I137" i="18"/>
  <c r="H137" i="18"/>
  <c r="G137" i="18"/>
  <c r="AL136"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R135" i="18"/>
  <c r="Q135" i="18"/>
  <c r="P135" i="18"/>
  <c r="O135" i="18"/>
  <c r="N135" i="18"/>
  <c r="M135" i="18"/>
  <c r="L135" i="18"/>
  <c r="K135" i="18"/>
  <c r="J135" i="18"/>
  <c r="I135" i="18"/>
  <c r="H135" i="18"/>
  <c r="G135" i="18"/>
  <c r="AL134" i="18"/>
  <c r="AR133" i="18"/>
  <c r="AQ133" i="18"/>
  <c r="AP133" i="18"/>
  <c r="AO133" i="18"/>
  <c r="AN133" i="18"/>
  <c r="AM133" i="18"/>
  <c r="AL133" i="18"/>
  <c r="AK133" i="18"/>
  <c r="AJ133" i="18"/>
  <c r="AI133" i="18"/>
  <c r="AH133" i="18"/>
  <c r="AG133" i="18"/>
  <c r="AF133" i="18"/>
  <c r="AE133" i="18"/>
  <c r="AD133" i="18"/>
  <c r="AC133" i="18"/>
  <c r="AB133" i="18"/>
  <c r="AA133" i="18"/>
  <c r="Z133" i="18"/>
  <c r="Y133" i="18"/>
  <c r="X133" i="18"/>
  <c r="W133" i="18"/>
  <c r="V133" i="18"/>
  <c r="U133" i="18"/>
  <c r="T133" i="18"/>
  <c r="S133" i="18"/>
  <c r="R133" i="18"/>
  <c r="Q133" i="18"/>
  <c r="P133" i="18"/>
  <c r="O133" i="18"/>
  <c r="N133" i="18"/>
  <c r="M133" i="18"/>
  <c r="L133" i="18"/>
  <c r="K133" i="18"/>
  <c r="J133" i="18"/>
  <c r="I133" i="18"/>
  <c r="H133" i="18"/>
  <c r="G133" i="18"/>
  <c r="AL132"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R131" i="18"/>
  <c r="Q131" i="18"/>
  <c r="P131" i="18"/>
  <c r="O131" i="18"/>
  <c r="N131" i="18"/>
  <c r="M131" i="18"/>
  <c r="L131" i="18"/>
  <c r="K131" i="18"/>
  <c r="J131" i="18"/>
  <c r="I131" i="18"/>
  <c r="H131" i="18"/>
  <c r="G131" i="18"/>
  <c r="AL130"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U129" i="18"/>
  <c r="T129" i="18"/>
  <c r="S129" i="18"/>
  <c r="R129" i="18"/>
  <c r="Q129" i="18"/>
  <c r="P129" i="18"/>
  <c r="O129" i="18"/>
  <c r="N129" i="18"/>
  <c r="M129" i="18"/>
  <c r="L129" i="18"/>
  <c r="K129" i="18"/>
  <c r="J129" i="18"/>
  <c r="I129" i="18"/>
  <c r="H129" i="18"/>
  <c r="G129" i="18"/>
  <c r="AL128" i="18"/>
  <c r="AR127" i="18"/>
  <c r="AQ127" i="18"/>
  <c r="AP127" i="18"/>
  <c r="AO127" i="18"/>
  <c r="AN127" i="18"/>
  <c r="AM127" i="18"/>
  <c r="AL127" i="18"/>
  <c r="AK127" i="18"/>
  <c r="AJ127" i="18"/>
  <c r="AI127" i="18"/>
  <c r="AH127" i="18"/>
  <c r="AG127" i="18"/>
  <c r="AF127" i="18"/>
  <c r="AE127" i="18"/>
  <c r="AD127" i="18"/>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AL126"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AL124"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AL122"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AL120"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AL118"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AL116"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AL114"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AL112"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AL110"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AL108"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AL106"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AL104"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AL102"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AL100"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AL98"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AL96"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AL94"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AL92"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I91" i="18"/>
  <c r="H91" i="18"/>
  <c r="G91" i="18"/>
  <c r="AL90"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Q89" i="18"/>
  <c r="P89" i="18"/>
  <c r="O89" i="18"/>
  <c r="N89" i="18"/>
  <c r="M89" i="18"/>
  <c r="L89" i="18"/>
  <c r="K89" i="18"/>
  <c r="J89" i="18"/>
  <c r="I89" i="18"/>
  <c r="H89" i="18"/>
  <c r="G89" i="18"/>
  <c r="AL88"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Q87" i="18"/>
  <c r="P87" i="18"/>
  <c r="O87" i="18"/>
  <c r="N87" i="18"/>
  <c r="M87" i="18"/>
  <c r="L87" i="18"/>
  <c r="K87" i="18"/>
  <c r="J87" i="18"/>
  <c r="I87" i="18"/>
  <c r="H87" i="18"/>
  <c r="G87" i="18"/>
  <c r="AL86"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AL84"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AL82"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I81" i="18"/>
  <c r="H81" i="18"/>
  <c r="G81" i="18"/>
  <c r="AL80"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Q79" i="18"/>
  <c r="P79" i="18"/>
  <c r="O79" i="18"/>
  <c r="N79" i="18"/>
  <c r="M79" i="18"/>
  <c r="L79" i="18"/>
  <c r="K79" i="18"/>
  <c r="J79" i="18"/>
  <c r="I79" i="18"/>
  <c r="H79" i="18"/>
  <c r="G79" i="18"/>
  <c r="AL78"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AL76"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AL74"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AL72"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AL70"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AL68"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AL66"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AL64"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AL62"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AL60"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AL58"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AL56"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AL54"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AL52"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AL50"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AL48"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AL46"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AL44"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AL42"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AL40"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AL38"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AL36"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AL34"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AL32" i="18"/>
  <c r="AR31" i="18"/>
  <c r="AQ31" i="18"/>
  <c r="AP31" i="18"/>
  <c r="AO31" i="18"/>
  <c r="AN31" i="18"/>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AL30"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AL28"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AL26" i="18"/>
  <c r="AR25" i="18"/>
  <c r="AQ25" i="18"/>
  <c r="AP25" i="18"/>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AL24"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AL22"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AL20"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AL18"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AL16"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AL14"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AL12"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AL10"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AM6" i="18"/>
  <c r="AL6" i="18"/>
  <c r="C5" i="18"/>
  <c r="E4" i="18"/>
  <c r="AR221" i="19"/>
  <c r="AO221" i="19"/>
  <c r="AN221" i="19"/>
  <c r="V221" i="19"/>
  <c r="S221" i="19"/>
  <c r="P221" i="19"/>
  <c r="M221" i="19"/>
  <c r="K221" i="19"/>
  <c r="I221" i="19"/>
  <c r="F221" i="19"/>
  <c r="AR220" i="19"/>
  <c r="AO220" i="19"/>
  <c r="AN220" i="19"/>
  <c r="V220" i="19"/>
  <c r="S220" i="19"/>
  <c r="P220" i="19"/>
  <c r="M220" i="19"/>
  <c r="K220" i="19"/>
  <c r="I220" i="19"/>
  <c r="F220" i="19"/>
  <c r="AR219" i="19"/>
  <c r="AO219" i="19"/>
  <c r="AN219" i="19"/>
  <c r="V219" i="19"/>
  <c r="S219" i="19"/>
  <c r="P219" i="19"/>
  <c r="M219" i="19"/>
  <c r="K219" i="19"/>
  <c r="I219" i="19"/>
  <c r="F219" i="19"/>
  <c r="AR218" i="19"/>
  <c r="AO218" i="19"/>
  <c r="AN218" i="19"/>
  <c r="V218" i="19"/>
  <c r="S218" i="19"/>
  <c r="P218" i="19"/>
  <c r="M218" i="19"/>
  <c r="K218" i="19"/>
  <c r="I218" i="19"/>
  <c r="F218" i="19"/>
  <c r="AR217" i="19"/>
  <c r="AO217" i="19"/>
  <c r="AN217" i="19"/>
  <c r="V217" i="19"/>
  <c r="S217" i="19"/>
  <c r="P217" i="19"/>
  <c r="M217" i="19"/>
  <c r="K217" i="19"/>
  <c r="I217" i="19"/>
  <c r="F217" i="19"/>
  <c r="AR216" i="19"/>
  <c r="AO216" i="19"/>
  <c r="AN216" i="19"/>
  <c r="V216" i="19"/>
  <c r="S216" i="19"/>
  <c r="P216" i="19"/>
  <c r="M216" i="19"/>
  <c r="K216" i="19"/>
  <c r="I216" i="19"/>
  <c r="F216" i="19"/>
  <c r="AR215" i="19"/>
  <c r="AO215" i="19"/>
  <c r="AN215" i="19"/>
  <c r="V215" i="19"/>
  <c r="S215" i="19"/>
  <c r="P215" i="19"/>
  <c r="M215" i="19"/>
  <c r="K215" i="19"/>
  <c r="I215" i="19"/>
  <c r="F215" i="19"/>
  <c r="AR214" i="19"/>
  <c r="AO214" i="19"/>
  <c r="AN214" i="19"/>
  <c r="V214" i="19"/>
  <c r="S214" i="19"/>
  <c r="P214" i="19"/>
  <c r="M214" i="19"/>
  <c r="K214" i="19"/>
  <c r="I214" i="19"/>
  <c r="F214" i="19"/>
  <c r="AR213" i="19"/>
  <c r="AO213" i="19"/>
  <c r="AN213" i="19"/>
  <c r="V213" i="19"/>
  <c r="S213" i="19"/>
  <c r="P213" i="19"/>
  <c r="M213" i="19"/>
  <c r="K213" i="19"/>
  <c r="I213" i="19"/>
  <c r="F213" i="19"/>
  <c r="AR212" i="19"/>
  <c r="AO212" i="19"/>
  <c r="AN212" i="19"/>
  <c r="V212" i="19"/>
  <c r="S212" i="19"/>
  <c r="P212" i="19"/>
  <c r="M212" i="19"/>
  <c r="K212" i="19"/>
  <c r="I212" i="19"/>
  <c r="F212" i="19"/>
  <c r="AR211" i="19"/>
  <c r="AO211" i="19"/>
  <c r="AN211" i="19"/>
  <c r="V211" i="19"/>
  <c r="S211" i="19"/>
  <c r="P211" i="19"/>
  <c r="M211" i="19"/>
  <c r="K211" i="19"/>
  <c r="I211" i="19"/>
  <c r="F211" i="19"/>
  <c r="AR210" i="19"/>
  <c r="AO210" i="19"/>
  <c r="AN210" i="19"/>
  <c r="V210" i="19"/>
  <c r="S210" i="19"/>
  <c r="P210" i="19"/>
  <c r="M210" i="19"/>
  <c r="K210" i="19"/>
  <c r="I210" i="19"/>
  <c r="F210" i="19"/>
  <c r="AR209" i="19"/>
  <c r="AO209" i="19"/>
  <c r="AN209" i="19"/>
  <c r="V209" i="19"/>
  <c r="S209" i="19"/>
  <c r="P209" i="19"/>
  <c r="M209" i="19"/>
  <c r="K209" i="19"/>
  <c r="I209" i="19"/>
  <c r="F209" i="19"/>
  <c r="AR208" i="19"/>
  <c r="AO208" i="19"/>
  <c r="AN208" i="19"/>
  <c r="V208" i="19"/>
  <c r="S208" i="19"/>
  <c r="P208" i="19"/>
  <c r="M208" i="19"/>
  <c r="K208" i="19"/>
  <c r="I208" i="19"/>
  <c r="F208" i="19"/>
  <c r="AR207" i="19"/>
  <c r="AO207" i="19"/>
  <c r="AN207" i="19"/>
  <c r="V207" i="19"/>
  <c r="S207" i="19"/>
  <c r="P207" i="19"/>
  <c r="M207" i="19"/>
  <c r="K207" i="19"/>
  <c r="I207" i="19"/>
  <c r="F207" i="19"/>
  <c r="AR206" i="19"/>
  <c r="AO206" i="19"/>
  <c r="AN206" i="19"/>
  <c r="V206" i="19"/>
  <c r="S206" i="19"/>
  <c r="P206" i="19"/>
  <c r="M206" i="19"/>
  <c r="K206" i="19"/>
  <c r="I206" i="19"/>
  <c r="F206" i="19"/>
  <c r="AR205" i="19"/>
  <c r="AO205" i="19"/>
  <c r="AN205" i="19"/>
  <c r="V205" i="19"/>
  <c r="S205" i="19"/>
  <c r="P205" i="19"/>
  <c r="M205" i="19"/>
  <c r="K205" i="19"/>
  <c r="I205" i="19"/>
  <c r="F205" i="19"/>
  <c r="AR204" i="19"/>
  <c r="AO204" i="19"/>
  <c r="AN204" i="19"/>
  <c r="V204" i="19"/>
  <c r="S204" i="19"/>
  <c r="P204" i="19"/>
  <c r="M204" i="19"/>
  <c r="K204" i="19"/>
  <c r="I204" i="19"/>
  <c r="F204" i="19"/>
  <c r="AR203" i="19"/>
  <c r="AO203" i="19"/>
  <c r="AN203" i="19"/>
  <c r="V203" i="19"/>
  <c r="S203" i="19"/>
  <c r="P203" i="19"/>
  <c r="M203" i="19"/>
  <c r="K203" i="19"/>
  <c r="I203" i="19"/>
  <c r="F203" i="19"/>
  <c r="AR202" i="19"/>
  <c r="AO202" i="19"/>
  <c r="AN202" i="19"/>
  <c r="V202" i="19"/>
  <c r="S202" i="19"/>
  <c r="P202" i="19"/>
  <c r="M202" i="19"/>
  <c r="K202" i="19"/>
  <c r="I202" i="19"/>
  <c r="F202" i="19"/>
  <c r="AR201" i="19"/>
  <c r="AO201" i="19"/>
  <c r="AN201" i="19"/>
  <c r="V201" i="19"/>
  <c r="S201" i="19"/>
  <c r="P201" i="19"/>
  <c r="M201" i="19"/>
  <c r="K201" i="19"/>
  <c r="I201" i="19"/>
  <c r="F201" i="19"/>
  <c r="AR200" i="19"/>
  <c r="AO200" i="19"/>
  <c r="AN200" i="19"/>
  <c r="V200" i="19"/>
  <c r="S200" i="19"/>
  <c r="P200" i="19"/>
  <c r="M200" i="19"/>
  <c r="K200" i="19"/>
  <c r="I200" i="19"/>
  <c r="F200" i="19"/>
  <c r="AR199" i="19"/>
  <c r="AO199" i="19"/>
  <c r="AN199" i="19"/>
  <c r="V199" i="19"/>
  <c r="S199" i="19"/>
  <c r="P199" i="19"/>
  <c r="M199" i="19"/>
  <c r="K199" i="19"/>
  <c r="I199" i="19"/>
  <c r="F199" i="19"/>
  <c r="AR198" i="19"/>
  <c r="AO198" i="19"/>
  <c r="AN198" i="19"/>
  <c r="V198" i="19"/>
  <c r="S198" i="19"/>
  <c r="P198" i="19"/>
  <c r="M198" i="19"/>
  <c r="K198" i="19"/>
  <c r="I198" i="19"/>
  <c r="F198" i="19"/>
  <c r="AR197" i="19"/>
  <c r="AO197" i="19"/>
  <c r="AN197" i="19"/>
  <c r="V197" i="19"/>
  <c r="S197" i="19"/>
  <c r="P197" i="19"/>
  <c r="M197" i="19"/>
  <c r="K197" i="19"/>
  <c r="I197" i="19"/>
  <c r="F197" i="19"/>
  <c r="N193" i="19"/>
  <c r="N192" i="19"/>
  <c r="AN176" i="19"/>
  <c r="AN175" i="19"/>
  <c r="AM175" i="19"/>
  <c r="AL175" i="19"/>
  <c r="AK175" i="19"/>
  <c r="AJ175" i="19"/>
  <c r="AI175" i="19"/>
  <c r="AH175" i="19"/>
  <c r="AG175" i="19"/>
  <c r="AF175" i="19"/>
  <c r="AE175" i="19"/>
  <c r="AD175" i="19"/>
  <c r="AC175" i="19"/>
  <c r="AB175" i="19"/>
  <c r="AA175" i="19"/>
  <c r="Z175" i="19"/>
  <c r="Y175" i="19"/>
  <c r="X175" i="19"/>
  <c r="W175" i="19"/>
  <c r="V175" i="19"/>
  <c r="U175" i="19"/>
  <c r="T175" i="19"/>
  <c r="S175" i="19"/>
  <c r="R175" i="19"/>
  <c r="Q175" i="19"/>
  <c r="P175" i="19"/>
  <c r="O175" i="19"/>
  <c r="N175" i="19"/>
  <c r="M175" i="19"/>
  <c r="L175" i="19"/>
  <c r="K175" i="19"/>
  <c r="J175" i="19"/>
  <c r="I175" i="19"/>
  <c r="H175" i="19"/>
  <c r="G175" i="19"/>
  <c r="F175" i="19"/>
  <c r="C175" i="19"/>
  <c r="AN174" i="19"/>
  <c r="AM174" i="19"/>
  <c r="AL174" i="19"/>
  <c r="AK174" i="19"/>
  <c r="AJ174" i="19"/>
  <c r="AI174" i="19"/>
  <c r="AH174" i="19"/>
  <c r="AG174" i="19"/>
  <c r="AF174" i="19"/>
  <c r="AE174" i="19"/>
  <c r="AD174" i="19"/>
  <c r="AC174" i="19"/>
  <c r="AB174" i="19"/>
  <c r="AA174" i="19"/>
  <c r="Z174" i="19"/>
  <c r="Y174" i="19"/>
  <c r="X174" i="19"/>
  <c r="W174" i="19"/>
  <c r="V174" i="19"/>
  <c r="U174" i="19"/>
  <c r="T174" i="19"/>
  <c r="S174" i="19"/>
  <c r="R174" i="19"/>
  <c r="Q174" i="19"/>
  <c r="P174" i="19"/>
  <c r="O174" i="19"/>
  <c r="N174" i="19"/>
  <c r="M174" i="19"/>
  <c r="L174" i="19"/>
  <c r="K174" i="19"/>
  <c r="J174" i="19"/>
  <c r="I174" i="19"/>
  <c r="H174" i="19"/>
  <c r="G174" i="19"/>
  <c r="F174" i="19"/>
  <c r="C174" i="19"/>
  <c r="AN173" i="19"/>
  <c r="AM173" i="19"/>
  <c r="AL173" i="19"/>
  <c r="AK173" i="19"/>
  <c r="AJ173" i="19"/>
  <c r="AI173" i="19"/>
  <c r="AH173" i="19"/>
  <c r="AG173" i="19"/>
  <c r="AF173" i="19"/>
  <c r="AE173" i="19"/>
  <c r="AD173" i="19"/>
  <c r="AC173" i="19"/>
  <c r="AB173" i="19"/>
  <c r="AA173" i="19"/>
  <c r="Z173" i="19"/>
  <c r="Y173" i="19"/>
  <c r="X173" i="19"/>
  <c r="W173" i="19"/>
  <c r="V173" i="19"/>
  <c r="U173" i="19"/>
  <c r="T173" i="19"/>
  <c r="S173" i="19"/>
  <c r="R173" i="19"/>
  <c r="Q173" i="19"/>
  <c r="P173" i="19"/>
  <c r="O173" i="19"/>
  <c r="N173" i="19"/>
  <c r="M173" i="19"/>
  <c r="L173" i="19"/>
  <c r="K173" i="19"/>
  <c r="J173" i="19"/>
  <c r="I173" i="19"/>
  <c r="H173" i="19"/>
  <c r="G173" i="19"/>
  <c r="F173" i="19"/>
  <c r="C173" i="19"/>
  <c r="AN172" i="19"/>
  <c r="AM172" i="19"/>
  <c r="AL172" i="19"/>
  <c r="AK172" i="19"/>
  <c r="AJ172" i="19"/>
  <c r="AI172" i="19"/>
  <c r="AH172" i="19"/>
  <c r="AG172" i="19"/>
  <c r="AF172" i="19"/>
  <c r="AE172" i="19"/>
  <c r="AD172" i="19"/>
  <c r="AC172" i="19"/>
  <c r="AB172" i="19"/>
  <c r="AA172" i="19"/>
  <c r="Z172" i="19"/>
  <c r="Y172" i="19"/>
  <c r="X172" i="19"/>
  <c r="W172" i="19"/>
  <c r="V172" i="19"/>
  <c r="U172" i="19"/>
  <c r="T172" i="19"/>
  <c r="S172" i="19"/>
  <c r="R172" i="19"/>
  <c r="Q172" i="19"/>
  <c r="P172" i="19"/>
  <c r="O172" i="19"/>
  <c r="N172" i="19"/>
  <c r="M172" i="19"/>
  <c r="L172" i="19"/>
  <c r="K172" i="19"/>
  <c r="J172" i="19"/>
  <c r="I172" i="19"/>
  <c r="H172" i="19"/>
  <c r="G172" i="19"/>
  <c r="F172" i="19"/>
  <c r="C172" i="19"/>
  <c r="AN171" i="19"/>
  <c r="AM171" i="19"/>
  <c r="AL171" i="19"/>
  <c r="AK171" i="19"/>
  <c r="AJ171" i="19"/>
  <c r="AI171" i="19"/>
  <c r="AH171" i="19"/>
  <c r="AG171" i="19"/>
  <c r="AF171" i="19"/>
  <c r="AE171" i="19"/>
  <c r="AD171" i="19"/>
  <c r="AC171" i="19"/>
  <c r="AB171" i="19"/>
  <c r="AA171" i="19"/>
  <c r="Z171" i="19"/>
  <c r="Y171" i="19"/>
  <c r="X171" i="19"/>
  <c r="W171" i="19"/>
  <c r="V171" i="19"/>
  <c r="U171" i="19"/>
  <c r="T171" i="19"/>
  <c r="S171" i="19"/>
  <c r="R171" i="19"/>
  <c r="Q171" i="19"/>
  <c r="P171" i="19"/>
  <c r="O171" i="19"/>
  <c r="N171" i="19"/>
  <c r="M171" i="19"/>
  <c r="L171" i="19"/>
  <c r="K171" i="19"/>
  <c r="J171" i="19"/>
  <c r="I171" i="19"/>
  <c r="H171" i="19"/>
  <c r="G171" i="19"/>
  <c r="F171" i="19"/>
  <c r="C171" i="19"/>
  <c r="AN170" i="19"/>
  <c r="AM170" i="19"/>
  <c r="AL170" i="19"/>
  <c r="AK170" i="19"/>
  <c r="AJ170" i="19"/>
  <c r="AI170" i="19"/>
  <c r="AH170" i="19"/>
  <c r="AG170" i="19"/>
  <c r="AF170" i="19"/>
  <c r="AE170" i="19"/>
  <c r="AD170" i="19"/>
  <c r="AC170" i="19"/>
  <c r="AB170" i="19"/>
  <c r="AA170" i="19"/>
  <c r="Z170" i="19"/>
  <c r="Y170" i="19"/>
  <c r="X170" i="19"/>
  <c r="W170" i="19"/>
  <c r="V170" i="19"/>
  <c r="U170" i="19"/>
  <c r="T170" i="19"/>
  <c r="S170" i="19"/>
  <c r="R170" i="19"/>
  <c r="Q170" i="19"/>
  <c r="P170" i="19"/>
  <c r="O170" i="19"/>
  <c r="N170" i="19"/>
  <c r="M170" i="19"/>
  <c r="L170" i="19"/>
  <c r="K170" i="19"/>
  <c r="J170" i="19"/>
  <c r="I170" i="19"/>
  <c r="H170" i="19"/>
  <c r="G170" i="19"/>
  <c r="F170" i="19"/>
  <c r="C170" i="19"/>
  <c r="AN169" i="19"/>
  <c r="AM169" i="19"/>
  <c r="AL169" i="19"/>
  <c r="AK169" i="19"/>
  <c r="AJ169" i="19"/>
  <c r="AI169" i="19"/>
  <c r="AH169" i="19"/>
  <c r="AG169" i="19"/>
  <c r="AF169" i="19"/>
  <c r="AE169" i="19"/>
  <c r="AD169" i="19"/>
  <c r="AC169" i="19"/>
  <c r="AB169" i="19"/>
  <c r="AA169" i="19"/>
  <c r="Z169" i="19"/>
  <c r="Y169" i="19"/>
  <c r="X169" i="19"/>
  <c r="W169" i="19"/>
  <c r="V169" i="19"/>
  <c r="U169" i="19"/>
  <c r="T169" i="19"/>
  <c r="S169" i="19"/>
  <c r="R169" i="19"/>
  <c r="Q169" i="19"/>
  <c r="P169" i="19"/>
  <c r="O169" i="19"/>
  <c r="N169" i="19"/>
  <c r="M169" i="19"/>
  <c r="L169" i="19"/>
  <c r="K169" i="19"/>
  <c r="J169" i="19"/>
  <c r="I169" i="19"/>
  <c r="H169" i="19"/>
  <c r="G169" i="19"/>
  <c r="F169" i="19"/>
  <c r="C169" i="19"/>
  <c r="AN168" i="19"/>
  <c r="AM168" i="19"/>
  <c r="AL168" i="19"/>
  <c r="AK168" i="19"/>
  <c r="AJ168" i="19"/>
  <c r="AI168" i="19"/>
  <c r="AH168" i="19"/>
  <c r="AG168" i="19"/>
  <c r="AF168" i="19"/>
  <c r="AE168" i="19"/>
  <c r="AD168" i="19"/>
  <c r="AC168" i="19"/>
  <c r="AB168" i="19"/>
  <c r="AA168" i="19"/>
  <c r="Z168" i="19"/>
  <c r="Y168" i="19"/>
  <c r="X168" i="19"/>
  <c r="W168" i="19"/>
  <c r="V168" i="19"/>
  <c r="U168" i="19"/>
  <c r="T168" i="19"/>
  <c r="S168" i="19"/>
  <c r="R168" i="19"/>
  <c r="Q168" i="19"/>
  <c r="P168" i="19"/>
  <c r="O168" i="19"/>
  <c r="N168" i="19"/>
  <c r="M168" i="19"/>
  <c r="L168" i="19"/>
  <c r="K168" i="19"/>
  <c r="J168" i="19"/>
  <c r="I168" i="19"/>
  <c r="H168" i="19"/>
  <c r="G168" i="19"/>
  <c r="F168" i="19"/>
  <c r="C168" i="19"/>
  <c r="AN167" i="19"/>
  <c r="AM167" i="19"/>
  <c r="AL167" i="19"/>
  <c r="AK167" i="19"/>
  <c r="AJ167" i="19"/>
  <c r="AI167" i="19"/>
  <c r="AH167" i="19"/>
  <c r="AG167" i="19"/>
  <c r="AF167" i="19"/>
  <c r="AE167" i="19"/>
  <c r="AD167" i="19"/>
  <c r="AC167" i="19"/>
  <c r="AB167" i="19"/>
  <c r="AA167" i="19"/>
  <c r="Z167" i="19"/>
  <c r="Y167" i="19"/>
  <c r="X167" i="19"/>
  <c r="W167" i="19"/>
  <c r="V167" i="19"/>
  <c r="U167" i="19"/>
  <c r="T167" i="19"/>
  <c r="S167" i="19"/>
  <c r="R167" i="19"/>
  <c r="Q167" i="19"/>
  <c r="P167" i="19"/>
  <c r="O167" i="19"/>
  <c r="N167" i="19"/>
  <c r="M167" i="19"/>
  <c r="L167" i="19"/>
  <c r="K167" i="19"/>
  <c r="J167" i="19"/>
  <c r="I167" i="19"/>
  <c r="H167" i="19"/>
  <c r="G167" i="19"/>
  <c r="F167" i="19"/>
  <c r="C167" i="19"/>
  <c r="AN166" i="19"/>
  <c r="AM166" i="19"/>
  <c r="AL166" i="19"/>
  <c r="AK166" i="19"/>
  <c r="AJ166" i="19"/>
  <c r="AI166" i="19"/>
  <c r="AH166" i="19"/>
  <c r="AG166" i="19"/>
  <c r="AF166" i="19"/>
  <c r="AE166" i="19"/>
  <c r="AD166" i="19"/>
  <c r="AC166" i="19"/>
  <c r="AB166" i="19"/>
  <c r="AA166" i="19"/>
  <c r="Z166" i="19"/>
  <c r="Y166" i="19"/>
  <c r="X166" i="19"/>
  <c r="W166" i="19"/>
  <c r="V166" i="19"/>
  <c r="U166" i="19"/>
  <c r="T166" i="19"/>
  <c r="S166" i="19"/>
  <c r="R166" i="19"/>
  <c r="Q166" i="19"/>
  <c r="P166" i="19"/>
  <c r="O166" i="19"/>
  <c r="N166" i="19"/>
  <c r="M166" i="19"/>
  <c r="L166" i="19"/>
  <c r="K166" i="19"/>
  <c r="J166" i="19"/>
  <c r="I166" i="19"/>
  <c r="H166" i="19"/>
  <c r="G166" i="19"/>
  <c r="F166" i="19"/>
  <c r="C166" i="19"/>
  <c r="AN165" i="19"/>
  <c r="AM165" i="19"/>
  <c r="AL165" i="19"/>
  <c r="AK165" i="19"/>
  <c r="AJ165" i="19"/>
  <c r="AI165" i="19"/>
  <c r="AH165" i="19"/>
  <c r="AG165" i="19"/>
  <c r="AF165" i="19"/>
  <c r="AE165" i="19"/>
  <c r="AD165" i="19"/>
  <c r="AC165" i="19"/>
  <c r="AB165" i="19"/>
  <c r="AA165" i="19"/>
  <c r="Z165" i="19"/>
  <c r="Y165" i="19"/>
  <c r="X165" i="19"/>
  <c r="W165" i="19"/>
  <c r="V165" i="19"/>
  <c r="U165" i="19"/>
  <c r="T165" i="19"/>
  <c r="S165" i="19"/>
  <c r="R165" i="19"/>
  <c r="Q165" i="19"/>
  <c r="P165" i="19"/>
  <c r="O165" i="19"/>
  <c r="N165" i="19"/>
  <c r="M165" i="19"/>
  <c r="L165" i="19"/>
  <c r="K165" i="19"/>
  <c r="J165" i="19"/>
  <c r="I165" i="19"/>
  <c r="H165" i="19"/>
  <c r="G165" i="19"/>
  <c r="F165" i="19"/>
  <c r="C165" i="19"/>
  <c r="AN164" i="19"/>
  <c r="AM164" i="19"/>
  <c r="AL164" i="19"/>
  <c r="AK164" i="19"/>
  <c r="AJ164" i="19"/>
  <c r="AI164" i="19"/>
  <c r="AH164" i="19"/>
  <c r="AG164" i="19"/>
  <c r="AF164" i="19"/>
  <c r="AE164" i="19"/>
  <c r="AD164" i="19"/>
  <c r="AC164" i="19"/>
  <c r="AB164" i="19"/>
  <c r="AA164" i="19"/>
  <c r="Z164" i="19"/>
  <c r="Y164" i="19"/>
  <c r="X164" i="19"/>
  <c r="W164" i="19"/>
  <c r="V164" i="19"/>
  <c r="U164" i="19"/>
  <c r="T164" i="19"/>
  <c r="S164" i="19"/>
  <c r="R164" i="19"/>
  <c r="Q164" i="19"/>
  <c r="P164" i="19"/>
  <c r="O164" i="19"/>
  <c r="N164" i="19"/>
  <c r="M164" i="19"/>
  <c r="L164" i="19"/>
  <c r="K164" i="19"/>
  <c r="J164" i="19"/>
  <c r="I164" i="19"/>
  <c r="H164" i="19"/>
  <c r="G164" i="19"/>
  <c r="F164" i="19"/>
  <c r="C164" i="19"/>
  <c r="AN163" i="19"/>
  <c r="AM163" i="19"/>
  <c r="AL163" i="19"/>
  <c r="AK163" i="19"/>
  <c r="AJ163" i="19"/>
  <c r="AI163" i="19"/>
  <c r="AH163" i="19"/>
  <c r="AG163" i="19"/>
  <c r="AF163" i="19"/>
  <c r="AE163" i="19"/>
  <c r="AD163" i="19"/>
  <c r="AC163" i="19"/>
  <c r="AB163" i="19"/>
  <c r="AA163" i="19"/>
  <c r="Z163" i="19"/>
  <c r="Y163" i="19"/>
  <c r="X163" i="19"/>
  <c r="W163" i="19"/>
  <c r="V163" i="19"/>
  <c r="U163" i="19"/>
  <c r="T163" i="19"/>
  <c r="S163" i="19"/>
  <c r="R163" i="19"/>
  <c r="Q163" i="19"/>
  <c r="P163" i="19"/>
  <c r="O163" i="19"/>
  <c r="N163" i="19"/>
  <c r="M163" i="19"/>
  <c r="L163" i="19"/>
  <c r="K163" i="19"/>
  <c r="J163" i="19"/>
  <c r="I163" i="19"/>
  <c r="H163" i="19"/>
  <c r="G163" i="19"/>
  <c r="F163" i="19"/>
  <c r="C163" i="19"/>
  <c r="AN162" i="19"/>
  <c r="AM162" i="19"/>
  <c r="AL162" i="19"/>
  <c r="AK162" i="19"/>
  <c r="AJ162" i="19"/>
  <c r="AI162" i="19"/>
  <c r="AH162" i="19"/>
  <c r="AG162" i="19"/>
  <c r="AF162" i="19"/>
  <c r="AE162" i="19"/>
  <c r="AD162" i="19"/>
  <c r="AC162" i="19"/>
  <c r="AB162" i="19"/>
  <c r="AA162" i="19"/>
  <c r="Z162" i="19"/>
  <c r="Y162" i="19"/>
  <c r="X162" i="19"/>
  <c r="W162" i="19"/>
  <c r="V162" i="19"/>
  <c r="U162" i="19"/>
  <c r="T162" i="19"/>
  <c r="S162" i="19"/>
  <c r="R162" i="19"/>
  <c r="Q162" i="19"/>
  <c r="P162" i="19"/>
  <c r="O162" i="19"/>
  <c r="N162" i="19"/>
  <c r="M162" i="19"/>
  <c r="L162" i="19"/>
  <c r="K162" i="19"/>
  <c r="J162" i="19"/>
  <c r="I162" i="19"/>
  <c r="H162" i="19"/>
  <c r="G162" i="19"/>
  <c r="F162" i="19"/>
  <c r="C162" i="19"/>
  <c r="AN161" i="19"/>
  <c r="AM161" i="19"/>
  <c r="AL161" i="19"/>
  <c r="AK161" i="19"/>
  <c r="AJ161" i="19"/>
  <c r="AI161" i="19"/>
  <c r="AH161" i="19"/>
  <c r="AG161" i="19"/>
  <c r="AF161" i="19"/>
  <c r="AE161" i="19"/>
  <c r="AD161" i="19"/>
  <c r="AC161" i="19"/>
  <c r="AB161" i="19"/>
  <c r="AA161" i="19"/>
  <c r="Z161" i="19"/>
  <c r="Y161" i="19"/>
  <c r="X161" i="19"/>
  <c r="W161" i="19"/>
  <c r="V161" i="19"/>
  <c r="U161" i="19"/>
  <c r="T161" i="19"/>
  <c r="S161" i="19"/>
  <c r="R161" i="19"/>
  <c r="Q161" i="19"/>
  <c r="P161" i="19"/>
  <c r="O161" i="19"/>
  <c r="N161" i="19"/>
  <c r="M161" i="19"/>
  <c r="L161" i="19"/>
  <c r="K161" i="19"/>
  <c r="J161" i="19"/>
  <c r="I161" i="19"/>
  <c r="H161" i="19"/>
  <c r="G161" i="19"/>
  <c r="F161" i="19"/>
  <c r="C161" i="19"/>
  <c r="AN160" i="19"/>
  <c r="AM160" i="19"/>
  <c r="AL160" i="19"/>
  <c r="AK160" i="19"/>
  <c r="AJ160" i="19"/>
  <c r="AI160" i="19"/>
  <c r="AH160" i="19"/>
  <c r="AG160" i="19"/>
  <c r="AF160" i="19"/>
  <c r="AE160" i="19"/>
  <c r="AD160" i="19"/>
  <c r="AC160" i="19"/>
  <c r="AB160" i="19"/>
  <c r="AA160" i="19"/>
  <c r="Z160" i="19"/>
  <c r="Y160" i="19"/>
  <c r="X160" i="19"/>
  <c r="W160" i="19"/>
  <c r="V160" i="19"/>
  <c r="U160" i="19"/>
  <c r="T160" i="19"/>
  <c r="S160" i="19"/>
  <c r="R160" i="19"/>
  <c r="Q160" i="19"/>
  <c r="P160" i="19"/>
  <c r="O160" i="19"/>
  <c r="N160" i="19"/>
  <c r="M160" i="19"/>
  <c r="L160" i="19"/>
  <c r="K160" i="19"/>
  <c r="J160" i="19"/>
  <c r="I160" i="19"/>
  <c r="H160" i="19"/>
  <c r="G160" i="19"/>
  <c r="F160" i="19"/>
  <c r="C160" i="19"/>
  <c r="AN159" i="19"/>
  <c r="AM159" i="19"/>
  <c r="AL159" i="19"/>
  <c r="AK159" i="19"/>
  <c r="AJ159" i="19"/>
  <c r="AI159" i="19"/>
  <c r="AH159" i="19"/>
  <c r="AG159" i="19"/>
  <c r="AF159" i="19"/>
  <c r="AE159" i="19"/>
  <c r="AD159" i="19"/>
  <c r="AC159" i="19"/>
  <c r="AB159" i="19"/>
  <c r="AA159" i="19"/>
  <c r="Z159" i="19"/>
  <c r="Y159" i="19"/>
  <c r="X159" i="19"/>
  <c r="W159" i="19"/>
  <c r="V159" i="19"/>
  <c r="U159" i="19"/>
  <c r="T159" i="19"/>
  <c r="S159" i="19"/>
  <c r="R159" i="19"/>
  <c r="Q159" i="19"/>
  <c r="P159" i="19"/>
  <c r="O159" i="19"/>
  <c r="N159" i="19"/>
  <c r="M159" i="19"/>
  <c r="L159" i="19"/>
  <c r="K159" i="19"/>
  <c r="J159" i="19"/>
  <c r="I159" i="19"/>
  <c r="H159" i="19"/>
  <c r="G159" i="19"/>
  <c r="F159" i="19"/>
  <c r="C159" i="19"/>
  <c r="AN158" i="19"/>
  <c r="AM158" i="19"/>
  <c r="AL158" i="19"/>
  <c r="AK158" i="19"/>
  <c r="AJ158" i="19"/>
  <c r="AI158" i="19"/>
  <c r="AH158" i="19"/>
  <c r="AG158" i="19"/>
  <c r="AF158" i="19"/>
  <c r="AE158" i="19"/>
  <c r="AD158" i="19"/>
  <c r="AC158" i="19"/>
  <c r="AB158" i="19"/>
  <c r="AA158" i="19"/>
  <c r="Z158" i="19"/>
  <c r="Y158" i="19"/>
  <c r="X158" i="19"/>
  <c r="W158" i="19"/>
  <c r="V158" i="19"/>
  <c r="U158" i="19"/>
  <c r="T158" i="19"/>
  <c r="S158" i="19"/>
  <c r="R158" i="19"/>
  <c r="Q158" i="19"/>
  <c r="P158" i="19"/>
  <c r="O158" i="19"/>
  <c r="N158" i="19"/>
  <c r="M158" i="19"/>
  <c r="L158" i="19"/>
  <c r="K158" i="19"/>
  <c r="J158" i="19"/>
  <c r="I158" i="19"/>
  <c r="H158" i="19"/>
  <c r="G158" i="19"/>
  <c r="F158" i="19"/>
  <c r="C158" i="19"/>
  <c r="AN157" i="19"/>
  <c r="AM157" i="19"/>
  <c r="AL157" i="19"/>
  <c r="AK157" i="19"/>
  <c r="AJ157" i="19"/>
  <c r="AI157" i="19"/>
  <c r="AH157" i="19"/>
  <c r="AG157" i="19"/>
  <c r="AF157" i="19"/>
  <c r="AE157" i="19"/>
  <c r="AD157" i="19"/>
  <c r="AC157" i="19"/>
  <c r="AB157" i="19"/>
  <c r="AA157" i="19"/>
  <c r="Z157" i="19"/>
  <c r="Y157" i="19"/>
  <c r="X157" i="19"/>
  <c r="W157" i="19"/>
  <c r="V157" i="19"/>
  <c r="U157" i="19"/>
  <c r="T157" i="19"/>
  <c r="S157" i="19"/>
  <c r="R157" i="19"/>
  <c r="Q157" i="19"/>
  <c r="P157" i="19"/>
  <c r="O157" i="19"/>
  <c r="N157" i="19"/>
  <c r="M157" i="19"/>
  <c r="L157" i="19"/>
  <c r="K157" i="19"/>
  <c r="J157" i="19"/>
  <c r="I157" i="19"/>
  <c r="H157" i="19"/>
  <c r="G157" i="19"/>
  <c r="F157" i="19"/>
  <c r="C157" i="19"/>
  <c r="AN156" i="19"/>
  <c r="AM156" i="19"/>
  <c r="AL156" i="19"/>
  <c r="AK156" i="19"/>
  <c r="AJ156" i="19"/>
  <c r="AI156" i="19"/>
  <c r="AH156" i="19"/>
  <c r="AG156" i="19"/>
  <c r="AF156" i="19"/>
  <c r="AE156" i="19"/>
  <c r="AD156" i="19"/>
  <c r="AC156" i="19"/>
  <c r="AB156" i="19"/>
  <c r="AA156" i="19"/>
  <c r="Z156" i="19"/>
  <c r="Y156" i="19"/>
  <c r="X156" i="19"/>
  <c r="W156" i="19"/>
  <c r="V156" i="19"/>
  <c r="U156" i="19"/>
  <c r="T156" i="19"/>
  <c r="S156" i="19"/>
  <c r="R156" i="19"/>
  <c r="Q156" i="19"/>
  <c r="P156" i="19"/>
  <c r="O156" i="19"/>
  <c r="N156" i="19"/>
  <c r="M156" i="19"/>
  <c r="L156" i="19"/>
  <c r="K156" i="19"/>
  <c r="J156" i="19"/>
  <c r="I156" i="19"/>
  <c r="H156" i="19"/>
  <c r="G156" i="19"/>
  <c r="F156" i="19"/>
  <c r="C156" i="19"/>
  <c r="AN155" i="19"/>
  <c r="AM155" i="19"/>
  <c r="AL155" i="19"/>
  <c r="AK155" i="19"/>
  <c r="AJ155" i="19"/>
  <c r="AI155" i="19"/>
  <c r="AH155" i="19"/>
  <c r="AG155" i="19"/>
  <c r="AF155" i="19"/>
  <c r="AE155" i="19"/>
  <c r="AD155" i="19"/>
  <c r="AC155" i="19"/>
  <c r="AB155" i="19"/>
  <c r="AA155" i="19"/>
  <c r="Z155" i="19"/>
  <c r="Y155" i="19"/>
  <c r="X155" i="19"/>
  <c r="W155" i="19"/>
  <c r="V155" i="19"/>
  <c r="U155" i="19"/>
  <c r="T155" i="19"/>
  <c r="S155" i="19"/>
  <c r="R155" i="19"/>
  <c r="Q155" i="19"/>
  <c r="P155" i="19"/>
  <c r="O155" i="19"/>
  <c r="N155" i="19"/>
  <c r="M155" i="19"/>
  <c r="L155" i="19"/>
  <c r="K155" i="19"/>
  <c r="J155" i="19"/>
  <c r="I155" i="19"/>
  <c r="H155" i="19"/>
  <c r="G155" i="19"/>
  <c r="F155" i="19"/>
  <c r="C155" i="19"/>
  <c r="AN154" i="19"/>
  <c r="AM154" i="19"/>
  <c r="AL154" i="19"/>
  <c r="AK154" i="19"/>
  <c r="AJ154" i="19"/>
  <c r="AI154" i="19"/>
  <c r="AH154" i="19"/>
  <c r="AG154" i="19"/>
  <c r="AF154" i="19"/>
  <c r="AE154" i="19"/>
  <c r="AD154" i="19"/>
  <c r="AC154" i="19"/>
  <c r="AB154" i="19"/>
  <c r="AA154" i="19"/>
  <c r="Z154" i="19"/>
  <c r="Y154" i="19"/>
  <c r="X154" i="19"/>
  <c r="W154" i="19"/>
  <c r="V154" i="19"/>
  <c r="U154" i="19"/>
  <c r="T154" i="19"/>
  <c r="S154" i="19"/>
  <c r="R154" i="19"/>
  <c r="Q154" i="19"/>
  <c r="P154" i="19"/>
  <c r="O154" i="19"/>
  <c r="N154" i="19"/>
  <c r="M154" i="19"/>
  <c r="L154" i="19"/>
  <c r="K154" i="19"/>
  <c r="J154" i="19"/>
  <c r="I154" i="19"/>
  <c r="H154" i="19"/>
  <c r="G154" i="19"/>
  <c r="F154" i="19"/>
  <c r="C154" i="19"/>
  <c r="AN153" i="19"/>
  <c r="AM153" i="19"/>
  <c r="AL153" i="19"/>
  <c r="AK153" i="19"/>
  <c r="AJ153" i="19"/>
  <c r="AI153" i="19"/>
  <c r="AH153" i="19"/>
  <c r="AG153" i="19"/>
  <c r="AF153" i="19"/>
  <c r="AE153" i="19"/>
  <c r="AD153" i="19"/>
  <c r="AC153" i="19"/>
  <c r="AB153" i="19"/>
  <c r="AA153" i="19"/>
  <c r="Z153" i="19"/>
  <c r="Y153" i="19"/>
  <c r="X153" i="19"/>
  <c r="W153" i="19"/>
  <c r="V153" i="19"/>
  <c r="U153" i="19"/>
  <c r="T153" i="19"/>
  <c r="S153" i="19"/>
  <c r="R153" i="19"/>
  <c r="Q153" i="19"/>
  <c r="P153" i="19"/>
  <c r="O153" i="19"/>
  <c r="N153" i="19"/>
  <c r="M153" i="19"/>
  <c r="L153" i="19"/>
  <c r="K153" i="19"/>
  <c r="J153" i="19"/>
  <c r="I153" i="19"/>
  <c r="H153" i="19"/>
  <c r="G153" i="19"/>
  <c r="F153" i="19"/>
  <c r="C153" i="19"/>
  <c r="AN152" i="19"/>
  <c r="AM152" i="19"/>
  <c r="AL152" i="19"/>
  <c r="AK152" i="19"/>
  <c r="AJ152" i="19"/>
  <c r="AI152" i="19"/>
  <c r="AH152" i="19"/>
  <c r="AG152" i="19"/>
  <c r="AF152" i="19"/>
  <c r="AE152" i="19"/>
  <c r="AD152" i="19"/>
  <c r="AC152" i="19"/>
  <c r="AB152" i="19"/>
  <c r="AA152" i="19"/>
  <c r="Z152" i="19"/>
  <c r="Y152" i="19"/>
  <c r="X152" i="19"/>
  <c r="W152" i="19"/>
  <c r="V152" i="19"/>
  <c r="U152" i="19"/>
  <c r="T152" i="19"/>
  <c r="S152" i="19"/>
  <c r="R152" i="19"/>
  <c r="Q152" i="19"/>
  <c r="P152" i="19"/>
  <c r="O152" i="19"/>
  <c r="N152" i="19"/>
  <c r="M152" i="19"/>
  <c r="L152" i="19"/>
  <c r="K152" i="19"/>
  <c r="J152" i="19"/>
  <c r="I152" i="19"/>
  <c r="H152" i="19"/>
  <c r="G152" i="19"/>
  <c r="F152" i="19"/>
  <c r="C152" i="19"/>
  <c r="AN151" i="19"/>
  <c r="AM151" i="19"/>
  <c r="AL151" i="19"/>
  <c r="AK151" i="19"/>
  <c r="AJ151" i="19"/>
  <c r="AI151" i="19"/>
  <c r="AH151" i="19"/>
  <c r="AG151" i="19"/>
  <c r="AF151" i="19"/>
  <c r="AE151" i="19"/>
  <c r="AD151" i="19"/>
  <c r="AC151" i="19"/>
  <c r="AB151" i="19"/>
  <c r="AA151" i="19"/>
  <c r="Z151" i="19"/>
  <c r="Y151" i="19"/>
  <c r="X151" i="19"/>
  <c r="W151" i="19"/>
  <c r="V151" i="19"/>
  <c r="U151" i="19"/>
  <c r="T151" i="19"/>
  <c r="S151" i="19"/>
  <c r="R151" i="19"/>
  <c r="Q151" i="19"/>
  <c r="P151" i="19"/>
  <c r="O151" i="19"/>
  <c r="N151" i="19"/>
  <c r="M151" i="19"/>
  <c r="L151" i="19"/>
  <c r="K151" i="19"/>
  <c r="J151" i="19"/>
  <c r="I151" i="19"/>
  <c r="H151" i="19"/>
  <c r="G151" i="19"/>
  <c r="F151" i="19"/>
  <c r="C151" i="19"/>
  <c r="AK150" i="19"/>
  <c r="AJ150" i="19"/>
  <c r="AI150" i="19"/>
  <c r="AH150" i="19"/>
  <c r="AG150" i="19"/>
  <c r="AF150" i="19"/>
  <c r="AE150" i="19"/>
  <c r="AD150" i="19"/>
  <c r="AC150" i="19"/>
  <c r="AB150" i="19"/>
  <c r="AA150" i="19"/>
  <c r="Z150" i="19"/>
  <c r="Y150" i="19"/>
  <c r="X150" i="19"/>
  <c r="W150" i="19"/>
  <c r="V150" i="19"/>
  <c r="U150" i="19"/>
  <c r="T150" i="19"/>
  <c r="S150" i="19"/>
  <c r="R150" i="19"/>
  <c r="Q150" i="19"/>
  <c r="P150" i="19"/>
  <c r="O150" i="19"/>
  <c r="N150" i="19"/>
  <c r="M150" i="19"/>
  <c r="L150" i="19"/>
  <c r="K150" i="19"/>
  <c r="J150" i="19"/>
  <c r="I150" i="19"/>
  <c r="H150" i="19"/>
  <c r="G150" i="19"/>
  <c r="C149" i="19"/>
  <c r="AM148" i="19"/>
  <c r="AD148" i="19"/>
  <c r="Y148" i="19"/>
  <c r="U148" i="19"/>
  <c r="M148" i="19"/>
  <c r="G148" i="19"/>
  <c r="C148" i="19"/>
  <c r="AL143" i="19"/>
  <c r="AK143" i="19"/>
  <c r="AJ143" i="19"/>
  <c r="AI143" i="19"/>
  <c r="AH143" i="19"/>
  <c r="AG143" i="19"/>
  <c r="AF143" i="19"/>
  <c r="AE143" i="19"/>
  <c r="AD143" i="19"/>
  <c r="AC143" i="19"/>
  <c r="AB143" i="19"/>
  <c r="AA143" i="19"/>
  <c r="Z143" i="19"/>
  <c r="Y143" i="19"/>
  <c r="X143" i="19"/>
  <c r="W143" i="19"/>
  <c r="V143" i="19"/>
  <c r="U143" i="19"/>
  <c r="T143" i="19"/>
  <c r="S143" i="19"/>
  <c r="R143" i="19"/>
  <c r="Q143" i="19"/>
  <c r="P143" i="19"/>
  <c r="O143" i="19"/>
  <c r="N143" i="19"/>
  <c r="M143" i="19"/>
  <c r="L143" i="19"/>
  <c r="K143" i="19"/>
  <c r="J143" i="19"/>
  <c r="I143" i="19"/>
  <c r="H143" i="19"/>
  <c r="G143" i="19"/>
  <c r="F143"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S141" i="19"/>
  <c r="R141" i="19"/>
  <c r="Q141" i="19"/>
  <c r="P141" i="19"/>
  <c r="O141" i="19"/>
  <c r="N141" i="19"/>
  <c r="M141" i="19"/>
  <c r="L141" i="19"/>
  <c r="K141" i="19"/>
  <c r="J141" i="19"/>
  <c r="I141" i="19"/>
  <c r="H141" i="19"/>
  <c r="G141" i="19"/>
  <c r="AL140" i="19"/>
  <c r="AR139" i="19"/>
  <c r="AQ139" i="19"/>
  <c r="AP139" i="19"/>
  <c r="AO139" i="19"/>
  <c r="AN139" i="19"/>
  <c r="AM139" i="19"/>
  <c r="AL139" i="19"/>
  <c r="AK139" i="19"/>
  <c r="AJ139" i="19"/>
  <c r="AI139" i="19"/>
  <c r="AH139" i="19"/>
  <c r="AG139" i="19"/>
  <c r="AF139" i="19"/>
  <c r="AE139" i="19"/>
  <c r="AD139" i="19"/>
  <c r="AC139" i="19"/>
  <c r="AB139" i="19"/>
  <c r="AA139" i="19"/>
  <c r="Z139" i="19"/>
  <c r="Y139" i="19"/>
  <c r="X139" i="19"/>
  <c r="W139" i="19"/>
  <c r="V139" i="19"/>
  <c r="U139" i="19"/>
  <c r="T139" i="19"/>
  <c r="S139" i="19"/>
  <c r="R139" i="19"/>
  <c r="Q139" i="19"/>
  <c r="P139" i="19"/>
  <c r="O139" i="19"/>
  <c r="N139" i="19"/>
  <c r="M139" i="19"/>
  <c r="L139" i="19"/>
  <c r="K139" i="19"/>
  <c r="J139" i="19"/>
  <c r="I139" i="19"/>
  <c r="H139" i="19"/>
  <c r="G139" i="19"/>
  <c r="AL138"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U137" i="19"/>
  <c r="T137" i="19"/>
  <c r="S137" i="19"/>
  <c r="R137" i="19"/>
  <c r="Q137" i="19"/>
  <c r="P137" i="19"/>
  <c r="O137" i="19"/>
  <c r="N137" i="19"/>
  <c r="M137" i="19"/>
  <c r="L137" i="19"/>
  <c r="K137" i="19"/>
  <c r="J137" i="19"/>
  <c r="I137" i="19"/>
  <c r="H137" i="19"/>
  <c r="G137" i="19"/>
  <c r="AL136" i="19"/>
  <c r="AR135" i="19"/>
  <c r="AQ135" i="19"/>
  <c r="AP135" i="19"/>
  <c r="AO135" i="19"/>
  <c r="AN135" i="19"/>
  <c r="AM135" i="19"/>
  <c r="AL135" i="19"/>
  <c r="AK135" i="19"/>
  <c r="AJ135" i="19"/>
  <c r="AI135" i="19"/>
  <c r="AH135" i="19"/>
  <c r="AG135" i="19"/>
  <c r="AF135" i="19"/>
  <c r="AE135" i="19"/>
  <c r="AD135" i="19"/>
  <c r="AC135" i="19"/>
  <c r="AB135" i="19"/>
  <c r="AA135" i="19"/>
  <c r="Z135" i="19"/>
  <c r="Y135" i="19"/>
  <c r="X135" i="19"/>
  <c r="W135" i="19"/>
  <c r="V135" i="19"/>
  <c r="U135" i="19"/>
  <c r="T135" i="19"/>
  <c r="S135" i="19"/>
  <c r="R135" i="19"/>
  <c r="Q135" i="19"/>
  <c r="P135" i="19"/>
  <c r="O135" i="19"/>
  <c r="N135" i="19"/>
  <c r="M135" i="19"/>
  <c r="L135" i="19"/>
  <c r="K135" i="19"/>
  <c r="J135" i="19"/>
  <c r="I135" i="19"/>
  <c r="H135" i="19"/>
  <c r="G135" i="19"/>
  <c r="AL134" i="19"/>
  <c r="AR133" i="19"/>
  <c r="AQ133" i="19"/>
  <c r="AP133" i="19"/>
  <c r="AO133" i="19"/>
  <c r="AN133" i="19"/>
  <c r="AM133" i="19"/>
  <c r="AL133" i="19"/>
  <c r="AK133" i="19"/>
  <c r="AJ133" i="19"/>
  <c r="AI133" i="19"/>
  <c r="AH133" i="19"/>
  <c r="AG133" i="19"/>
  <c r="AF133" i="19"/>
  <c r="AE133" i="19"/>
  <c r="AD133" i="19"/>
  <c r="AC133" i="19"/>
  <c r="AB133" i="19"/>
  <c r="AA133" i="19"/>
  <c r="Z133" i="19"/>
  <c r="Y133" i="19"/>
  <c r="X133" i="19"/>
  <c r="W133" i="19"/>
  <c r="V133" i="19"/>
  <c r="U133" i="19"/>
  <c r="T133" i="19"/>
  <c r="S133" i="19"/>
  <c r="R133" i="19"/>
  <c r="Q133" i="19"/>
  <c r="P133" i="19"/>
  <c r="O133" i="19"/>
  <c r="N133" i="19"/>
  <c r="M133" i="19"/>
  <c r="L133" i="19"/>
  <c r="K133" i="19"/>
  <c r="J133" i="19"/>
  <c r="I133" i="19"/>
  <c r="H133" i="19"/>
  <c r="G133" i="19"/>
  <c r="AL132" i="19"/>
  <c r="AR131" i="19"/>
  <c r="AQ131" i="19"/>
  <c r="AP131" i="19"/>
  <c r="AO131" i="19"/>
  <c r="AN131" i="19"/>
  <c r="AM131" i="19"/>
  <c r="AL131" i="19"/>
  <c r="AK131" i="19"/>
  <c r="AJ131" i="19"/>
  <c r="AI131" i="19"/>
  <c r="AH131" i="19"/>
  <c r="AG131" i="19"/>
  <c r="AF131" i="19"/>
  <c r="AE131" i="19"/>
  <c r="AD131" i="19"/>
  <c r="AC131" i="19"/>
  <c r="AB131" i="19"/>
  <c r="AA131" i="19"/>
  <c r="Z131" i="19"/>
  <c r="Y131" i="19"/>
  <c r="X131" i="19"/>
  <c r="W131" i="19"/>
  <c r="V131" i="19"/>
  <c r="U131" i="19"/>
  <c r="T131" i="19"/>
  <c r="S131" i="19"/>
  <c r="R131" i="19"/>
  <c r="Q131" i="19"/>
  <c r="P131" i="19"/>
  <c r="O131" i="19"/>
  <c r="N131" i="19"/>
  <c r="M131" i="19"/>
  <c r="L131" i="19"/>
  <c r="K131" i="19"/>
  <c r="J131" i="19"/>
  <c r="I131" i="19"/>
  <c r="H131" i="19"/>
  <c r="G131" i="19"/>
  <c r="AL130" i="19"/>
  <c r="AR129" i="19"/>
  <c r="AQ129" i="19"/>
  <c r="AP129" i="19"/>
  <c r="AO129" i="19"/>
  <c r="AN129" i="19"/>
  <c r="AM129" i="19"/>
  <c r="AL129" i="19"/>
  <c r="AK129" i="19"/>
  <c r="AJ129" i="19"/>
  <c r="AI129" i="19"/>
  <c r="AH129" i="19"/>
  <c r="AG129" i="19"/>
  <c r="AF129" i="19"/>
  <c r="AE129" i="19"/>
  <c r="AD129" i="19"/>
  <c r="AC129" i="19"/>
  <c r="AB129" i="19"/>
  <c r="AA129" i="19"/>
  <c r="Z129" i="19"/>
  <c r="Y129" i="19"/>
  <c r="X129" i="19"/>
  <c r="W129" i="19"/>
  <c r="V129" i="19"/>
  <c r="U129" i="19"/>
  <c r="T129" i="19"/>
  <c r="S129" i="19"/>
  <c r="R129" i="19"/>
  <c r="Q129" i="19"/>
  <c r="P129" i="19"/>
  <c r="O129" i="19"/>
  <c r="N129" i="19"/>
  <c r="M129" i="19"/>
  <c r="L129" i="19"/>
  <c r="K129" i="19"/>
  <c r="J129" i="19"/>
  <c r="I129" i="19"/>
  <c r="H129" i="19"/>
  <c r="G129" i="19"/>
  <c r="AL128" i="19"/>
  <c r="AR127" i="19"/>
  <c r="AQ127" i="19"/>
  <c r="AP127" i="19"/>
  <c r="AO127" i="19"/>
  <c r="AN127" i="19"/>
  <c r="AM127" i="19"/>
  <c r="AL127" i="19"/>
  <c r="AK127" i="19"/>
  <c r="AJ127" i="19"/>
  <c r="AI127" i="19"/>
  <c r="AH127" i="19"/>
  <c r="AG127" i="19"/>
  <c r="AF127" i="19"/>
  <c r="AE127" i="19"/>
  <c r="AD127" i="19"/>
  <c r="AC127" i="19"/>
  <c r="AB127" i="19"/>
  <c r="AA127" i="19"/>
  <c r="Z127" i="19"/>
  <c r="Y127" i="19"/>
  <c r="X127" i="19"/>
  <c r="W127" i="19"/>
  <c r="V127" i="19"/>
  <c r="U127" i="19"/>
  <c r="T127" i="19"/>
  <c r="S127" i="19"/>
  <c r="R127" i="19"/>
  <c r="Q127" i="19"/>
  <c r="P127" i="19"/>
  <c r="O127" i="19"/>
  <c r="N127" i="19"/>
  <c r="M127" i="19"/>
  <c r="L127" i="19"/>
  <c r="K127" i="19"/>
  <c r="J127" i="19"/>
  <c r="I127" i="19"/>
  <c r="H127" i="19"/>
  <c r="G127" i="19"/>
  <c r="AL126"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U125" i="19"/>
  <c r="T125" i="19"/>
  <c r="S125" i="19"/>
  <c r="R125" i="19"/>
  <c r="Q125" i="19"/>
  <c r="P125" i="19"/>
  <c r="O125" i="19"/>
  <c r="N125" i="19"/>
  <c r="M125" i="19"/>
  <c r="L125" i="19"/>
  <c r="K125" i="19"/>
  <c r="J125" i="19"/>
  <c r="I125" i="19"/>
  <c r="H125" i="19"/>
  <c r="G125" i="19"/>
  <c r="AL124"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U123" i="19"/>
  <c r="T123" i="19"/>
  <c r="S123" i="19"/>
  <c r="R123" i="19"/>
  <c r="Q123" i="19"/>
  <c r="P123" i="19"/>
  <c r="O123" i="19"/>
  <c r="N123" i="19"/>
  <c r="M123" i="19"/>
  <c r="L123" i="19"/>
  <c r="K123" i="19"/>
  <c r="J123" i="19"/>
  <c r="I123" i="19"/>
  <c r="H123" i="19"/>
  <c r="G123" i="19"/>
  <c r="AL122" i="19"/>
  <c r="AR121" i="19"/>
  <c r="AQ121" i="19"/>
  <c r="AP121" i="19"/>
  <c r="AO121" i="19"/>
  <c r="AN121" i="19"/>
  <c r="AM121" i="19"/>
  <c r="AL121" i="19"/>
  <c r="AK121" i="19"/>
  <c r="AJ121" i="19"/>
  <c r="AI121" i="19"/>
  <c r="AH121" i="19"/>
  <c r="AG121" i="19"/>
  <c r="AF121" i="19"/>
  <c r="AE121" i="19"/>
  <c r="AD121" i="19"/>
  <c r="AC121" i="19"/>
  <c r="AB121" i="19"/>
  <c r="AA121" i="19"/>
  <c r="Z121" i="19"/>
  <c r="Y121" i="19"/>
  <c r="X121" i="19"/>
  <c r="W121" i="19"/>
  <c r="V121" i="19"/>
  <c r="U121" i="19"/>
  <c r="T121" i="19"/>
  <c r="S121" i="19"/>
  <c r="R121" i="19"/>
  <c r="Q121" i="19"/>
  <c r="P121" i="19"/>
  <c r="O121" i="19"/>
  <c r="N121" i="19"/>
  <c r="M121" i="19"/>
  <c r="L121" i="19"/>
  <c r="K121" i="19"/>
  <c r="J121" i="19"/>
  <c r="I121" i="19"/>
  <c r="H121" i="19"/>
  <c r="G121" i="19"/>
  <c r="AL120"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R119" i="19"/>
  <c r="Q119" i="19"/>
  <c r="P119" i="19"/>
  <c r="O119" i="19"/>
  <c r="N119" i="19"/>
  <c r="M119" i="19"/>
  <c r="L119" i="19"/>
  <c r="K119" i="19"/>
  <c r="J119" i="19"/>
  <c r="I119" i="19"/>
  <c r="H119" i="19"/>
  <c r="G119" i="19"/>
  <c r="AL118"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S117" i="19"/>
  <c r="R117" i="19"/>
  <c r="Q117" i="19"/>
  <c r="P117" i="19"/>
  <c r="O117" i="19"/>
  <c r="N117" i="19"/>
  <c r="M117" i="19"/>
  <c r="L117" i="19"/>
  <c r="K117" i="19"/>
  <c r="J117" i="19"/>
  <c r="I117" i="19"/>
  <c r="H117" i="19"/>
  <c r="G117" i="19"/>
  <c r="AL116" i="19"/>
  <c r="AR115" i="19"/>
  <c r="AQ115" i="19"/>
  <c r="AP115" i="19"/>
  <c r="AO115" i="19"/>
  <c r="AN115" i="19"/>
  <c r="AM115" i="19"/>
  <c r="AL115" i="19"/>
  <c r="AK115" i="19"/>
  <c r="AJ115" i="19"/>
  <c r="AI115" i="19"/>
  <c r="AH115" i="19"/>
  <c r="AG115" i="19"/>
  <c r="AF115" i="19"/>
  <c r="AE115" i="19"/>
  <c r="AD115" i="19"/>
  <c r="AC115" i="19"/>
  <c r="AB115" i="19"/>
  <c r="AA115" i="19"/>
  <c r="Z115" i="19"/>
  <c r="Y115" i="19"/>
  <c r="X115" i="19"/>
  <c r="W115" i="19"/>
  <c r="V115" i="19"/>
  <c r="U115" i="19"/>
  <c r="T115" i="19"/>
  <c r="S115" i="19"/>
  <c r="R115" i="19"/>
  <c r="Q115" i="19"/>
  <c r="P115" i="19"/>
  <c r="O115" i="19"/>
  <c r="N115" i="19"/>
  <c r="M115" i="19"/>
  <c r="L115" i="19"/>
  <c r="K115" i="19"/>
  <c r="J115" i="19"/>
  <c r="I115" i="19"/>
  <c r="H115" i="19"/>
  <c r="G115" i="19"/>
  <c r="AL114"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R113" i="19"/>
  <c r="Q113" i="19"/>
  <c r="P113" i="19"/>
  <c r="O113" i="19"/>
  <c r="N113" i="19"/>
  <c r="M113" i="19"/>
  <c r="L113" i="19"/>
  <c r="K113" i="19"/>
  <c r="J113" i="19"/>
  <c r="I113" i="19"/>
  <c r="H113" i="19"/>
  <c r="G113" i="19"/>
  <c r="AL112"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AL110" i="19"/>
  <c r="AR109" i="19"/>
  <c r="AQ109" i="19"/>
  <c r="AP109" i="19"/>
  <c r="AO109" i="19"/>
  <c r="AN109" i="19"/>
  <c r="AM109" i="19"/>
  <c r="AL109" i="19"/>
  <c r="AK109" i="19"/>
  <c r="AJ109" i="19"/>
  <c r="AI109" i="19"/>
  <c r="AH109" i="19"/>
  <c r="AG109" i="19"/>
  <c r="AF109" i="19"/>
  <c r="AE109" i="19"/>
  <c r="AD109" i="19"/>
  <c r="AC109" i="19"/>
  <c r="AB109" i="19"/>
  <c r="AA109" i="19"/>
  <c r="Z109" i="19"/>
  <c r="Y109" i="19"/>
  <c r="X109" i="19"/>
  <c r="W109" i="19"/>
  <c r="V109" i="19"/>
  <c r="U109" i="19"/>
  <c r="T109" i="19"/>
  <c r="S109" i="19"/>
  <c r="R109" i="19"/>
  <c r="Q109" i="19"/>
  <c r="P109" i="19"/>
  <c r="O109" i="19"/>
  <c r="N109" i="19"/>
  <c r="M109" i="19"/>
  <c r="L109" i="19"/>
  <c r="K109" i="19"/>
  <c r="J109" i="19"/>
  <c r="I109" i="19"/>
  <c r="H109" i="19"/>
  <c r="G109" i="19"/>
  <c r="AL108"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R107" i="19"/>
  <c r="Q107" i="19"/>
  <c r="P107" i="19"/>
  <c r="O107" i="19"/>
  <c r="N107" i="19"/>
  <c r="M107" i="19"/>
  <c r="L107" i="19"/>
  <c r="K107" i="19"/>
  <c r="J107" i="19"/>
  <c r="I107" i="19"/>
  <c r="H107" i="19"/>
  <c r="G107" i="19"/>
  <c r="AL106"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AL104" i="19"/>
  <c r="AR103" i="19"/>
  <c r="AQ103" i="19"/>
  <c r="AP103" i="19"/>
  <c r="AO103" i="19"/>
  <c r="AN103" i="19"/>
  <c r="AM103" i="19"/>
  <c r="AL103" i="19"/>
  <c r="AK103"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AL102"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AL100"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AL98"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AL96"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AL94"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AL92"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AL90"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AL88"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AL86"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AL84"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AL82"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AL80"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AL78"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AL76"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AL74"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AL72"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AL70"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AL68"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AL66"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AL64"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AL62"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AL60"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AL58"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AL56"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AL54"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AL52"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AL50"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AL48"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AL46"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AL44"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AL42"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AL40"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AL38"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AL36"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AL34"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AL32"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AL30"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AL28"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AL26"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AL24"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AL22"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AL20"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AL18"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AL16"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AL14"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AL12"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AL10"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AM6" i="19"/>
  <c r="AL6" i="19"/>
  <c r="C5" i="19"/>
  <c r="E4" i="19"/>
  <c r="Z52" i="6"/>
  <c r="T52"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Z5" i="6"/>
  <c r="Z3" i="6"/>
  <c r="C11" i="12"/>
  <c r="C22" i="12" s="1"/>
  <c r="K31" i="11" l="1"/>
  <c r="K32" i="11" s="1"/>
  <c r="H34" i="11" s="1"/>
  <c r="J34" i="11" s="1"/>
  <c r="N34" i="11" s="1"/>
  <c r="K110" i="11"/>
  <c r="N110" i="11" s="1"/>
  <c r="E3" i="17"/>
  <c r="F3" i="17" s="1"/>
  <c r="N72" i="11" s="1"/>
  <c r="K59" i="11"/>
  <c r="N59" i="11" s="1"/>
  <c r="K101" i="11"/>
  <c r="N101" i="11" s="1"/>
  <c r="M82" i="11"/>
  <c r="M81" i="11"/>
  <c r="K83" i="11"/>
  <c r="K87" i="11" s="1"/>
  <c r="N87" i="11" s="1"/>
  <c r="M83" i="11"/>
  <c r="K117" i="11"/>
  <c r="N117" i="11" s="1"/>
  <c r="H87" i="11"/>
  <c r="K15" i="11"/>
  <c r="K16" i="11" s="1"/>
  <c r="N16" i="11" s="1"/>
  <c r="N13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 authorId="0" shapeId="0" xr:uid="{00000000-0006-0000-0000-000001000000}">
      <text>
        <r>
          <rPr>
            <b/>
            <sz val="10"/>
            <color indexed="81"/>
            <rFont val="HGPｺﾞｼｯｸM"/>
            <family val="3"/>
            <charset val="128"/>
          </rPr>
          <t>オレンジ色のセルは、「選択入力」です。
薄黄色のセルは「入力」してください。
※薄青色は計算式が設定されています。</t>
        </r>
      </text>
    </comment>
    <comment ref="G6" authorId="0" shapeId="0" xr:uid="{00000000-0006-0000-0000-000002000000}">
      <text>
        <r>
          <rPr>
            <sz val="9"/>
            <color indexed="81"/>
            <rFont val="HGPｺﾞｼｯｸM"/>
            <family val="3"/>
            <charset val="128"/>
          </rPr>
          <t>法人種別を選択してください。</t>
        </r>
      </text>
    </comment>
    <comment ref="G9" authorId="0" shapeId="0" xr:uid="{00000000-0006-0000-0000-000003000000}">
      <text>
        <r>
          <rPr>
            <sz val="9"/>
            <color indexed="81"/>
            <rFont val="HGPｺﾞｼｯｸM"/>
            <family val="3"/>
            <charset val="128"/>
          </rPr>
          <t>施設種別を選択してください。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F2" authorId="0" shapeId="0" xr:uid="{00000000-0006-0000-0500-000001000000}">
      <text>
        <r>
          <rPr>
            <sz val="9"/>
            <color indexed="81"/>
            <rFont val="HGPｺﾞｼｯｸM"/>
            <family val="3"/>
            <charset val="128"/>
          </rPr>
          <t>併設短期入所の有無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00000000-0006-0000-0800-000001000000}">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00000000-0006-0000-0800-000002000000}">
      <text>
        <r>
          <rPr>
            <b/>
            <sz val="9"/>
            <color indexed="81"/>
            <rFont val="MS P ゴシック"/>
            <family val="3"/>
            <charset val="128"/>
          </rPr>
          <t>施設が設定した勤務形態、時間数が表示されます。</t>
        </r>
      </text>
    </comment>
    <comment ref="G9" authorId="0" shapeId="0" xr:uid="{00000000-0006-0000-0800-000003000000}">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00000000-0006-0000-0800-000004000000}">
      <text>
        <r>
          <rPr>
            <b/>
            <sz val="9"/>
            <color indexed="81"/>
            <rFont val="MS P ゴシック"/>
            <family val="3"/>
            <charset val="128"/>
          </rPr>
          <t>施設が設定した勤務形態を選択入力すると、下段に設定した時間数が表示されます。</t>
        </r>
      </text>
    </comment>
    <comment ref="AL10" authorId="0" shapeId="0" xr:uid="{00000000-0006-0000-0800-000005000000}">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00000000-0006-0000-0800-000006000000}">
      <text>
        <r>
          <rPr>
            <b/>
            <sz val="9"/>
            <color indexed="81"/>
            <rFont val="MS P ゴシック"/>
            <family val="3"/>
            <charset val="128"/>
          </rPr>
          <t>４週の時間数の合計が表示されます。</t>
        </r>
      </text>
    </comment>
    <comment ref="AP11" authorId="0" shapeId="0" xr:uid="{00000000-0006-0000-0800-000007000000}">
      <text>
        <r>
          <rPr>
            <b/>
            <sz val="9"/>
            <color indexed="81"/>
            <rFont val="MS P ゴシック"/>
            <family val="3"/>
            <charset val="128"/>
          </rPr>
          <t>常勤Ａ又はＢの場合は、「1.0」と表示されます。</t>
        </r>
      </text>
    </comment>
    <comment ref="AQ11" authorId="0" shapeId="0" xr:uid="{00000000-0006-0000-0800-000008000000}">
      <text>
        <r>
          <rPr>
            <b/>
            <sz val="9"/>
            <color indexed="81"/>
            <rFont val="MS P ゴシック"/>
            <family val="3"/>
            <charset val="128"/>
          </rPr>
          <t>常勤・非常勤に関わらず、勤務時間数（実労働時間数）が表示されます。</t>
        </r>
      </text>
    </comment>
    <comment ref="AR11" authorId="0" shapeId="0" xr:uid="{00000000-0006-0000-0800-000009000000}">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00000000-0006-0000-0800-00000A000000}">
      <text>
        <r>
          <rPr>
            <b/>
            <sz val="9"/>
            <color indexed="81"/>
            <rFont val="MS P ゴシック"/>
            <family val="3"/>
            <charset val="128"/>
          </rPr>
          <t>このセルのタブをクリックすると、勤務形態ＡＢＣＤが表示されるので選択入力してください。</t>
        </r>
      </text>
    </comment>
    <comment ref="C14" authorId="0" shapeId="0" xr:uid="{00000000-0006-0000-0800-00000B000000}">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00000000-0006-0000-0800-00000C000000}">
      <text>
        <r>
          <rPr>
            <b/>
            <sz val="9"/>
            <color indexed="81"/>
            <rFont val="MS P ゴシック"/>
            <family val="3"/>
            <charset val="128"/>
          </rPr>
          <t>34）～64）行までは非表示にしています。</t>
        </r>
      </text>
    </comment>
    <comment ref="B140" authorId="0" shapeId="0" xr:uid="{00000000-0006-0000-0800-00000D000000}">
      <text>
        <r>
          <rPr>
            <b/>
            <sz val="9"/>
            <color indexed="81"/>
            <rFont val="MS P ゴシック"/>
            <family val="3"/>
            <charset val="128"/>
          </rPr>
          <t>65）以上作成する場合は、139行目と140行目の間に行の挿入をして、必要な行数を確保してください。</t>
        </r>
      </text>
    </comment>
    <comment ref="G142" authorId="0" shapeId="0" xr:uid="{00000000-0006-0000-0800-00000E000000}">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00000000-0006-0000-0800-00000F000000}">
      <text>
        <r>
          <rPr>
            <b/>
            <sz val="9"/>
            <color indexed="81"/>
            <rFont val="MS P ゴシック"/>
            <family val="3"/>
            <charset val="128"/>
          </rPr>
          <t>夜勤配置加算算定の場合に数値を入力してください。</t>
        </r>
      </text>
    </comment>
    <comment ref="AM148" authorId="0" shapeId="0" xr:uid="{00000000-0006-0000-0800-000010000000}">
      <text>
        <r>
          <rPr>
            <b/>
            <sz val="9"/>
            <color indexed="81"/>
            <rFont val="MS P ゴシック"/>
            <family val="3"/>
            <charset val="128"/>
          </rPr>
          <t>１日平均夜勤職員数が、必要な夜勤職員数を上回っていれば”OK”と表示されます。</t>
        </r>
      </text>
    </comment>
    <comment ref="G151" authorId="0" shapeId="0" xr:uid="{00000000-0006-0000-0800-000011000000}">
      <text>
        <r>
          <rPr>
            <b/>
            <sz val="9"/>
            <color indexed="81"/>
            <rFont val="MS P ゴシック"/>
            <family val="3"/>
            <charset val="128"/>
          </rPr>
          <t>勤務形態一覧から左記勤務形態の回数が集計されます。各列・各行も同じ。</t>
        </r>
      </text>
    </comment>
    <comment ref="AM151" authorId="0" shapeId="0" xr:uid="{00000000-0006-0000-0800-000012000000}">
      <text>
        <r>
          <rPr>
            <b/>
            <sz val="9"/>
            <color indexed="81"/>
            <rFont val="MS P ゴシック"/>
            <family val="3"/>
            <charset val="128"/>
          </rPr>
          <t>勤務形態ごとの１月間の勤務時間が集計されます。</t>
        </r>
      </text>
    </comment>
    <comment ref="C192" authorId="0" shapeId="0" xr:uid="{00000000-0006-0000-0800-000013000000}">
      <text>
        <r>
          <rPr>
            <b/>
            <sz val="9"/>
            <color indexed="81"/>
            <rFont val="MS P ゴシック"/>
            <family val="3"/>
            <charset val="128"/>
          </rPr>
          <t>法人（施設）が定める常勤の従業者が勤務すべき時間数を入力してください。</t>
        </r>
      </text>
    </comment>
    <comment ref="Z192" authorId="0" shapeId="0" xr:uid="{00000000-0006-0000-0800-000014000000}">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00000000-0006-0000-0800-000015000000}">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00000000-0006-0000-0800-000016000000}">
      <text>
        <r>
          <rPr>
            <b/>
            <sz val="9"/>
            <color indexed="81"/>
            <rFont val="MS P ゴシック"/>
            <family val="3"/>
            <charset val="128"/>
          </rPr>
          <t>勤務形態一覧の①ＡＢの合計数値が表示されます。</t>
        </r>
      </text>
    </comment>
    <comment ref="K196" authorId="0" shapeId="0" xr:uid="{00000000-0006-0000-0800-000017000000}">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00000000-0006-0000-0800-000018000000}">
      <text>
        <r>
          <rPr>
            <b/>
            <sz val="9"/>
            <color indexed="81"/>
            <rFont val="MS P ゴシック"/>
            <family val="3"/>
            <charset val="128"/>
          </rPr>
          <t>①ＡＢと③ＣＤの常勤換算数が表示されます。</t>
        </r>
      </text>
    </comment>
    <comment ref="S196" authorId="0" shapeId="0" xr:uid="{00000000-0006-0000-0800-000019000000}">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00000000-0006-0000-0800-00001A000000}">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00000000-0006-0000-0800-00001B00000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00000000-0006-0000-0800-00001C000000}">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<sst xmlns="http://schemas.openxmlformats.org/spreadsheetml/2006/main" count="6966" uniqueCount="1387">
  <si>
    <t>名</t>
    <rPh sb="0" eb="1">
      <t>ナ</t>
    </rPh>
    <phoneticPr fontId="1"/>
  </si>
  <si>
    <t>社会福祉法人</t>
    <rPh sb="0" eb="6">
      <t>シャカイ</t>
    </rPh>
    <phoneticPr fontId="1"/>
  </si>
  <si>
    <t>作成日</t>
    <rPh sb="0" eb="2">
      <t>サクセイ</t>
    </rPh>
    <rPh sb="2" eb="3">
      <t>ヒ</t>
    </rPh>
    <phoneticPr fontId="1"/>
  </si>
  <si>
    <t>（施設コード）</t>
    <rPh sb="1" eb="3">
      <t>シセツ</t>
    </rPh>
    <phoneticPr fontId="1"/>
  </si>
  <si>
    <t>２）</t>
  </si>
  <si>
    <t>３）</t>
  </si>
  <si>
    <t>４）</t>
  </si>
  <si>
    <t>５）</t>
  </si>
  <si>
    <t>６）</t>
  </si>
  <si>
    <t>７）</t>
  </si>
  <si>
    <t>８）</t>
  </si>
  <si>
    <t>９）</t>
  </si>
  <si>
    <t>１０）</t>
  </si>
  <si>
    <t>１１）</t>
  </si>
  <si>
    <t>医療法人</t>
    <rPh sb="0" eb="2">
      <t>イリョウ</t>
    </rPh>
    <rPh sb="2" eb="4">
      <t>ホウジン</t>
    </rPh>
    <phoneticPr fontId="1"/>
  </si>
  <si>
    <t>社会医療法人</t>
    <rPh sb="0" eb="2">
      <t>シャカイ</t>
    </rPh>
    <rPh sb="2" eb="4">
      <t>イリョウ</t>
    </rPh>
    <rPh sb="4" eb="6">
      <t>ホウジン</t>
    </rPh>
    <phoneticPr fontId="1"/>
  </si>
  <si>
    <t>短期</t>
    <rPh sb="0" eb="2">
      <t>タンキ</t>
    </rPh>
    <phoneticPr fontId="1"/>
  </si>
  <si>
    <t>その他</t>
    <rPh sb="2" eb="3">
      <t>タ</t>
    </rPh>
    <phoneticPr fontId="1"/>
  </si>
  <si>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</si>
  <si>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</si>
  <si>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</si>
  <si>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</si>
  <si>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</si>
  <si>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</si>
  <si>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</si>
  <si>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</si>
  <si>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</si>
  <si>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</si>
  <si>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</si>
  <si>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</si>
  <si>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</si>
  <si>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</si>
  <si>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</si>
  <si>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</si>
  <si>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</si>
  <si>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</si>
  <si>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</si>
  <si>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</si>
  <si>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</si>
  <si>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</si>
  <si>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</si>
  <si>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</si>
  <si>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</si>
  <si>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</si>
  <si>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</si>
  <si>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</si>
  <si>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</si>
  <si>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介護報酬区分</t>
  </si>
  <si>
    <t>身体拘束廃止取組の有無</t>
  </si>
  <si>
    <t>初期加算</t>
  </si>
  <si>
    <t>経口移行加算</t>
  </si>
  <si>
    <t>経口維持加算</t>
  </si>
  <si>
    <t>口腔衛生管理加算</t>
  </si>
  <si>
    <t>在宅復帰支援機能加算</t>
  </si>
  <si>
    <t>認知症行動・心理症状緊急対応加算</t>
  </si>
  <si>
    <t>□</t>
  </si>
  <si>
    <t>□</t>
    <phoneticPr fontId="1"/>
  </si>
  <si>
    <t>西暦</t>
  </si>
  <si>
    <t>年齢</t>
  </si>
  <si>
    <t>干支</t>
  </si>
  <si>
    <t>明治</t>
  </si>
  <si>
    <t>43年</t>
  </si>
  <si>
    <t>107歳</t>
  </si>
  <si>
    <t>戌</t>
  </si>
  <si>
    <t>44年</t>
  </si>
  <si>
    <t>106歳</t>
  </si>
  <si>
    <t>亥</t>
  </si>
  <si>
    <t>45年</t>
  </si>
  <si>
    <t>105歳</t>
  </si>
  <si>
    <t>子</t>
  </si>
  <si>
    <t>大正</t>
  </si>
  <si>
    <t>2年</t>
  </si>
  <si>
    <t>104歳</t>
  </si>
  <si>
    <t>丑</t>
  </si>
  <si>
    <t>3年</t>
  </si>
  <si>
    <t>103歳</t>
  </si>
  <si>
    <t>寅</t>
  </si>
  <si>
    <t>4年</t>
  </si>
  <si>
    <t>102歳</t>
  </si>
  <si>
    <t>卯</t>
  </si>
  <si>
    <t>5年</t>
  </si>
  <si>
    <t>101歳</t>
  </si>
  <si>
    <t>辰</t>
  </si>
  <si>
    <t>6年</t>
  </si>
  <si>
    <t>100歳</t>
  </si>
  <si>
    <t>巳</t>
  </si>
  <si>
    <t>7年</t>
  </si>
  <si>
    <t>99歳</t>
  </si>
  <si>
    <t>午</t>
  </si>
  <si>
    <t>8年</t>
  </si>
  <si>
    <t>98歳</t>
  </si>
  <si>
    <t>未</t>
  </si>
  <si>
    <t>9年</t>
  </si>
  <si>
    <t>97歳</t>
  </si>
  <si>
    <t>申</t>
  </si>
  <si>
    <t>10年</t>
  </si>
  <si>
    <t>96歳</t>
  </si>
  <si>
    <t>酉</t>
  </si>
  <si>
    <t>11年</t>
  </si>
  <si>
    <t>95歳</t>
  </si>
  <si>
    <t>12年</t>
  </si>
  <si>
    <t>94歳</t>
  </si>
  <si>
    <t>13年</t>
  </si>
  <si>
    <t>93歳</t>
  </si>
  <si>
    <t>14年</t>
  </si>
  <si>
    <t>92歳</t>
  </si>
  <si>
    <t>15年</t>
  </si>
  <si>
    <t>91歳</t>
  </si>
  <si>
    <t>昭和</t>
  </si>
  <si>
    <t>90歳</t>
  </si>
  <si>
    <t>89歳</t>
  </si>
  <si>
    <t>88歳</t>
  </si>
  <si>
    <t>87歳</t>
  </si>
  <si>
    <t>86歳</t>
  </si>
  <si>
    <t>85歳</t>
  </si>
  <si>
    <t>84歳</t>
  </si>
  <si>
    <t>83歳</t>
  </si>
  <si>
    <t>82歳</t>
  </si>
  <si>
    <t>81歳</t>
  </si>
  <si>
    <t>80歳</t>
  </si>
  <si>
    <t>79歳</t>
  </si>
  <si>
    <t>78歳</t>
  </si>
  <si>
    <t>77歳</t>
  </si>
  <si>
    <t>16年</t>
  </si>
  <si>
    <t>76歳</t>
  </si>
  <si>
    <t>17年</t>
  </si>
  <si>
    <t>75歳</t>
  </si>
  <si>
    <t>18年</t>
  </si>
  <si>
    <t>74歳</t>
  </si>
  <si>
    <t>19年</t>
  </si>
  <si>
    <t>73歳</t>
  </si>
  <si>
    <t>20年</t>
  </si>
  <si>
    <t>72歳</t>
  </si>
  <si>
    <t>21年</t>
  </si>
  <si>
    <t>71歳</t>
  </si>
  <si>
    <t>22年</t>
  </si>
  <si>
    <t>70歳</t>
  </si>
  <si>
    <t>23年</t>
  </si>
  <si>
    <t>69歳</t>
  </si>
  <si>
    <t>24年</t>
  </si>
  <si>
    <t>68歳</t>
  </si>
  <si>
    <t>25年</t>
  </si>
  <si>
    <t>67歳</t>
  </si>
  <si>
    <t>26年</t>
  </si>
  <si>
    <t>66歳</t>
  </si>
  <si>
    <t>27年</t>
  </si>
  <si>
    <t>65歳</t>
  </si>
  <si>
    <t>28年</t>
  </si>
  <si>
    <t>64歳</t>
  </si>
  <si>
    <t>29年</t>
  </si>
  <si>
    <t>63歳</t>
  </si>
  <si>
    <t>30年</t>
  </si>
  <si>
    <t>62歳</t>
  </si>
  <si>
    <t>31年</t>
  </si>
  <si>
    <t>61歳</t>
  </si>
  <si>
    <t>32年</t>
  </si>
  <si>
    <t>60歳</t>
  </si>
  <si>
    <t>33年</t>
  </si>
  <si>
    <t>59歳</t>
  </si>
  <si>
    <t>34年</t>
  </si>
  <si>
    <t>58歳</t>
  </si>
  <si>
    <t>35年</t>
  </si>
  <si>
    <t>57歳</t>
  </si>
  <si>
    <t>36年</t>
  </si>
  <si>
    <t>56歳</t>
  </si>
  <si>
    <t>37年</t>
  </si>
  <si>
    <t>55歳</t>
  </si>
  <si>
    <t>38年</t>
  </si>
  <si>
    <t>54歳</t>
  </si>
  <si>
    <t>39年</t>
  </si>
  <si>
    <t>53歳</t>
  </si>
  <si>
    <t>40年</t>
  </si>
  <si>
    <t>52歳</t>
  </si>
  <si>
    <t>41年</t>
  </si>
  <si>
    <t>51歳</t>
  </si>
  <si>
    <t>42年</t>
  </si>
  <si>
    <t>50歳</t>
  </si>
  <si>
    <t>49歳</t>
  </si>
  <si>
    <t>48歳</t>
  </si>
  <si>
    <t>47歳</t>
  </si>
  <si>
    <t>46年</t>
  </si>
  <si>
    <t>46歳</t>
  </si>
  <si>
    <t>47年</t>
  </si>
  <si>
    <t>45歳</t>
  </si>
  <si>
    <t>48年</t>
  </si>
  <si>
    <t>44歳</t>
  </si>
  <si>
    <t>49年</t>
  </si>
  <si>
    <t>43歳</t>
  </si>
  <si>
    <t>50年</t>
  </si>
  <si>
    <t>42歳</t>
  </si>
  <si>
    <t>51年</t>
  </si>
  <si>
    <t>41歳</t>
  </si>
  <si>
    <t>52年</t>
  </si>
  <si>
    <t>40歳</t>
  </si>
  <si>
    <t>53年</t>
  </si>
  <si>
    <t>39歳</t>
  </si>
  <si>
    <t>54年</t>
  </si>
  <si>
    <t>38歳</t>
  </si>
  <si>
    <t>55年</t>
  </si>
  <si>
    <t>37歳</t>
  </si>
  <si>
    <t>56年</t>
  </si>
  <si>
    <t>36歳</t>
  </si>
  <si>
    <t>57年</t>
  </si>
  <si>
    <t>35歳</t>
  </si>
  <si>
    <t>58年</t>
  </si>
  <si>
    <t>34歳</t>
  </si>
  <si>
    <t>59年</t>
  </si>
  <si>
    <t>33歳</t>
  </si>
  <si>
    <t>60年</t>
  </si>
  <si>
    <t>32歳</t>
  </si>
  <si>
    <t>61年</t>
  </si>
  <si>
    <t>31歳</t>
  </si>
  <si>
    <t>62年</t>
  </si>
  <si>
    <t>30歳</t>
  </si>
  <si>
    <t>63年</t>
  </si>
  <si>
    <t>29歳</t>
  </si>
  <si>
    <t>28歳</t>
  </si>
  <si>
    <t>平成</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</si>
  <si>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</si>
  <si>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</si>
  <si>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</si>
  <si>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</si>
  <si>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</si>
  <si>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</si>
  <si>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</si>
  <si>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</si>
  <si>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</si>
  <si>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</si>
  <si>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</si>
  <si>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</si>
  <si>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</si>
  <si>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</si>
  <si>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</si>
  <si>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</si>
  <si>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</si>
  <si>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</si>
  <si>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</si>
  <si>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</si>
  <si>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</si>
  <si>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</si>
  <si>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</si>
  <si>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</si>
  <si>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</si>
  <si>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</si>
  <si>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</si>
  <si>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</si>
  <si>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酉 </t>
  </si>
  <si>
    <t/>
  </si>
  <si>
    <t>平成</t>
    <phoneticPr fontId="1"/>
  </si>
  <si>
    <t>1年</t>
    <rPh sb="1" eb="2">
      <t>ネン</t>
    </rPh>
    <phoneticPr fontId="1"/>
  </si>
  <si>
    <t>このエクセルシートは削除しないでください。</t>
    <rPh sb="10" eb="12">
      <t>サクジョ</t>
    </rPh>
    <phoneticPr fontId="1"/>
  </si>
  <si>
    <t>地方公共団体</t>
    <rPh sb="0" eb="2">
      <t>チホウ</t>
    </rPh>
    <rPh sb="2" eb="4">
      <t>コウキョウ</t>
    </rPh>
    <rPh sb="4" eb="6">
      <t>ダンタイ</t>
    </rPh>
    <phoneticPr fontId="1"/>
  </si>
  <si>
    <t>個人</t>
    <rPh sb="0" eb="2">
      <t>コジン</t>
    </rPh>
    <phoneticPr fontId="1"/>
  </si>
  <si>
    <t>別紙7</t>
    <rPh sb="0" eb="2">
      <t>ベッシ</t>
    </rPh>
    <phoneticPr fontId="4"/>
  </si>
  <si>
    <t>A</t>
  </si>
  <si>
    <t>従業者の勤務の体制及び勤務形態一覧表</t>
  </si>
  <si>
    <t>年</t>
    <phoneticPr fontId="4"/>
  </si>
  <si>
    <t>月分）</t>
    <phoneticPr fontId="4"/>
  </si>
  <si>
    <t>）</t>
    <phoneticPr fontId="4"/>
  </si>
  <si>
    <t>Ｂ</t>
  </si>
  <si>
    <t xml:space="preserve">事　業　所　名 （  </t>
    <rPh sb="0" eb="1">
      <t>ジ</t>
    </rPh>
    <rPh sb="2" eb="3">
      <t>ギョウ</t>
    </rPh>
    <rPh sb="4" eb="5">
      <t>ショ</t>
    </rPh>
    <rPh sb="6" eb="7">
      <t>ショメイ</t>
    </rPh>
    <phoneticPr fontId="4"/>
  </si>
  <si>
    <t>Ｃ</t>
  </si>
  <si>
    <t>［入所（利用）者数</t>
    <rPh sb="1" eb="3">
      <t>ニュウショ</t>
    </rPh>
    <rPh sb="4" eb="6">
      <t>リヨウ</t>
    </rPh>
    <rPh sb="7" eb="8">
      <t>シャ</t>
    </rPh>
    <rPh sb="8" eb="9">
      <t>スウ</t>
    </rPh>
    <phoneticPr fontId="4"/>
  </si>
  <si>
    <t xml:space="preserve"> 名（施設</t>
    <rPh sb="1" eb="2">
      <t>ナ</t>
    </rPh>
    <rPh sb="3" eb="5">
      <t>シセツ</t>
    </rPh>
    <phoneticPr fontId="4"/>
  </si>
  <si>
    <t>Ｄ</t>
  </si>
  <si>
    <t>［ユニット数</t>
    <rPh sb="5" eb="6">
      <t>スウ</t>
    </rPh>
    <phoneticPr fontId="4"/>
  </si>
  <si>
    <t>勤務形態</t>
    <rPh sb="2" eb="4">
      <t>ケイタイ</t>
    </rPh>
    <phoneticPr fontId="4"/>
  </si>
  <si>
    <t>勤務形態毎の
勤務回数合計</t>
    <rPh sb="0" eb="2">
      <t>キンム</t>
    </rPh>
    <rPh sb="2" eb="4">
      <t>ケイタイ</t>
    </rPh>
    <rPh sb="4" eb="5">
      <t>ゴト</t>
    </rPh>
    <rPh sb="7" eb="9">
      <t>キンム</t>
    </rPh>
    <rPh sb="9" eb="11">
      <t>カイスウ</t>
    </rPh>
    <rPh sb="11" eb="13">
      <t>ゴウケイ</t>
    </rPh>
    <phoneticPr fontId="4"/>
  </si>
  <si>
    <t>４週の</t>
  </si>
  <si>
    <t>週平均</t>
  </si>
  <si>
    <t>常勤換</t>
  </si>
  <si>
    <t>職　　種</t>
  </si>
  <si>
    <t>氏　　名</t>
  </si>
  <si>
    <t>の勤務</t>
  </si>
  <si>
    <t>算後の</t>
  </si>
  <si>
    <t>合 計</t>
  </si>
  <si>
    <t>時間</t>
  </si>
  <si>
    <t>人数</t>
  </si>
  <si>
    <t>〈記入例〉ユニット型</t>
    <rPh sb="1" eb="3">
      <t>キニュウ</t>
    </rPh>
    <rPh sb="3" eb="4">
      <t>レイ</t>
    </rPh>
    <rPh sb="9" eb="10">
      <t>ガタ</t>
    </rPh>
    <phoneticPr fontId="4"/>
  </si>
  <si>
    <t>　　　※勤務については予定ではなく実績を記入し、順番については指定介護老人福祉施設状況調査表P2～P3の順に記入してください。</t>
  </si>
  <si>
    <t>形態</t>
  </si>
  <si>
    <t>日</t>
    <rPh sb="0" eb="1">
      <t>ヒ</t>
    </rPh>
    <phoneticPr fontId="4"/>
  </si>
  <si>
    <t>月</t>
    <rPh sb="0" eb="1">
      <t>ツキ</t>
    </rPh>
    <phoneticPr fontId="4"/>
  </si>
  <si>
    <t>火</t>
  </si>
  <si>
    <t>水</t>
  </si>
  <si>
    <t>木</t>
  </si>
  <si>
    <t>金</t>
  </si>
  <si>
    <t>土</t>
  </si>
  <si>
    <t>看護職員</t>
    <rPh sb="0" eb="2">
      <t>カンゴ</t>
    </rPh>
    <rPh sb="2" eb="4">
      <t>ショクイン</t>
    </rPh>
    <phoneticPr fontId="4"/>
  </si>
  <si>
    <t>看護職員  計</t>
    <rPh sb="0" eb="2">
      <t>カンゴ</t>
    </rPh>
    <rPh sb="2" eb="4">
      <t>ショクイン</t>
    </rPh>
    <rPh sb="6" eb="7">
      <t>ケイ</t>
    </rPh>
    <phoneticPr fontId="4"/>
  </si>
  <si>
    <t>管理栄養士</t>
    <rPh sb="0" eb="5">
      <t>カンリエイヨウシ</t>
    </rPh>
    <phoneticPr fontId="4"/>
  </si>
  <si>
    <t>介護支援専門員</t>
    <rPh sb="0" eb="2">
      <t>カイゴ</t>
    </rPh>
    <rPh sb="2" eb="4">
      <t>シエン</t>
    </rPh>
    <rPh sb="4" eb="7">
      <t>センモンイン</t>
    </rPh>
    <phoneticPr fontId="4"/>
  </si>
  <si>
    <t>①</t>
  </si>
  <si>
    <t>②</t>
  </si>
  <si>
    <t>③</t>
  </si>
  <si>
    <t>④</t>
  </si>
  <si>
    <t>介護職員</t>
    <rPh sb="0" eb="2">
      <t>カイゴ</t>
    </rPh>
    <rPh sb="2" eb="4">
      <t>ショクイン</t>
    </rPh>
    <phoneticPr fontId="4"/>
  </si>
  <si>
    <t>・</t>
  </si>
  <si>
    <t>Ａユニット（定員１０名）小計</t>
    <rPh sb="6" eb="8">
      <t>テイイン</t>
    </rPh>
    <rPh sb="10" eb="11">
      <t>メイ</t>
    </rPh>
    <rPh sb="12" eb="14">
      <t>ショウケイ</t>
    </rPh>
    <phoneticPr fontId="4"/>
  </si>
  <si>
    <t>Ｂユニット（定員１０名）小計</t>
    <rPh sb="6" eb="8">
      <t>テイイン</t>
    </rPh>
    <rPh sb="10" eb="11">
      <t>メイ</t>
    </rPh>
    <rPh sb="12" eb="14">
      <t>ショウケイ</t>
    </rPh>
    <phoneticPr fontId="4"/>
  </si>
  <si>
    <t>ユニット６小計</t>
    <rPh sb="5" eb="7">
      <t>ショウケイ</t>
    </rPh>
    <phoneticPr fontId="4"/>
  </si>
  <si>
    <t>介護職員  計</t>
    <rPh sb="0" eb="2">
      <t>カイゴ</t>
    </rPh>
    <rPh sb="2" eb="4">
      <t>ショクイン</t>
    </rPh>
    <rPh sb="6" eb="7">
      <t>ケイ</t>
    </rPh>
    <phoneticPr fontId="4"/>
  </si>
  <si>
    <t>　&lt;配置状況&gt;
　看護職員・介護職員：入所(利用)者
　　　　　　　（　１　：　２．０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</si>
  <si>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〈記入例〉従来型</t>
    <rPh sb="1" eb="3">
      <t>キニュウ</t>
    </rPh>
    <rPh sb="3" eb="4">
      <t>レイ</t>
    </rPh>
    <rPh sb="5" eb="8">
      <t>ジュウライガタ</t>
    </rPh>
    <phoneticPr fontId="4"/>
  </si>
  <si>
    <t>日本  太郎</t>
    <rPh sb="0" eb="2">
      <t>ニホン</t>
    </rPh>
    <rPh sb="4" eb="6">
      <t>タロウ</t>
    </rPh>
    <phoneticPr fontId="4"/>
  </si>
  <si>
    <t>大阪  次郎</t>
    <rPh sb="0" eb="2">
      <t>オオサカ</t>
    </rPh>
    <rPh sb="4" eb="6">
      <t>ジロウ</t>
    </rPh>
    <phoneticPr fontId="4"/>
  </si>
  <si>
    <t>　&lt;配置状況&gt;
　看護職員・介護職員：入所(利用)者
　　　　　　　（　１　：　２．９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</si>
  <si>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［ユニット数    　６ユニット　　　　　　　　　　　　　　　　　　　　　］</t>
    <rPh sb="5" eb="6">
      <t>スウ</t>
    </rPh>
    <phoneticPr fontId="4"/>
  </si>
  <si>
    <t>名、併設短期</t>
    <rPh sb="2" eb="4">
      <t>ヘイセツ</t>
    </rPh>
    <phoneticPr fontId="4"/>
  </si>
  <si>
    <t>　　（空床短期</t>
    <rPh sb="3" eb="5">
      <t>クウショウ</t>
    </rPh>
    <phoneticPr fontId="4"/>
  </si>
  <si>
    <t>従業者の勤務の体制及び勤務形態一覧表</t>
    <phoneticPr fontId="4"/>
  </si>
  <si>
    <t>）</t>
    <phoneticPr fontId="4"/>
  </si>
  <si>
    <t>勤務</t>
    <phoneticPr fontId="4"/>
  </si>
  <si>
    <t>兼務先</t>
    <rPh sb="0" eb="2">
      <t>ケンム</t>
    </rPh>
    <rPh sb="2" eb="3">
      <t>サキ</t>
    </rPh>
    <phoneticPr fontId="4"/>
  </si>
  <si>
    <t>第　　１　　週</t>
    <phoneticPr fontId="4"/>
  </si>
  <si>
    <t>第　　２　　週</t>
    <phoneticPr fontId="4"/>
  </si>
  <si>
    <t>第　　３　　週</t>
    <phoneticPr fontId="4"/>
  </si>
  <si>
    <t>第　　４　　週</t>
    <phoneticPr fontId="4"/>
  </si>
  <si>
    <t>①</t>
    <phoneticPr fontId="4"/>
  </si>
  <si>
    <t>②</t>
    <phoneticPr fontId="4"/>
  </si>
  <si>
    <t>③</t>
    <phoneticPr fontId="4"/>
  </si>
  <si>
    <t>④</t>
    <phoneticPr fontId="4"/>
  </si>
  <si>
    <t>⑤</t>
    <phoneticPr fontId="4"/>
  </si>
  <si>
    <t>管理者(医師)</t>
    <rPh sb="0" eb="3">
      <t>カンリシャ</t>
    </rPh>
    <rPh sb="4" eb="6">
      <t>イシ</t>
    </rPh>
    <phoneticPr fontId="4"/>
  </si>
  <si>
    <t>Ａ</t>
    <phoneticPr fontId="4"/>
  </si>
  <si>
    <t>日本　太郎</t>
    <rPh sb="0" eb="2">
      <t>ニホン</t>
    </rPh>
    <rPh sb="3" eb="5">
      <t>タロウ</t>
    </rPh>
    <phoneticPr fontId="4"/>
  </si>
  <si>
    <t>支援相談員</t>
    <rPh sb="0" eb="2">
      <t>シエン</t>
    </rPh>
    <rPh sb="2" eb="4">
      <t>ソウダン</t>
    </rPh>
    <rPh sb="4" eb="5">
      <t>シドウイン</t>
    </rPh>
    <phoneticPr fontId="4"/>
  </si>
  <si>
    <t>Ａ</t>
    <phoneticPr fontId="4"/>
  </si>
  <si>
    <t>大阪　次郎</t>
    <rPh sb="0" eb="2">
      <t>オオサカ</t>
    </rPh>
    <rPh sb="3" eb="5">
      <t>ジロウ</t>
    </rPh>
    <phoneticPr fontId="4"/>
  </si>
  <si>
    <t>○○  ○○</t>
    <phoneticPr fontId="4"/>
  </si>
  <si>
    <t xml:space="preserve">     〃</t>
    <phoneticPr fontId="4"/>
  </si>
  <si>
    <t>B</t>
    <phoneticPr fontId="4"/>
  </si>
  <si>
    <t>通リハ</t>
    <rPh sb="0" eb="1">
      <t>ツウ</t>
    </rPh>
    <phoneticPr fontId="4"/>
  </si>
  <si>
    <t>△△　△△</t>
    <phoneticPr fontId="4"/>
  </si>
  <si>
    <t>C</t>
    <phoneticPr fontId="4"/>
  </si>
  <si>
    <t>③５</t>
    <phoneticPr fontId="4"/>
  </si>
  <si>
    <t>②５</t>
    <phoneticPr fontId="4"/>
  </si>
  <si>
    <t>Ａ</t>
    <phoneticPr fontId="4"/>
  </si>
  <si>
    <t>○○  ○○</t>
    <phoneticPr fontId="4"/>
  </si>
  <si>
    <t>②</t>
    <phoneticPr fontId="4"/>
  </si>
  <si>
    <t>理学療法士</t>
    <rPh sb="0" eb="2">
      <t>リガク</t>
    </rPh>
    <rPh sb="2" eb="5">
      <t>リョウホウシ</t>
    </rPh>
    <phoneticPr fontId="4"/>
  </si>
  <si>
    <t>B</t>
    <phoneticPr fontId="4"/>
  </si>
  <si>
    <t>□□　□□</t>
    <phoneticPr fontId="4"/>
  </si>
  <si>
    <t>⑤</t>
    <phoneticPr fontId="4"/>
  </si>
  <si>
    <t>作業療法士</t>
    <rPh sb="0" eb="2">
      <t>サギョウ</t>
    </rPh>
    <rPh sb="2" eb="5">
      <t>リョウホウシ</t>
    </rPh>
    <phoneticPr fontId="4"/>
  </si>
  <si>
    <t>④</t>
    <phoneticPr fontId="4"/>
  </si>
  <si>
    <t>①</t>
    <phoneticPr fontId="4"/>
  </si>
  <si>
    <t>③</t>
    <phoneticPr fontId="4"/>
  </si>
  <si>
    <t xml:space="preserve">     〃</t>
    <phoneticPr fontId="4"/>
  </si>
  <si>
    <t>Ｃ</t>
    <phoneticPr fontId="4"/>
  </si>
  <si>
    <t>○○  ○○</t>
    <phoneticPr fontId="4"/>
  </si>
  <si>
    <t>①４</t>
    <phoneticPr fontId="4"/>
  </si>
  <si>
    <t>③４</t>
    <phoneticPr fontId="4"/>
  </si>
  <si>
    <t>・</t>
    <phoneticPr fontId="4"/>
  </si>
  <si>
    <t>③</t>
    <phoneticPr fontId="4"/>
  </si>
  <si>
    <t>④</t>
    <phoneticPr fontId="4"/>
  </si>
  <si>
    <t>①</t>
    <phoneticPr fontId="4"/>
  </si>
  <si>
    <t>②</t>
    <phoneticPr fontId="4"/>
  </si>
  <si>
    <t xml:space="preserve">     〃</t>
    <phoneticPr fontId="4"/>
  </si>
  <si>
    <t>【　入所と通所を分けて作成してください。  通所・・必要職種（医師、看護職員、介護職員、ＰＴ・ＯＴ・ＳＴ）を記載すること。　】</t>
    <rPh sb="2" eb="4">
      <t>ニュウショ</t>
    </rPh>
    <rPh sb="5" eb="6">
      <t>ツウ</t>
    </rPh>
    <rPh sb="6" eb="7">
      <t>ショ</t>
    </rPh>
    <rPh sb="8" eb="9">
      <t>ワ</t>
    </rPh>
    <rPh sb="11" eb="13">
      <t>サクセイ</t>
    </rPh>
    <rPh sb="22" eb="23">
      <t>ツウ</t>
    </rPh>
    <rPh sb="23" eb="24">
      <t>ショ</t>
    </rPh>
    <rPh sb="26" eb="28">
      <t>ヒツヨウ</t>
    </rPh>
    <rPh sb="28" eb="30">
      <t>ショクシュ</t>
    </rPh>
    <rPh sb="31" eb="33">
      <t>イシ</t>
    </rPh>
    <rPh sb="34" eb="36">
      <t>カンゴ</t>
    </rPh>
    <rPh sb="36" eb="38">
      <t>ショクイン</t>
    </rPh>
    <rPh sb="39" eb="41">
      <t>カイゴ</t>
    </rPh>
    <rPh sb="41" eb="43">
      <t>ショクイン</t>
    </rPh>
    <rPh sb="54" eb="56">
      <t>キサイ</t>
    </rPh>
    <phoneticPr fontId="4"/>
  </si>
  <si>
    <t xml:space="preserve">記入例－勤務時間  ①７：３０～１６：００  ８ｈ、②９：３０～１８：００  ８ｈ、③１０：３０～１９：００  ８ｈ、④１６：３０～９：３０  １６ｈ  </t>
    <rPh sb="0" eb="2">
      <t>キニュウ</t>
    </rPh>
    <rPh sb="2" eb="3">
      <t>レイ</t>
    </rPh>
    <phoneticPr fontId="4"/>
  </si>
  <si>
    <t>　　　    ２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4"/>
  </si>
  <si>
    <t>勤務形態の区分　Ａ：常勤で専従　Ｂ：常勤で兼務　Ｃ：常勤以外で専従　Ｄ：常勤以外で兼務</t>
    <phoneticPr fontId="4"/>
  </si>
  <si>
    <t>　　　    ３　常勤換算が必要な職種は、Ａ～Ｄの「週平均の勤務時間」をすべて足し、常勤の従業者が週に勤務すべき時間数で割って、「常勤換算後の人数」を算出してください。</t>
    <phoneticPr fontId="4"/>
  </si>
  <si>
    <t>　　  　  ４　算出にあたっては、小数点以下第２位を切り捨ててください。</t>
    <phoneticPr fontId="4"/>
  </si>
  <si>
    <t>従業者の勤務の体制及び勤務形態一覧表</t>
    <phoneticPr fontId="4"/>
  </si>
  <si>
    <t>　　　※勤務については予定ではなく実績を記入し、順番については介護老人保健施設状況調査表P2～P3の順に記入してください。</t>
    <rPh sb="35" eb="37">
      <t>ホケン</t>
    </rPh>
    <phoneticPr fontId="4"/>
  </si>
  <si>
    <t>第　　１　　週</t>
    <phoneticPr fontId="4"/>
  </si>
  <si>
    <t>管理者（医師）</t>
    <rPh sb="0" eb="3">
      <t>カンリシャ</t>
    </rPh>
    <rPh sb="4" eb="6">
      <t>イシ</t>
    </rPh>
    <phoneticPr fontId="4"/>
  </si>
  <si>
    <t>Ｂ</t>
    <phoneticPr fontId="4"/>
  </si>
  <si>
    <t>③５</t>
    <phoneticPr fontId="4"/>
  </si>
  <si>
    <t>②５</t>
    <phoneticPr fontId="4"/>
  </si>
  <si>
    <t>・</t>
    <phoneticPr fontId="4"/>
  </si>
  <si>
    <t>Ｃ</t>
    <phoneticPr fontId="4"/>
  </si>
  <si>
    <t>□□　□□</t>
    <phoneticPr fontId="4"/>
  </si>
  <si>
    <t>　 　   　１  　届出を行う従業者について、４週間分の勤務すべき時間数を記入してください。勤務時間ごとに区分して番号を付し、その番号を記入してください。また、＜備考＞欄にその旨を記入してください。</t>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4"/>
  </si>
  <si>
    <t>勤務形態の区分　Ａ：常勤で専従　Ｂ：常勤で兼務　Ｃ：常勤以外で専従　Ｄ：常勤以外で兼務</t>
    <phoneticPr fontId="4"/>
  </si>
  <si>
    <t>　　　    ３　常勤換算が必要な職種は、Ａ～Ｄの「週平均の勤務時間」をすべて足し、常勤の従業者が週に勤務すべき時間数で割って、「常勤換算後の人数」を算出してください。</t>
    <phoneticPr fontId="4"/>
  </si>
  <si>
    <t>　　  　  ４　算出にあたっては、小数点以下第２位を切り捨ててください。</t>
    <phoneticPr fontId="4"/>
  </si>
  <si>
    <t>〈記入例〉通リハ</t>
    <rPh sb="1" eb="3">
      <t>キニュウ</t>
    </rPh>
    <rPh sb="3" eb="4">
      <t>レイ</t>
    </rPh>
    <rPh sb="5" eb="6">
      <t>ツウ</t>
    </rPh>
    <phoneticPr fontId="4"/>
  </si>
  <si>
    <t>サービス種類（</t>
    <phoneticPr fontId="4"/>
  </si>
  <si>
    <t>通所リハビリテーション</t>
    <rPh sb="0" eb="2">
      <t>ツウショ</t>
    </rPh>
    <phoneticPr fontId="4"/>
  </si>
  <si>
    <t>）</t>
    <phoneticPr fontId="4"/>
  </si>
  <si>
    <t>勤務</t>
    <phoneticPr fontId="4"/>
  </si>
  <si>
    <t>第　　１　　週</t>
    <phoneticPr fontId="4"/>
  </si>
  <si>
    <t>第　　２　　週</t>
    <phoneticPr fontId="4"/>
  </si>
  <si>
    <t>第　　３　　週</t>
    <phoneticPr fontId="4"/>
  </si>
  <si>
    <t>第　　４　　週</t>
    <phoneticPr fontId="4"/>
  </si>
  <si>
    <t>入所</t>
    <rPh sb="0" eb="2">
      <t>ニュウショ</t>
    </rPh>
    <phoneticPr fontId="4"/>
  </si>
  <si>
    <t>言語聴覚士</t>
    <rPh sb="0" eb="5">
      <t>ゲンゴチョウカクシ</t>
    </rPh>
    <phoneticPr fontId="4"/>
  </si>
  <si>
    <t>　&lt;配置状況&gt;
　看護職員・介護職員：入所(利用)者
　　　　　　　（　１　：　３．７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</si>
  <si>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記入例－勤務時間  ①７：３０～１６：００  ８ｈ、②９：３０～１８：００  ８ｈ、③１０：３０～１９：００  ８ｈ、④１６：３０～９：３０  １６ｈ</t>
    <rPh sb="0" eb="2">
      <t>キニュウ</t>
    </rPh>
    <rPh sb="2" eb="3">
      <t>レイ</t>
    </rPh>
    <phoneticPr fontId="4"/>
  </si>
  <si>
    <r>
      <t>　 　   　１  　届出を行う従業者について、４週間分の勤務すべき時間数を記入してください。勤務時間ごとに区分して番号を付し、その番号を記入してください。また、</t>
    </r>
    <r>
      <rPr>
        <b/>
        <sz val="10"/>
        <color indexed="10"/>
        <rFont val="HGPｺﾞｼｯｸM"/>
        <family val="3"/>
        <charset val="128"/>
      </rPr>
      <t>＜備考＞欄にその旨を記入してください。</t>
    </r>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4"/>
  </si>
  <si>
    <t>サービス種類（  介護老人保健施設　</t>
    <rPh sb="9" eb="11">
      <t>カイゴ</t>
    </rPh>
    <rPh sb="11" eb="13">
      <t>ロウジン</t>
    </rPh>
    <rPh sb="13" eb="15">
      <t>ホケン</t>
    </rPh>
    <rPh sb="15" eb="17">
      <t>シセツ</t>
    </rPh>
    <phoneticPr fontId="4"/>
  </si>
  <si>
    <t>事業所名     （  医療法人  大阪会     大阪苑</t>
    <rPh sb="0" eb="2">
      <t>ジギョウ</t>
    </rPh>
    <rPh sb="2" eb="3">
      <t>ショ</t>
    </rPh>
    <rPh sb="3" eb="4">
      <t>ショメイ</t>
    </rPh>
    <rPh sb="12" eb="14">
      <t>イリョウ</t>
    </rPh>
    <rPh sb="14" eb="16">
      <t>ホウジン</t>
    </rPh>
    <rPh sb="18" eb="20">
      <t>オオサカ</t>
    </rPh>
    <rPh sb="20" eb="21">
      <t>カイ</t>
    </rPh>
    <rPh sb="26" eb="28">
      <t>オオサカ</t>
    </rPh>
    <rPh sb="28" eb="29">
      <t>エン</t>
    </rPh>
    <phoneticPr fontId="4"/>
  </si>
  <si>
    <t>［入所（利用）者数    定員：６０名　入所者数：５７名）］</t>
    <rPh sb="1" eb="3">
      <t>ニュウショ</t>
    </rPh>
    <rPh sb="4" eb="6">
      <t>リヨウ</t>
    </rPh>
    <rPh sb="7" eb="8">
      <t>シャ</t>
    </rPh>
    <rPh sb="8" eb="9">
      <t>スウ</t>
    </rPh>
    <rPh sb="13" eb="15">
      <t>テイイン</t>
    </rPh>
    <rPh sb="18" eb="19">
      <t>メイ</t>
    </rPh>
    <rPh sb="20" eb="23">
      <t>ニュウショシャ</t>
    </rPh>
    <rPh sb="23" eb="24">
      <t>スウ</t>
    </rPh>
    <rPh sb="27" eb="28">
      <t>メイ</t>
    </rPh>
    <phoneticPr fontId="4"/>
  </si>
  <si>
    <t>＜備考＞   施設入所者数  ５７人      うち、認知症高齢者  ２０人    視覚障害者等  １５人
             勤務時間  ①７：００～１６：００  ８ｈ、②９：００～１８：００　８ｈ、③１２：００～２１：００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0" eb="143">
      <t>８ジカン</t>
    </rPh>
    <rPh sb="143" eb="145">
      <t>キンム</t>
    </rPh>
    <rPh sb="148" eb="150">
      <t>バアイ</t>
    </rPh>
    <rPh sb="152" eb="154">
      <t>キンム</t>
    </rPh>
    <rPh sb="154" eb="156">
      <t>クブン</t>
    </rPh>
    <rPh sb="157" eb="158">
      <t>ミギ</t>
    </rPh>
    <rPh sb="159" eb="162">
      <t>ジカンスウ</t>
    </rPh>
    <rPh sb="163" eb="165">
      <t>キニュウ</t>
    </rPh>
    <phoneticPr fontId="4"/>
  </si>
  <si>
    <t>［入所（利用）者数    ６０名（入所  ５０名、短期入所  １０名）］</t>
    <rPh sb="1" eb="3">
      <t>ニュウショ</t>
    </rPh>
    <rPh sb="4" eb="6">
      <t>リヨウ</t>
    </rPh>
    <rPh sb="7" eb="8">
      <t>シャ</t>
    </rPh>
    <rPh sb="8" eb="9">
      <t>スウ</t>
    </rPh>
    <rPh sb="15" eb="16">
      <t>メイ</t>
    </rPh>
    <rPh sb="17" eb="19">
      <t>ニュウショ</t>
    </rPh>
    <rPh sb="23" eb="24">
      <t>メイ</t>
    </rPh>
    <rPh sb="25" eb="27">
      <t>タンキ</t>
    </rPh>
    <rPh sb="27" eb="29">
      <t>ニュウショ</t>
    </rPh>
    <rPh sb="33" eb="34">
      <t>メイ</t>
    </rPh>
    <phoneticPr fontId="4"/>
  </si>
  <si>
    <t>＜備考＞   施設入所者数  ５７人      うち、認知症高齢者  ２０人    視覚障害者等  １５人
             勤務時間  ①７：３０～１６：００  ８ｈ、②９：３０～１８：００  ８ｈ、③１０：３０～１９：００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1" eb="144">
      <t>８ジカン</t>
    </rPh>
    <rPh sb="144" eb="146">
      <t>キンム</t>
    </rPh>
    <rPh sb="149" eb="151">
      <t>バアイ</t>
    </rPh>
    <rPh sb="153" eb="155">
      <t>キンム</t>
    </rPh>
    <rPh sb="155" eb="157">
      <t>クブン</t>
    </rPh>
    <rPh sb="158" eb="159">
      <t>ミギ</t>
    </rPh>
    <rPh sb="160" eb="163">
      <t>ジカンスウ</t>
    </rPh>
    <rPh sb="164" eb="166">
      <t>キニュウ</t>
    </rPh>
    <phoneticPr fontId="4"/>
  </si>
  <si>
    <t xml:space="preserve">＜備考＞   勤務時間  ①７：３０～１６：００  ８ｈ、②９：３０～１８：００  ８ｈ、③１０：３０～１９：００  ８ｈ、④１６：３０～９：３０  １６ｈ  （８時間勤務でない場合は、勤務区分の右に時間数を記入）
                          ⑤１３：００～１６：００　３ｈ  </t>
    <rPh sb="1" eb="3">
      <t>ビコウ</t>
    </rPh>
    <rPh sb="7" eb="11">
      <t>キンムジカン</t>
    </rPh>
    <rPh sb="81" eb="84">
      <t>８ジカン</t>
    </rPh>
    <rPh sb="84" eb="86">
      <t>キンム</t>
    </rPh>
    <rPh sb="89" eb="91">
      <t>バアイ</t>
    </rPh>
    <rPh sb="93" eb="95">
      <t>キンム</t>
    </rPh>
    <rPh sb="95" eb="97">
      <t>クブン</t>
    </rPh>
    <rPh sb="98" eb="99">
      <t>ミギ</t>
    </rPh>
    <rPh sb="100" eb="103">
      <t>ジカンスウ</t>
    </rPh>
    <rPh sb="104" eb="106">
      <t>キニュウ</t>
    </rPh>
    <phoneticPr fontId="4"/>
  </si>
  <si>
    <r>
      <t>「該当する体制等－</t>
    </r>
    <r>
      <rPr>
        <sz val="10"/>
        <rFont val="HGPｺﾞｼｯｸM"/>
        <family val="3"/>
        <charset val="128"/>
      </rPr>
      <t>在宅復帰・在宅療養支援機能加算、短期集中リハビリテーション加算、認知症専門ケア加算、介護職員処遇改善加算</t>
    </r>
    <r>
      <rPr>
        <b/>
        <sz val="11"/>
        <rFont val="HGPｺﾞｼｯｸM"/>
        <family val="3"/>
        <charset val="128"/>
      </rPr>
      <t>」</t>
    </r>
    <rPh sb="1" eb="3">
      <t>ガイトウ</t>
    </rPh>
    <rPh sb="5" eb="7">
      <t>タイセイ</t>
    </rPh>
    <rPh sb="7" eb="8">
      <t>トウ</t>
    </rPh>
    <rPh sb="25" eb="27">
      <t>タンキ</t>
    </rPh>
    <rPh sb="27" eb="29">
      <t>シュウチュウ</t>
    </rPh>
    <rPh sb="38" eb="40">
      <t>カサン</t>
    </rPh>
    <rPh sb="41" eb="44">
      <t>ニンチショウ</t>
    </rPh>
    <rPh sb="44" eb="46">
      <t>センモン</t>
    </rPh>
    <rPh sb="48" eb="50">
      <t>カサン</t>
    </rPh>
    <rPh sb="51" eb="53">
      <t>カイゴ</t>
    </rPh>
    <rPh sb="53" eb="55">
      <t>ショクイン</t>
    </rPh>
    <rPh sb="55" eb="57">
      <t>ショグウ</t>
    </rPh>
    <rPh sb="57" eb="59">
      <t>カイゼン</t>
    </rPh>
    <rPh sb="59" eb="61">
      <t>カサン</t>
    </rPh>
    <phoneticPr fontId="4"/>
  </si>
  <si>
    <r>
      <t>［定員　</t>
    </r>
    <r>
      <rPr>
        <b/>
        <sz val="12"/>
        <rFont val="HGPｺﾞｼｯｸM"/>
        <family val="3"/>
        <charset val="128"/>
      </rPr>
      <t>20</t>
    </r>
    <r>
      <rPr>
        <b/>
        <sz val="11"/>
        <rFont val="HGPｺﾞｼｯｸM"/>
        <family val="3"/>
        <charset val="128"/>
      </rPr>
      <t>名　　利用者数　１５名］</t>
    </r>
    <rPh sb="1" eb="3">
      <t>テイイン</t>
    </rPh>
    <rPh sb="6" eb="7">
      <t>メイ</t>
    </rPh>
    <rPh sb="9" eb="11">
      <t>リヨウ</t>
    </rPh>
    <rPh sb="11" eb="12">
      <t>シャ</t>
    </rPh>
    <rPh sb="12" eb="13">
      <t>スウ</t>
    </rPh>
    <rPh sb="16" eb="17">
      <t>メイ</t>
    </rPh>
    <phoneticPr fontId="4"/>
  </si>
  <si>
    <t>施設区分</t>
  </si>
  <si>
    <t>短期集中リハビリテーション実施加算</t>
  </si>
  <si>
    <t>若年性認知症入所者受入加算</t>
  </si>
  <si>
    <t>外泊時費用</t>
  </si>
  <si>
    <t>ターミナルケア加算</t>
  </si>
  <si>
    <t>所定疾患施設療養費</t>
  </si>
  <si>
    <t>認知症ケア加算</t>
  </si>
  <si>
    <t>リハビリテーションマネジメント加算</t>
  </si>
  <si>
    <t>（Ⅱ）</t>
    <phoneticPr fontId="1"/>
  </si>
  <si>
    <t>（Ⅰロ）</t>
    <phoneticPr fontId="1"/>
  </si>
  <si>
    <t>（Ⅲ）</t>
    <phoneticPr fontId="1"/>
  </si>
  <si>
    <t>（Ⅳ）</t>
    <phoneticPr fontId="1"/>
  </si>
  <si>
    <t>○</t>
    <phoneticPr fontId="1"/>
  </si>
  <si>
    <t>あり（Ⅰ）</t>
    <phoneticPr fontId="1"/>
  </si>
  <si>
    <t>なし</t>
    <phoneticPr fontId="1"/>
  </si>
  <si>
    <t>あり</t>
    <phoneticPr fontId="1"/>
  </si>
  <si>
    <t>届
出</t>
    <rPh sb="0" eb="1">
      <t>トドケ</t>
    </rPh>
    <rPh sb="2" eb="3">
      <t>デ</t>
    </rPh>
    <phoneticPr fontId="1"/>
  </si>
  <si>
    <t>○</t>
  </si>
  <si>
    <t>参考様式５</t>
    <rPh sb="0" eb="2">
      <t>サンコウ</t>
    </rPh>
    <rPh sb="2" eb="4">
      <t>ヨウシキ</t>
    </rPh>
    <phoneticPr fontId="4"/>
  </si>
  <si>
    <t>大阪府</t>
    <rPh sb="0" eb="3">
      <t>オオサカフ</t>
    </rPh>
    <phoneticPr fontId="4"/>
  </si>
  <si>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t>
    <rPh sb="73" eb="74">
      <t>オヨ</t>
    </rPh>
    <phoneticPr fontId="4"/>
  </si>
  <si>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4"/>
  </si>
  <si>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4"/>
  </si>
  <si>
    <t>在宅復帰率</t>
    <rPh sb="4" eb="5">
      <t>リツ</t>
    </rPh>
    <phoneticPr fontId="4"/>
  </si>
  <si>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4"/>
  </si>
  <si>
    <t>前6月間計</t>
    <rPh sb="4" eb="5">
      <t>ケイ</t>
    </rPh>
    <phoneticPr fontId="4"/>
  </si>
  <si>
    <t>人</t>
    <rPh sb="0" eb="1">
      <t>ニン</t>
    </rPh>
    <phoneticPr fontId="4"/>
  </si>
  <si>
    <t>点</t>
    <rPh sb="0" eb="1">
      <t>テン</t>
    </rPh>
    <phoneticPr fontId="4"/>
  </si>
  <si>
    <t>前3月間計</t>
    <rPh sb="4" eb="5">
      <t>ケイ</t>
    </rPh>
    <phoneticPr fontId="4"/>
  </si>
  <si>
    <t>Ａ÷Ｄ (平均在所日数）</t>
    <rPh sb="5" eb="7">
      <t>ヘイキン</t>
    </rPh>
    <rPh sb="7" eb="9">
      <t>ザイショ</t>
    </rPh>
    <rPh sb="9" eb="11">
      <t>ニッスウ</t>
    </rPh>
    <phoneticPr fontId="4"/>
  </si>
  <si>
    <t>入所前後訪問指導割合</t>
  </si>
  <si>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4"/>
  </si>
  <si>
    <t>退所前後訪問指導割合</t>
  </si>
  <si>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</si>
  <si>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4"/>
  </si>
  <si>
    <t>短期入所療養介護</t>
    <rPh sb="0" eb="8">
      <t>タンキニュウショリョウヨウカイゴ</t>
    </rPh>
    <phoneticPr fontId="4"/>
  </si>
  <si>
    <t>「実施あり」数</t>
    <rPh sb="1" eb="3">
      <t>ジッシ</t>
    </rPh>
    <rPh sb="6" eb="7">
      <t>スウ</t>
    </rPh>
    <phoneticPr fontId="4"/>
  </si>
  <si>
    <t>リハ専門職の配置割合</t>
  </si>
  <si>
    <t>時間</t>
    <rPh sb="0" eb="2">
      <t>ジカン</t>
    </rPh>
    <phoneticPr fontId="4"/>
  </si>
  <si>
    <t>日</t>
    <rPh sb="0" eb="1">
      <t>ニチ</t>
    </rPh>
    <phoneticPr fontId="4"/>
  </si>
  <si>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4"/>
  </si>
  <si>
    <t>入所者延日数：Ｂ</t>
    <rPh sb="0" eb="3">
      <t>ニュウショシャ</t>
    </rPh>
    <rPh sb="3" eb="4">
      <t>ノブ</t>
    </rPh>
    <rPh sb="4" eb="5">
      <t>ニチ</t>
    </rPh>
    <rPh sb="5" eb="6">
      <t>スウ</t>
    </rPh>
    <phoneticPr fontId="4"/>
  </si>
  <si>
    <t>延入所者数：Ｂ</t>
    <rPh sb="0" eb="1">
      <t>ノベ</t>
    </rPh>
    <rPh sb="1" eb="3">
      <t>ニュウショ</t>
    </rPh>
    <rPh sb="3" eb="4">
      <t>シャ</t>
    </rPh>
    <rPh sb="4" eb="5">
      <t>スウ</t>
    </rPh>
    <phoneticPr fontId="4"/>
  </si>
  <si>
    <t>　　「在宅復帰・在宅療養支援等指標」　合計　</t>
    <rPh sb="3" eb="7">
      <t>ザイタクフッキ</t>
    </rPh>
    <rPh sb="8" eb="14">
      <t>ザイタクリョウヨウシエン</t>
    </rPh>
    <rPh sb="14" eb="15">
      <t>トウ</t>
    </rPh>
    <rPh sb="15" eb="17">
      <t>シヒョウ</t>
    </rPh>
    <rPh sb="19" eb="21">
      <t>ゴウケイ</t>
    </rPh>
    <phoneticPr fontId="4"/>
  </si>
  <si>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4"/>
  </si>
  <si>
    <t>（事業所番号）</t>
    <rPh sb="1" eb="4">
      <t>ジギョウショ</t>
    </rPh>
    <rPh sb="4" eb="6">
      <t>バンゴウ</t>
    </rPh>
    <phoneticPr fontId="1"/>
  </si>
  <si>
    <t>（１）在宅復帰・在宅療養支援機能指標</t>
    <phoneticPr fontId="4"/>
  </si>
  <si>
    <t>①</t>
    <phoneticPr fontId="4"/>
  </si>
  <si>
    <t>　</t>
    <phoneticPr fontId="4"/>
  </si>
  <si>
    <t>D=(B－C)</t>
    <phoneticPr fontId="4"/>
  </si>
  <si>
    <t>％</t>
    <phoneticPr fontId="4"/>
  </si>
  <si>
    <t>％</t>
  </si>
  <si>
    <t>退所後直ちに短期入所生活介護又は短期入所療養介護しくは小規模多機能型居宅介護等の宿泊サービスを利用する者は居宅への退所者に含まない。</t>
    <phoneticPr fontId="4"/>
  </si>
  <si>
    <t>②</t>
    <phoneticPr fontId="4"/>
  </si>
  <si>
    <t>ベッド回転率</t>
    <phoneticPr fontId="4"/>
  </si>
  <si>
    <t>　３０．４を当該施設の平均在所日数で除して得た数</t>
    <phoneticPr fontId="4"/>
  </si>
  <si>
    <t>（Ｂ＋Ｃ）÷２：Ｄ</t>
    <phoneticPr fontId="4"/>
  </si>
  <si>
    <t>÷</t>
    <phoneticPr fontId="4"/>
  </si>
  <si>
    <t>平均在所日数</t>
    <phoneticPr fontId="4"/>
  </si>
  <si>
    <t>＝</t>
    <phoneticPr fontId="4"/>
  </si>
  <si>
    <t>％</t>
    <phoneticPr fontId="4"/>
  </si>
  <si>
    <t>※小数点第３位切捨て</t>
    <phoneticPr fontId="4"/>
  </si>
  <si>
    <t>　入所者とは、毎日24時現在当該施設に入所中の者。この他に、当該施設に入所してその日のうちに退所又は死亡した者を含む。</t>
    <phoneticPr fontId="4"/>
  </si>
  <si>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4"/>
  </si>
  <si>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4"/>
  </si>
  <si>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4"/>
  </si>
  <si>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4"/>
  </si>
  <si>
    <t>③</t>
    <phoneticPr fontId="4"/>
  </si>
  <si>
    <t>　居宅を訪問し、当該者及びその家族等に対して退所後の療養上の指導を行った者の数。また、居宅とは、病院、診療所及び介護保険施設を除くものである。</t>
    <phoneticPr fontId="4"/>
  </si>
  <si>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4"/>
  </si>
  <si>
    <t>※９　</t>
    <phoneticPr fontId="4"/>
  </si>
  <si>
    <t>　当該施設を退所後、直ちに病院又は診療所に入院し、一週間以内に退院した後、直ちに再度当該施設に入所した者については、入所者数には算入しない。</t>
    <phoneticPr fontId="4"/>
  </si>
  <si>
    <t>④</t>
    <phoneticPr fontId="4"/>
  </si>
  <si>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4"/>
  </si>
  <si>
    <t>　退所後生活することが見込まれる居宅を訪問し、当該者及びその家族等に対して退所後の療養上の指導を行った者。居宅とは、病院、診療所及び介護保険施設を除くもの。</t>
    <phoneticPr fontId="4"/>
  </si>
  <si>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4"/>
  </si>
  <si>
    <t>　当該施設を退所後、直ちに病院又は診療所に入院し、一週間以内に退院した後、直ちに再度当該施設に入所した者については、当該入院期間は入所期間とみなす。</t>
    <phoneticPr fontId="4"/>
  </si>
  <si>
    <t>⑤</t>
    <phoneticPr fontId="4"/>
  </si>
  <si>
    <t>訪問リハビリテーション</t>
    <phoneticPr fontId="4"/>
  </si>
  <si>
    <t>.</t>
    <phoneticPr fontId="4"/>
  </si>
  <si>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4"/>
  </si>
  <si>
    <t>⑥</t>
    <phoneticPr fontId="4"/>
  </si>
  <si>
    <r>
      <t xml:space="preserve">A÷B÷C×D×１００
</t>
    </r>
    <r>
      <rPr>
        <sz val="11"/>
        <color rgb="FFFF0000"/>
        <rFont val="HGSｺﾞｼｯｸM"/>
        <family val="3"/>
        <charset val="128"/>
      </rPr>
      <t>※小数点第３位切捨て</t>
    </r>
    <phoneticPr fontId="4"/>
  </si>
  <si>
    <t>　理学療法士等とは、当該介護老人保健施設の入所者に対して主としてリハビリテーションを提供する業務に従事している理学療法士等。</t>
    <phoneticPr fontId="4"/>
  </si>
  <si>
    <t>　１週間に勤務すべき時間数が32時間を下回る場合は32時間を基本とする。</t>
    <phoneticPr fontId="4"/>
  </si>
  <si>
    <t>　毎日24時現在当該施設に入所中の者をいい、当該施設に入所してその日のうちに退所又は死亡した者を含む。</t>
    <phoneticPr fontId="4"/>
  </si>
  <si>
    <t>⑦</t>
    <phoneticPr fontId="4"/>
  </si>
  <si>
    <t>支援相談員の配置割合</t>
    <phoneticPr fontId="4"/>
  </si>
  <si>
    <t>　当該施設において、常勤換算方法で算定した支援相談員の数を入所者の数で除した数に100を乗じた数</t>
    <phoneticPr fontId="4"/>
  </si>
  <si>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4"/>
  </si>
  <si>
    <t>⑧</t>
    <phoneticPr fontId="4"/>
  </si>
  <si>
    <t>要介護４又は５の割合</t>
    <phoneticPr fontId="4"/>
  </si>
  <si>
    <t>　算定日が属する月の前3月間における入所者のうち、要介護状態区分が要介護4又は要介護5の者の占める割合</t>
    <phoneticPr fontId="4"/>
  </si>
  <si>
    <r>
      <t xml:space="preserve">Ａ÷Ｂ×１００
</t>
    </r>
    <r>
      <rPr>
        <sz val="11"/>
        <color rgb="FFFF0000"/>
        <rFont val="HGSｺﾞｼｯｸM"/>
        <family val="3"/>
        <charset val="128"/>
      </rPr>
      <t>※小数点第３位切捨て</t>
    </r>
    <phoneticPr fontId="4"/>
  </si>
  <si>
    <t>⑨</t>
    <phoneticPr fontId="4"/>
  </si>
  <si>
    <t>喀痰吸引の実施割合</t>
    <phoneticPr fontId="4"/>
  </si>
  <si>
    <t>　算定日が属する月の前3月間における入所者のうち、喀痰吸引が実施された者の占める割合</t>
    <phoneticPr fontId="4"/>
  </si>
  <si>
    <t>　喀痰吸引及び経管栄養のいずれにも該当する者については、各々該当する欄の人数に含める。</t>
    <phoneticPr fontId="4"/>
  </si>
  <si>
    <t>⑩</t>
    <phoneticPr fontId="4"/>
  </si>
  <si>
    <t>経管栄養の実施割合</t>
    <phoneticPr fontId="4"/>
  </si>
  <si>
    <t>　算定日が属する月の前3月間における入所者のうち、経管栄養が実施された者の占める割合</t>
    <phoneticPr fontId="4"/>
  </si>
  <si>
    <r>
      <t xml:space="preserve">Ａ÷Ｂ×１００
</t>
    </r>
    <r>
      <rPr>
        <sz val="11"/>
        <color rgb="FFFF0000"/>
        <rFont val="HGSｺﾞｼｯｸM"/>
        <family val="3"/>
        <charset val="128"/>
      </rPr>
      <t>※小数点第３位切捨て</t>
    </r>
    <rPh sb="9" eb="12">
      <t>ショウスウテン</t>
    </rPh>
    <rPh sb="12" eb="13">
      <t>ダイ</t>
    </rPh>
    <rPh sb="14" eb="15">
      <t>イ</t>
    </rPh>
    <rPh sb="15" eb="17">
      <t>キリス</t>
    </rPh>
    <phoneticPr fontId="4"/>
  </si>
  <si>
    <t>（２）退所時指導等の実施</t>
    <phoneticPr fontId="4"/>
  </si>
  <si>
    <t>　ａ：退所時指導</t>
    <rPh sb="3" eb="5">
      <t>タイショ</t>
    </rPh>
    <rPh sb="5" eb="6">
      <t>ジ</t>
    </rPh>
    <rPh sb="6" eb="8">
      <t>シドウ</t>
    </rPh>
    <phoneticPr fontId="4"/>
  </si>
  <si>
    <t>入所者の居宅への退所時に、当該入所者及びその家族等に対して、退所後の療養上の指導を行っている。</t>
    <phoneticPr fontId="4"/>
  </si>
  <si>
    <t>　ｂ：退所後の
　　　状況確認</t>
    <rPh sb="3" eb="5">
      <t>タイショ</t>
    </rPh>
    <rPh sb="5" eb="6">
      <t>ゴ</t>
    </rPh>
    <rPh sb="11" eb="13">
      <t>ジョウキョウ</t>
    </rPh>
    <rPh sb="13" eb="15">
      <t>カクニン</t>
    </rPh>
    <phoneticPr fontId="4"/>
  </si>
  <si>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4"/>
  </si>
  <si>
    <t>（３）リハビリテーションマネジメントの実施</t>
    <phoneticPr fontId="4"/>
  </si>
  <si>
    <t>入所者の心身の諸機能の維持回復を図り、日常生活の自立を助けるため、理学療法、作業療法その他必要なリハビリテーションを計画的に行い、適宜その評価を行っている。</t>
    <phoneticPr fontId="4"/>
  </si>
  <si>
    <t>地域に貢献する活動を行っている。</t>
    <phoneticPr fontId="4"/>
  </si>
  <si>
    <t>入所者に対し、少なくとも週三回程度のリハビリテーションを実施している。</t>
    <phoneticPr fontId="4"/>
  </si>
  <si>
    <t>■</t>
    <phoneticPr fontId="1"/>
  </si>
  <si>
    <t>（事業者）</t>
    <phoneticPr fontId="1"/>
  </si>
  <si>
    <t>開設者</t>
    <rPh sb="0" eb="2">
      <t>カイセツ</t>
    </rPh>
    <rPh sb="2" eb="3">
      <t>シャ</t>
    </rPh>
    <phoneticPr fontId="1"/>
  </si>
  <si>
    <t>施設名称等</t>
    <rPh sb="0" eb="2">
      <t>シセツ</t>
    </rPh>
    <rPh sb="2" eb="4">
      <t>メイショウ</t>
    </rPh>
    <rPh sb="4" eb="5">
      <t>トウ</t>
    </rPh>
    <phoneticPr fontId="1"/>
  </si>
  <si>
    <t>（施設名称）</t>
    <rPh sb="1" eb="3">
      <t>シセツ</t>
    </rPh>
    <rPh sb="3" eb="5">
      <t>メイショウ</t>
    </rPh>
    <phoneticPr fontId="1"/>
  </si>
  <si>
    <t>（施設種別）</t>
    <rPh sb="1" eb="3">
      <t>シセツ</t>
    </rPh>
    <rPh sb="3" eb="5">
      <t>シュベツ</t>
    </rPh>
    <phoneticPr fontId="1"/>
  </si>
  <si>
    <t>介護老人保健施設</t>
    <rPh sb="0" eb="8">
      <t>ロウケン</t>
    </rPh>
    <phoneticPr fontId="7"/>
  </si>
  <si>
    <t>作成者</t>
    <rPh sb="0" eb="3">
      <t>サクセイシャ</t>
    </rPh>
    <phoneticPr fontId="1"/>
  </si>
  <si>
    <t>介護保険施設等の状況確認票（事前提出書類）</t>
    <rPh sb="2" eb="4">
      <t>ホケン</t>
    </rPh>
    <rPh sb="10" eb="12">
      <t>カクニン</t>
    </rPh>
    <rPh sb="12" eb="13">
      <t>ヒョウ</t>
    </rPh>
    <phoneticPr fontId="1"/>
  </si>
  <si>
    <t>（電話番号）</t>
    <rPh sb="1" eb="3">
      <t>デンワ</t>
    </rPh>
    <rPh sb="3" eb="5">
      <t>バンゴウ</t>
    </rPh>
    <phoneticPr fontId="1"/>
  </si>
  <si>
    <t>（ＦＡＸ番号）</t>
    <rPh sb="4" eb="6">
      <t>バンゴウ</t>
    </rPh>
    <phoneticPr fontId="1"/>
  </si>
  <si>
    <t>（前年度平均値）</t>
    <phoneticPr fontId="1"/>
  </si>
  <si>
    <t>従来型</t>
    <rPh sb="0" eb="3">
      <t>ジュウライガタ</t>
    </rPh>
    <phoneticPr fontId="1"/>
  </si>
  <si>
    <t>ユニット型</t>
    <rPh sb="4" eb="5">
      <t>ガタ</t>
    </rPh>
    <phoneticPr fontId="1"/>
  </si>
  <si>
    <t>空床型</t>
    <rPh sb="0" eb="2">
      <t>クウショウ</t>
    </rPh>
    <rPh sb="2" eb="3">
      <t>ガタ</t>
    </rPh>
    <phoneticPr fontId="1"/>
  </si>
  <si>
    <t>併設型</t>
    <rPh sb="0" eb="3">
      <t>ヘイセツガタ</t>
    </rPh>
    <phoneticPr fontId="1"/>
  </si>
  <si>
    <t>短期
療養</t>
    <rPh sb="0" eb="2">
      <t>タンキ</t>
    </rPh>
    <rPh sb="3" eb="5">
      <t>リョウヨウ</t>
    </rPh>
    <phoneticPr fontId="1"/>
  </si>
  <si>
    <t>短期
生活</t>
    <rPh sb="0" eb="2">
      <t>タンキ</t>
    </rPh>
    <rPh sb="3" eb="5">
      <t>セイカツ</t>
    </rPh>
    <phoneticPr fontId="1"/>
  </si>
  <si>
    <t>（前年度平均値）</t>
    <phoneticPr fontId="1"/>
  </si>
  <si>
    <t>入所者等</t>
    <rPh sb="3" eb="4">
      <t>トウ</t>
    </rPh>
    <phoneticPr fontId="1"/>
  </si>
  <si>
    <t>入所者等数</t>
    <rPh sb="3" eb="4">
      <t>トウ</t>
    </rPh>
    <phoneticPr fontId="1"/>
  </si>
  <si>
    <t>定　　員</t>
    <rPh sb="0" eb="1">
      <t>サダム</t>
    </rPh>
    <rPh sb="3" eb="4">
      <t>イン</t>
    </rPh>
    <phoneticPr fontId="1"/>
  </si>
  <si>
    <t>（法人種別）</t>
    <rPh sb="1" eb="3">
      <t>ホウジン</t>
    </rPh>
    <rPh sb="3" eb="5">
      <t>シュベツ</t>
    </rPh>
    <phoneticPr fontId="1"/>
  </si>
  <si>
    <t>指定介護老人福祉施設</t>
    <phoneticPr fontId="1"/>
  </si>
  <si>
    <t>↓上記の施設はこちらに入力してください。</t>
    <rPh sb="1" eb="3">
      <t>ジョウキ</t>
    </rPh>
    <rPh sb="4" eb="6">
      <t>シセツ</t>
    </rPh>
    <rPh sb="11" eb="13">
      <t>ニュウリョク</t>
    </rPh>
    <phoneticPr fontId="1"/>
  </si>
  <si>
    <t xml:space="preserve">  通所リハ</t>
    <rPh sb="2" eb="4">
      <t>ツウショ</t>
    </rPh>
    <phoneticPr fontId="1"/>
  </si>
  <si>
    <t xml:space="preserve">  特養</t>
    <rPh sb="2" eb="4">
      <t>トクヨウ</t>
    </rPh>
    <phoneticPr fontId="1"/>
  </si>
  <si>
    <t xml:space="preserve">  老健/医療院</t>
    <rPh sb="2" eb="4">
      <t>ロウケン</t>
    </rPh>
    <rPh sb="5" eb="7">
      <t>イリョウ</t>
    </rPh>
    <rPh sb="7" eb="8">
      <t>イン</t>
    </rPh>
    <phoneticPr fontId="1"/>
  </si>
  <si>
    <t>（名　　　　 称）</t>
    <rPh sb="1" eb="2">
      <t>ナ</t>
    </rPh>
    <rPh sb="7" eb="8">
      <t>ショウ</t>
    </rPh>
    <phoneticPr fontId="1"/>
  </si>
  <si>
    <t>（種　　　別）</t>
    <rPh sb="1" eb="2">
      <t>シュ</t>
    </rPh>
    <rPh sb="5" eb="6">
      <t>ベツ</t>
    </rPh>
    <phoneticPr fontId="1"/>
  </si>
  <si>
    <t>108歳</t>
  </si>
  <si>
    <t>2年</t>
    <phoneticPr fontId="1"/>
  </si>
  <si>
    <t>平成32年</t>
    <rPh sb="0" eb="2">
      <t>ヘイセイ</t>
    </rPh>
    <rPh sb="4" eb="5">
      <t>ネン</t>
    </rPh>
    <phoneticPr fontId="1"/>
  </si>
  <si>
    <t>平成33年</t>
    <rPh sb="0" eb="2">
      <t>ヘイセイ</t>
    </rPh>
    <rPh sb="4" eb="5">
      <t>ネン</t>
    </rPh>
    <phoneticPr fontId="1"/>
  </si>
  <si>
    <t>平成34年</t>
    <rPh sb="0" eb="2">
      <t>ヘイセイ</t>
    </rPh>
    <rPh sb="4" eb="5">
      <t>ネン</t>
    </rPh>
    <phoneticPr fontId="1"/>
  </si>
  <si>
    <t>平成35年</t>
    <rPh sb="0" eb="2">
      <t>ヘイセイ</t>
    </rPh>
    <rPh sb="4" eb="5">
      <t>ネン</t>
    </rPh>
    <phoneticPr fontId="1"/>
  </si>
  <si>
    <t>平成36年</t>
    <rPh sb="0" eb="2">
      <t>ヘイセイ</t>
    </rPh>
    <rPh sb="4" eb="5">
      <t>ネン</t>
    </rPh>
    <phoneticPr fontId="1"/>
  </si>
  <si>
    <t>平成37年</t>
    <rPh sb="0" eb="2">
      <t>ヘイセイ</t>
    </rPh>
    <rPh sb="4" eb="5">
      <t>ネン</t>
    </rPh>
    <phoneticPr fontId="1"/>
  </si>
  <si>
    <t>平成38年</t>
    <rPh sb="0" eb="2">
      <t>ヘイセイ</t>
    </rPh>
    <rPh sb="4" eb="5">
      <t>ネン</t>
    </rPh>
    <phoneticPr fontId="1"/>
  </si>
  <si>
    <t>平成39年</t>
    <rPh sb="0" eb="2">
      <t>ヘイセイ</t>
    </rPh>
    <rPh sb="4" eb="5">
      <t>ネン</t>
    </rPh>
    <phoneticPr fontId="1"/>
  </si>
  <si>
    <t>平成40年</t>
    <rPh sb="0" eb="2">
      <t>ヘイセイ</t>
    </rPh>
    <rPh sb="4" eb="5">
      <t>ネン</t>
    </rPh>
    <phoneticPr fontId="1"/>
  </si>
  <si>
    <t>平成41年</t>
    <rPh sb="0" eb="2">
      <t>ヘイセイ</t>
    </rPh>
    <rPh sb="4" eb="5">
      <t>ネン</t>
    </rPh>
    <phoneticPr fontId="1"/>
  </si>
  <si>
    <t>平成42年</t>
    <rPh sb="0" eb="2">
      <t>ヘイセイ</t>
    </rPh>
    <rPh sb="4" eb="5">
      <t>ネン</t>
    </rPh>
    <phoneticPr fontId="1"/>
  </si>
  <si>
    <t>元号</t>
    <rPh sb="0" eb="2">
      <t>ゲンゴウ</t>
    </rPh>
    <phoneticPr fontId="1"/>
  </si>
  <si>
    <t>元号</t>
    <rPh sb="0" eb="1">
      <t>ゲン</t>
    </rPh>
    <phoneticPr fontId="1"/>
  </si>
  <si>
    <t>【１】　開設者・施設等の状況</t>
    <rPh sb="4" eb="7">
      <t>カイセツシャ</t>
    </rPh>
    <rPh sb="8" eb="10">
      <t>シセツ</t>
    </rPh>
    <rPh sb="10" eb="11">
      <t>トウ</t>
    </rPh>
    <rPh sb="12" eb="14">
      <t>ジョウキョウ</t>
    </rPh>
    <phoneticPr fontId="1"/>
  </si>
  <si>
    <t>小数点第２位以下切上</t>
    <rPh sb="0" eb="3">
      <t>ショウスウテン</t>
    </rPh>
    <rPh sb="3" eb="4">
      <t>ダイ</t>
    </rPh>
    <rPh sb="5" eb="6">
      <t>イ</t>
    </rPh>
    <rPh sb="6" eb="8">
      <t>イカ</t>
    </rPh>
    <rPh sb="8" eb="10">
      <t>キリアゲ</t>
    </rPh>
    <phoneticPr fontId="2"/>
  </si>
  <si>
    <t>介護報酬の算定状況</t>
    <phoneticPr fontId="1"/>
  </si>
  <si>
    <t>直近３ヶ月</t>
    <rPh sb="0" eb="2">
      <t>チョッキン</t>
    </rPh>
    <rPh sb="4" eb="5">
      <t>ゲツ</t>
    </rPh>
    <phoneticPr fontId="1"/>
  </si>
  <si>
    <t>□</t>
    <phoneticPr fontId="1"/>
  </si>
  <si>
    <t>□</t>
    <phoneticPr fontId="1"/>
  </si>
  <si>
    <t>■</t>
    <phoneticPr fontId="1"/>
  </si>
  <si>
    <t>なし</t>
    <phoneticPr fontId="1"/>
  </si>
  <si>
    <t>あり</t>
    <phoneticPr fontId="1"/>
  </si>
  <si>
    <t>日常生活継続支援加算</t>
  </si>
  <si>
    <t>若年性認知症利用者受入体制</t>
  </si>
  <si>
    <t>常勤専従医師配置</t>
  </si>
  <si>
    <t>精神科医師定期的療養指導</t>
  </si>
  <si>
    <t>障害者生活支援体制</t>
  </si>
  <si>
    <t>入院又は外泊時費用</t>
  </si>
  <si>
    <t>療養食加算</t>
  </si>
  <si>
    <t>サービス提供体制強化加算</t>
  </si>
  <si>
    <t>社会福祉法人等による利用者負担軽減措置</t>
  </si>
  <si>
    <t>ユニットケア体制</t>
  </si>
  <si>
    <t>若年性認知症利用者受入加算</t>
  </si>
  <si>
    <t>送迎体制</t>
  </si>
  <si>
    <t>緊急短期入所受入加算</t>
  </si>
  <si>
    <t>夜勤職員配置加算</t>
  </si>
  <si>
    <t>指定介護老人福祉施設サービス費の算定</t>
  </si>
  <si>
    <t>看護体制加算</t>
    <rPh sb="0" eb="2">
      <t>カンゴ</t>
    </rPh>
    <rPh sb="2" eb="4">
      <t>タイセイ</t>
    </rPh>
    <rPh sb="4" eb="6">
      <t>カサン</t>
    </rPh>
    <phoneticPr fontId="2"/>
  </si>
  <si>
    <t>準ユニットケア加算</t>
    <rPh sb="0" eb="1">
      <t>ジュン</t>
    </rPh>
    <rPh sb="7" eb="9">
      <t>カサン</t>
    </rPh>
    <phoneticPr fontId="2"/>
  </si>
  <si>
    <t>生活機能向上連携加算</t>
    <rPh sb="0" eb="2">
      <t>セイカツ</t>
    </rPh>
    <rPh sb="2" eb="4">
      <t>キノウ</t>
    </rPh>
    <rPh sb="4" eb="6">
      <t>コウジョウ</t>
    </rPh>
    <rPh sb="6" eb="8">
      <t>レンケイ</t>
    </rPh>
    <rPh sb="8" eb="10">
      <t>カサン</t>
    </rPh>
    <phoneticPr fontId="2"/>
  </si>
  <si>
    <t>在宅サービスを利用したときの費用</t>
    <rPh sb="0" eb="2">
      <t>ザイタク</t>
    </rPh>
    <rPh sb="7" eb="9">
      <t>リヨウ</t>
    </rPh>
    <rPh sb="14" eb="16">
      <t>ヒヨウ</t>
    </rPh>
    <phoneticPr fontId="23"/>
  </si>
  <si>
    <t>従来型個室に入所していた者の取扱い</t>
    <rPh sb="0" eb="3">
      <t>ジュウライガタ</t>
    </rPh>
    <rPh sb="3" eb="5">
      <t>コシツ</t>
    </rPh>
    <rPh sb="6" eb="8">
      <t>ニュウショ</t>
    </rPh>
    <rPh sb="12" eb="13">
      <t>モノ</t>
    </rPh>
    <rPh sb="14" eb="16">
      <t>トリアツカイ</t>
    </rPh>
    <phoneticPr fontId="2"/>
  </si>
  <si>
    <t>感染症等に該当する者に対する算定</t>
    <rPh sb="0" eb="3">
      <t>カンセンショウ</t>
    </rPh>
    <rPh sb="3" eb="4">
      <t>トウ</t>
    </rPh>
    <rPh sb="5" eb="7">
      <t>ガイトウ</t>
    </rPh>
    <rPh sb="9" eb="10">
      <t>モノ</t>
    </rPh>
    <rPh sb="11" eb="12">
      <t>タイ</t>
    </rPh>
    <rPh sb="14" eb="16">
      <t>サンテイ</t>
    </rPh>
    <phoneticPr fontId="2"/>
  </si>
  <si>
    <t>再入所時栄養連携加算</t>
    <rPh sb="0" eb="3">
      <t>サイニュウショ</t>
    </rPh>
    <rPh sb="3" eb="4">
      <t>ジ</t>
    </rPh>
    <rPh sb="4" eb="6">
      <t>エイヨウ</t>
    </rPh>
    <rPh sb="6" eb="8">
      <t>レンケイ</t>
    </rPh>
    <rPh sb="8" eb="10">
      <t>カサン</t>
    </rPh>
    <phoneticPr fontId="2"/>
  </si>
  <si>
    <t>退所時等相談援助加算（退所前訪問相談援助加算）</t>
    <rPh sb="0" eb="2">
      <t>タイショ</t>
    </rPh>
    <rPh sb="2" eb="3">
      <t>ジ</t>
    </rPh>
    <rPh sb="3" eb="4">
      <t>トウ</t>
    </rPh>
    <rPh sb="4" eb="6">
      <t>ソウダン</t>
    </rPh>
    <rPh sb="6" eb="8">
      <t>エンジョ</t>
    </rPh>
    <rPh sb="8" eb="10">
      <t>カサン</t>
    </rPh>
    <rPh sb="11" eb="13">
      <t>タイショ</t>
    </rPh>
    <rPh sb="13" eb="14">
      <t>マエ</t>
    </rPh>
    <rPh sb="14" eb="16">
      <t>ホウモン</t>
    </rPh>
    <rPh sb="16" eb="18">
      <t>ソウダン</t>
    </rPh>
    <rPh sb="18" eb="20">
      <t>エンジョ</t>
    </rPh>
    <rPh sb="20" eb="22">
      <t>カサン</t>
    </rPh>
    <phoneticPr fontId="2"/>
  </si>
  <si>
    <t>退所時等相談援助加算（退所後訪問相談援助加算）</t>
    <rPh sb="0" eb="2">
      <t>タイショ</t>
    </rPh>
    <rPh sb="2" eb="3">
      <t>ジ</t>
    </rPh>
    <rPh sb="3" eb="4">
      <t>トウ</t>
    </rPh>
    <rPh sb="4" eb="6">
      <t>ソウダン</t>
    </rPh>
    <rPh sb="6" eb="8">
      <t>エンジョ</t>
    </rPh>
    <rPh sb="8" eb="10">
      <t>カサン</t>
    </rPh>
    <rPh sb="11" eb="13">
      <t>タイショ</t>
    </rPh>
    <rPh sb="13" eb="14">
      <t>ゴ</t>
    </rPh>
    <rPh sb="14" eb="16">
      <t>ホウモン</t>
    </rPh>
    <rPh sb="16" eb="18">
      <t>ソウダン</t>
    </rPh>
    <rPh sb="18" eb="20">
      <t>エンジョ</t>
    </rPh>
    <rPh sb="20" eb="22">
      <t>カサン</t>
    </rPh>
    <phoneticPr fontId="2"/>
  </si>
  <si>
    <t>退所時等相談援助加算（退所時相談援助加算）</t>
    <rPh sb="0" eb="2">
      <t>タイショ</t>
    </rPh>
    <rPh sb="2" eb="3">
      <t>ジ</t>
    </rPh>
    <rPh sb="3" eb="4">
      <t>トウ</t>
    </rPh>
    <rPh sb="4" eb="6">
      <t>ソウダン</t>
    </rPh>
    <rPh sb="6" eb="8">
      <t>エンジョ</t>
    </rPh>
    <rPh sb="8" eb="10">
      <t>カサン</t>
    </rPh>
    <rPh sb="11" eb="13">
      <t>タイショ</t>
    </rPh>
    <rPh sb="13" eb="14">
      <t>ジ</t>
    </rPh>
    <rPh sb="14" eb="16">
      <t>ソウダン</t>
    </rPh>
    <rPh sb="16" eb="18">
      <t>エンジョ</t>
    </rPh>
    <rPh sb="18" eb="20">
      <t>カサン</t>
    </rPh>
    <phoneticPr fontId="2"/>
  </si>
  <si>
    <t>退所時等相談援助加算（退所前連携加算）</t>
    <rPh sb="0" eb="2">
      <t>タイショ</t>
    </rPh>
    <rPh sb="2" eb="3">
      <t>ジ</t>
    </rPh>
    <rPh sb="3" eb="4">
      <t>トウ</t>
    </rPh>
    <rPh sb="4" eb="6">
      <t>ソウダン</t>
    </rPh>
    <rPh sb="6" eb="8">
      <t>エンジョ</t>
    </rPh>
    <rPh sb="8" eb="10">
      <t>カサン</t>
    </rPh>
    <rPh sb="11" eb="13">
      <t>タイショ</t>
    </rPh>
    <rPh sb="13" eb="14">
      <t>マエ</t>
    </rPh>
    <rPh sb="14" eb="16">
      <t>レンケイ</t>
    </rPh>
    <rPh sb="16" eb="18">
      <t>カサン</t>
    </rPh>
    <phoneticPr fontId="2"/>
  </si>
  <si>
    <t>配置医師緊急時対応加算</t>
    <rPh sb="0" eb="2">
      <t>ハイチ</t>
    </rPh>
    <rPh sb="2" eb="4">
      <t>イシ</t>
    </rPh>
    <rPh sb="4" eb="6">
      <t>キンキュウ</t>
    </rPh>
    <rPh sb="6" eb="7">
      <t>ジ</t>
    </rPh>
    <rPh sb="7" eb="9">
      <t>タイオウ</t>
    </rPh>
    <rPh sb="9" eb="11">
      <t>カサン</t>
    </rPh>
    <phoneticPr fontId="2"/>
  </si>
  <si>
    <t>在宅・入所相互利用加算</t>
    <rPh sb="0" eb="2">
      <t>ザイタク</t>
    </rPh>
    <rPh sb="3" eb="5">
      <t>ニュウショ</t>
    </rPh>
    <rPh sb="5" eb="7">
      <t>ソウゴ</t>
    </rPh>
    <rPh sb="7" eb="9">
      <t>リヨウ</t>
    </rPh>
    <rPh sb="9" eb="11">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</si>
  <si>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</si>
  <si>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</si>
  <si>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t>人</t>
    <rPh sb="0" eb="1">
      <t>ニン</t>
    </rPh>
    <phoneticPr fontId="2"/>
  </si>
  <si>
    <t>注1</t>
    <rPh sb="0" eb="1">
      <t>チュウ</t>
    </rPh>
    <phoneticPr fontId="2"/>
  </si>
  <si>
    <t>注2</t>
    <rPh sb="0" eb="1">
      <t>チュウ</t>
    </rPh>
    <phoneticPr fontId="2"/>
  </si>
  <si>
    <t>注3</t>
    <rPh sb="0" eb="1">
      <t>チュウ</t>
    </rPh>
    <phoneticPr fontId="2"/>
  </si>
  <si>
    <t>注4</t>
    <rPh sb="0" eb="1">
      <t>チュウ</t>
    </rPh>
    <phoneticPr fontId="2"/>
  </si>
  <si>
    <t>利</t>
    <rPh sb="0" eb="1">
      <t>リ</t>
    </rPh>
    <phoneticPr fontId="2"/>
  </si>
  <si>
    <t>注5</t>
    <rPh sb="0" eb="1">
      <t>チュウ</t>
    </rPh>
    <phoneticPr fontId="2"/>
  </si>
  <si>
    <t>人</t>
    <rPh sb="0" eb="1">
      <t>ジン</t>
    </rPh>
    <phoneticPr fontId="2"/>
  </si>
  <si>
    <t>注6</t>
    <rPh sb="0" eb="1">
      <t>チュウ</t>
    </rPh>
    <phoneticPr fontId="2"/>
  </si>
  <si>
    <t>注7</t>
    <rPh sb="0" eb="1">
      <t>チュウ</t>
    </rPh>
    <phoneticPr fontId="2"/>
  </si>
  <si>
    <t>注8</t>
    <rPh sb="0" eb="1">
      <t>チュウ</t>
    </rPh>
    <phoneticPr fontId="2"/>
  </si>
  <si>
    <t>注9</t>
    <rPh sb="0" eb="1">
      <t>チュウ</t>
    </rPh>
    <phoneticPr fontId="2"/>
  </si>
  <si>
    <t>注10</t>
    <rPh sb="0" eb="1">
      <t>チュウ</t>
    </rPh>
    <phoneticPr fontId="2"/>
  </si>
  <si>
    <t>注11</t>
    <rPh sb="0" eb="1">
      <t>チュウ</t>
    </rPh>
    <phoneticPr fontId="2"/>
  </si>
  <si>
    <t>注12</t>
    <rPh sb="0" eb="1">
      <t>チュウ</t>
    </rPh>
    <phoneticPr fontId="2"/>
  </si>
  <si>
    <t>注13</t>
    <rPh sb="0" eb="1">
      <t>チュウ</t>
    </rPh>
    <phoneticPr fontId="2"/>
  </si>
  <si>
    <t>注14</t>
    <rPh sb="0" eb="1">
      <t>チュウ</t>
    </rPh>
    <phoneticPr fontId="2"/>
  </si>
  <si>
    <t>注15</t>
    <rPh sb="0" eb="1">
      <t>チュウ</t>
    </rPh>
    <phoneticPr fontId="2"/>
  </si>
  <si>
    <t>注16</t>
    <rPh sb="0" eb="1">
      <t>チュウ</t>
    </rPh>
    <phoneticPr fontId="2"/>
  </si>
  <si>
    <t>注17</t>
    <rPh sb="0" eb="1">
      <t>チュウ</t>
    </rPh>
    <phoneticPr fontId="2"/>
  </si>
  <si>
    <t>注18</t>
    <rPh sb="0" eb="1">
      <t>チュウ</t>
    </rPh>
    <phoneticPr fontId="2"/>
  </si>
  <si>
    <t>ハ</t>
  </si>
  <si>
    <t>ニ</t>
  </si>
  <si>
    <t>運</t>
    <rPh sb="0" eb="1">
      <t>ウン</t>
    </rPh>
    <phoneticPr fontId="2"/>
  </si>
  <si>
    <t>ト</t>
  </si>
  <si>
    <t>イ：従来</t>
    <phoneticPr fontId="1"/>
  </si>
  <si>
    <t>ロ：ユニット</t>
    <phoneticPr fontId="1"/>
  </si>
  <si>
    <t>対応可</t>
    <phoneticPr fontId="1"/>
  </si>
  <si>
    <t>対応可</t>
    <phoneticPr fontId="1"/>
  </si>
  <si>
    <t>対応可</t>
    <phoneticPr fontId="1"/>
  </si>
  <si>
    <t>対応不可</t>
    <phoneticPr fontId="1"/>
  </si>
  <si>
    <t>介護福祉施設</t>
    <phoneticPr fontId="1"/>
  </si>
  <si>
    <t>ユニット型介護福祉施設</t>
    <phoneticPr fontId="1"/>
  </si>
  <si>
    <t>小規模介護福祉施設</t>
    <phoneticPr fontId="1"/>
  </si>
  <si>
    <t>ユニット型小規模介護福祉施設</t>
    <phoneticPr fontId="1"/>
  </si>
  <si>
    <t>あり（Ⅰ）</t>
    <phoneticPr fontId="1"/>
  </si>
  <si>
    <t>あり（Ⅰ）</t>
    <phoneticPr fontId="1"/>
  </si>
  <si>
    <t>（Ⅱ）</t>
    <phoneticPr fontId="1"/>
  </si>
  <si>
    <t>あり（Ⅰイ）</t>
    <phoneticPr fontId="1"/>
  </si>
  <si>
    <t>（Ⅰロ）</t>
    <phoneticPr fontId="1"/>
  </si>
  <si>
    <t>（Ⅱイ）</t>
    <phoneticPr fontId="1"/>
  </si>
  <si>
    <t>（Ⅱロ）</t>
    <phoneticPr fontId="1"/>
  </si>
  <si>
    <t>（Ⅱ）</t>
    <phoneticPr fontId="1"/>
  </si>
  <si>
    <t>（Ⅲ）</t>
    <phoneticPr fontId="1"/>
  </si>
  <si>
    <t>（Ⅳ）</t>
    <phoneticPr fontId="1"/>
  </si>
  <si>
    <t>担当</t>
    <rPh sb="0" eb="2">
      <t>タントウ</t>
    </rPh>
    <phoneticPr fontId="1"/>
  </si>
  <si>
    <t>（Ⅲイ）</t>
    <phoneticPr fontId="1"/>
  </si>
  <si>
    <t>（Ⅳロ）</t>
    <phoneticPr fontId="1"/>
  </si>
  <si>
    <t>（Ⅳイ）</t>
    <phoneticPr fontId="1"/>
  </si>
  <si>
    <t>（Ⅲロ）</t>
    <phoneticPr fontId="1"/>
  </si>
  <si>
    <t>令和</t>
    <rPh sb="0" eb="2">
      <t>レイワ</t>
    </rPh>
    <phoneticPr fontId="1"/>
  </si>
  <si>
    <t>年齢早見表2019年（平成31年/令和元年）版</t>
    <rPh sb="17" eb="21">
      <t>レイワガンネン</t>
    </rPh>
    <phoneticPr fontId="1"/>
  </si>
  <si>
    <t>1年</t>
    <rPh sb="1" eb="2">
      <t>ネン</t>
    </rPh>
    <phoneticPr fontId="1"/>
  </si>
  <si>
    <t>令和</t>
    <rPh sb="0" eb="2">
      <t>レイワ</t>
    </rPh>
    <phoneticPr fontId="1"/>
  </si>
  <si>
    <t>（令和</t>
    <rPh sb="1" eb="3">
      <t>レイワ</t>
    </rPh>
    <phoneticPr fontId="4"/>
  </si>
  <si>
    <t>減算型</t>
    <phoneticPr fontId="1"/>
  </si>
  <si>
    <t>基準型</t>
    <phoneticPr fontId="1"/>
  </si>
  <si>
    <t>注1,2</t>
    <rPh sb="0" eb="1">
      <t>チュウ</t>
    </rPh>
    <phoneticPr fontId="2"/>
  </si>
  <si>
    <t>夜間勤務条件基準</t>
    <rPh sb="0" eb="2">
      <t>ヤカン</t>
    </rPh>
    <rPh sb="2" eb="4">
      <t>キンム</t>
    </rPh>
    <rPh sb="4" eb="6">
      <t>ジョウケン</t>
    </rPh>
    <rPh sb="6" eb="8">
      <t>キジュン</t>
    </rPh>
    <phoneticPr fontId="2"/>
  </si>
  <si>
    <t>職員の欠員による減算の状況</t>
    <rPh sb="0" eb="2">
      <t>ショクイン</t>
    </rPh>
    <rPh sb="3" eb="5">
      <t>ケツイン</t>
    </rPh>
    <rPh sb="8" eb="10">
      <t>ゲンサン</t>
    </rPh>
    <rPh sb="11" eb="13">
      <t>ジョウキョウ</t>
    </rPh>
    <phoneticPr fontId="2"/>
  </si>
  <si>
    <t>基準型</t>
    <phoneticPr fontId="1"/>
  </si>
  <si>
    <t>あり（看護職員）</t>
    <phoneticPr fontId="1"/>
  </si>
  <si>
    <t>（介護職員）</t>
    <phoneticPr fontId="1"/>
  </si>
  <si>
    <t>（介護支援専門員）</t>
    <phoneticPr fontId="1"/>
  </si>
  <si>
    <t>在宅ｻｰﾋﾞｽを利用したときの費用（試行的退所）</t>
    <rPh sb="0" eb="2">
      <t>ザイタク</t>
    </rPh>
    <rPh sb="8" eb="10">
      <t>リヨウ</t>
    </rPh>
    <rPh sb="15" eb="17">
      <t>ヒヨウ</t>
    </rPh>
    <phoneticPr fontId="27"/>
  </si>
  <si>
    <t>再入所時栄養連携加算</t>
    <rPh sb="0" eb="3">
      <t>サイニュウショ</t>
    </rPh>
    <rPh sb="3" eb="4">
      <t>ジ</t>
    </rPh>
    <rPh sb="4" eb="6">
      <t>エイヨウ</t>
    </rPh>
    <rPh sb="6" eb="8">
      <t>レンケイ</t>
    </rPh>
    <rPh sb="8" eb="10">
      <t>カサン</t>
    </rPh>
    <phoneticPr fontId="27"/>
  </si>
  <si>
    <t>入所前後訪問指導加算</t>
    <rPh sb="0" eb="2">
      <t>ニュウショ</t>
    </rPh>
    <rPh sb="2" eb="4">
      <t>ゼンゴ</t>
    </rPh>
    <rPh sb="4" eb="6">
      <t>ホウモン</t>
    </rPh>
    <rPh sb="6" eb="8">
      <t>シドウ</t>
    </rPh>
    <rPh sb="8" eb="10">
      <t>カサン</t>
    </rPh>
    <phoneticPr fontId="2"/>
  </si>
  <si>
    <t>退所時等支援等加算（退所時等支援加算）</t>
    <rPh sb="0" eb="2">
      <t>タイショ</t>
    </rPh>
    <rPh sb="2" eb="3">
      <t>ジ</t>
    </rPh>
    <rPh sb="3" eb="4">
      <t>トウ</t>
    </rPh>
    <rPh sb="4" eb="6">
      <t>シエン</t>
    </rPh>
    <rPh sb="6" eb="7">
      <t>トウ</t>
    </rPh>
    <rPh sb="7" eb="9">
      <t>カサン</t>
    </rPh>
    <phoneticPr fontId="2"/>
  </si>
  <si>
    <t>退所時等支援等加算（訪問看護指示加算）</t>
    <rPh sb="0" eb="2">
      <t>タイショ</t>
    </rPh>
    <rPh sb="2" eb="3">
      <t>ジ</t>
    </rPh>
    <rPh sb="3" eb="4">
      <t>トウ</t>
    </rPh>
    <rPh sb="4" eb="6">
      <t>シエン</t>
    </rPh>
    <rPh sb="6" eb="7">
      <t>トウ</t>
    </rPh>
    <rPh sb="7" eb="9">
      <t>カサン</t>
    </rPh>
    <rPh sb="10" eb="12">
      <t>ホウモン</t>
    </rPh>
    <rPh sb="12" eb="14">
      <t>カンゴ</t>
    </rPh>
    <rPh sb="14" eb="16">
      <t>シジ</t>
    </rPh>
    <rPh sb="16" eb="18">
      <t>カサン</t>
    </rPh>
    <phoneticPr fontId="2"/>
  </si>
  <si>
    <t>かかりつけ医連携薬剤調整加算</t>
    <rPh sb="5" eb="6">
      <t>イ</t>
    </rPh>
    <rPh sb="6" eb="8">
      <t>レンケイ</t>
    </rPh>
    <rPh sb="8" eb="10">
      <t>ヤクザイ</t>
    </rPh>
    <rPh sb="10" eb="12">
      <t>チョウセイ</t>
    </rPh>
    <rPh sb="12" eb="14">
      <t>カサン</t>
    </rPh>
    <phoneticPr fontId="27"/>
  </si>
  <si>
    <t>緊急時施設療養費（緊急時治療管理）</t>
    <rPh sb="0" eb="3">
      <t>キンキュウジ</t>
    </rPh>
    <rPh sb="3" eb="5">
      <t>シセツ</t>
    </rPh>
    <rPh sb="5" eb="7">
      <t>リョウヨウ</t>
    </rPh>
    <rPh sb="7" eb="8">
      <t>ヒ</t>
    </rPh>
    <phoneticPr fontId="2"/>
  </si>
  <si>
    <t>緊急時施設療養費（特定治療）</t>
  </si>
  <si>
    <t>褥瘡マネジメント加算</t>
    <rPh sb="0" eb="2">
      <t>ジョクソウ</t>
    </rPh>
    <rPh sb="8" eb="10">
      <t>カサン</t>
    </rPh>
    <phoneticPr fontId="27"/>
  </si>
  <si>
    <t>排せつ支援加算</t>
    <rPh sb="0" eb="1">
      <t>ハイ</t>
    </rPh>
    <rPh sb="3" eb="5">
      <t>シエン</t>
    </rPh>
    <rPh sb="5" eb="7">
      <t>カサン</t>
    </rPh>
    <phoneticPr fontId="27"/>
  </si>
  <si>
    <t>介護老人保健施設</t>
    <phoneticPr fontId="1"/>
  </si>
  <si>
    <t>ユニット型介護老人保健施設</t>
    <phoneticPr fontId="1"/>
  </si>
  <si>
    <t>基本型</t>
    <rPh sb="0" eb="2">
      <t>キホン</t>
    </rPh>
    <phoneticPr fontId="1"/>
  </si>
  <si>
    <t>在宅強化型</t>
    <phoneticPr fontId="1"/>
  </si>
  <si>
    <t>介護保健施設サービス費の算定</t>
    <rPh sb="0" eb="2">
      <t>カイゴ</t>
    </rPh>
    <rPh sb="2" eb="4">
      <t>ホケン</t>
    </rPh>
    <rPh sb="4" eb="6">
      <t>シセツ</t>
    </rPh>
    <phoneticPr fontId="1"/>
  </si>
  <si>
    <t>注1</t>
    <rPh sb="0" eb="1">
      <t>チュウ</t>
    </rPh>
    <phoneticPr fontId="1"/>
  </si>
  <si>
    <t>人員区分</t>
    <rPh sb="0" eb="2">
      <t>ジンイン</t>
    </rPh>
    <rPh sb="2" eb="4">
      <t>クブン</t>
    </rPh>
    <phoneticPr fontId="1"/>
  </si>
  <si>
    <t>ロ：ユニット</t>
    <phoneticPr fontId="1"/>
  </si>
  <si>
    <t>減算型</t>
    <phoneticPr fontId="1"/>
  </si>
  <si>
    <t>あり（医師）</t>
    <rPh sb="3" eb="5">
      <t>イシ</t>
    </rPh>
    <phoneticPr fontId="1"/>
  </si>
  <si>
    <t>（看護職員）</t>
    <rPh sb="1" eb="3">
      <t>カンゴ</t>
    </rPh>
    <rPh sb="3" eb="5">
      <t>ショクイン</t>
    </rPh>
    <phoneticPr fontId="1"/>
  </si>
  <si>
    <t>（理学療法士）</t>
    <rPh sb="1" eb="3">
      <t>リガク</t>
    </rPh>
    <rPh sb="3" eb="6">
      <t>リョウホウシ</t>
    </rPh>
    <phoneticPr fontId="1"/>
  </si>
  <si>
    <t>（介護支援専門員）</t>
    <rPh sb="1" eb="3">
      <t>カイゴ</t>
    </rPh>
    <rPh sb="3" eb="5">
      <t>シエン</t>
    </rPh>
    <rPh sb="5" eb="8">
      <t>センモンイン</t>
    </rPh>
    <phoneticPr fontId="1"/>
  </si>
  <si>
    <t>（言語聴覚士）</t>
    <rPh sb="1" eb="6">
      <t>ゲンゴチョウカクシ</t>
    </rPh>
    <phoneticPr fontId="1"/>
  </si>
  <si>
    <t>あり（作業療法士）</t>
    <rPh sb="3" eb="5">
      <t>サギョウ</t>
    </rPh>
    <rPh sb="5" eb="8">
      <t>リョウホウシ</t>
    </rPh>
    <phoneticPr fontId="1"/>
  </si>
  <si>
    <t>対応不可</t>
    <phoneticPr fontId="1"/>
  </si>
  <si>
    <t>対応可</t>
    <phoneticPr fontId="1"/>
  </si>
  <si>
    <t>減算型</t>
    <rPh sb="0" eb="2">
      <t>ゲンサン</t>
    </rPh>
    <rPh sb="2" eb="3">
      <t>ガタ</t>
    </rPh>
    <phoneticPr fontId="1"/>
  </si>
  <si>
    <t>基準型</t>
    <rPh sb="0" eb="2">
      <t>キジュン</t>
    </rPh>
    <rPh sb="2" eb="3">
      <t>ガタ</t>
    </rPh>
    <phoneticPr fontId="1"/>
  </si>
  <si>
    <t>あり</t>
    <phoneticPr fontId="1"/>
  </si>
  <si>
    <t>なし</t>
    <phoneticPr fontId="1"/>
  </si>
  <si>
    <t>特別療養費加算項目</t>
    <rPh sb="0" eb="2">
      <t>トクベツ</t>
    </rPh>
    <rPh sb="2" eb="5">
      <t>リョウヨウヒ</t>
    </rPh>
    <rPh sb="5" eb="7">
      <t>カサン</t>
    </rPh>
    <rPh sb="7" eb="9">
      <t>コウモク</t>
    </rPh>
    <phoneticPr fontId="1"/>
  </si>
  <si>
    <t>重症皮膚潰瘍管理指導</t>
    <rPh sb="0" eb="2">
      <t>ジュウショウ</t>
    </rPh>
    <rPh sb="2" eb="4">
      <t>ヒフ</t>
    </rPh>
    <rPh sb="4" eb="6">
      <t>カイヨウ</t>
    </rPh>
    <rPh sb="6" eb="8">
      <t>カンリ</t>
    </rPh>
    <rPh sb="8" eb="10">
      <t>シドウ</t>
    </rPh>
    <phoneticPr fontId="1"/>
  </si>
  <si>
    <t>薬剤管理指導</t>
    <rPh sb="0" eb="2">
      <t>ヤクザイ</t>
    </rPh>
    <rPh sb="2" eb="4">
      <t>カンリ</t>
    </rPh>
    <rPh sb="4" eb="6">
      <t>シドウ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</si>
  <si>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</si>
  <si>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</si>
  <si>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人</t>
    <rPh sb="0" eb="1">
      <t>ヒト</t>
    </rPh>
    <phoneticPr fontId="1"/>
  </si>
  <si>
    <t>在宅復帰・在宅療養支援機能加算</t>
    <phoneticPr fontId="1"/>
  </si>
  <si>
    <t>個別リハビリテーション実施加算</t>
  </si>
  <si>
    <t>重度療養管理加算</t>
  </si>
  <si>
    <t>感染症等～短期療養費を支給する場合</t>
  </si>
  <si>
    <t>連続30日超えの短期療養を受けている場合</t>
  </si>
  <si>
    <t>介護保健施設短期入所療養介護費の算定</t>
    <rPh sb="0" eb="2">
      <t>カイゴ</t>
    </rPh>
    <rPh sb="2" eb="4">
      <t>ホケン</t>
    </rPh>
    <rPh sb="4" eb="6">
      <t>シセツ</t>
    </rPh>
    <rPh sb="6" eb="8">
      <t>タンキ</t>
    </rPh>
    <rPh sb="8" eb="10">
      <t>ニュウショ</t>
    </rPh>
    <rPh sb="10" eb="12">
      <t>リョウヨウ</t>
    </rPh>
    <rPh sb="12" eb="14">
      <t>カイゴ</t>
    </rPh>
    <phoneticPr fontId="1"/>
  </si>
  <si>
    <t>注2</t>
    <rPh sb="0" eb="1">
      <t>チュウ</t>
    </rPh>
    <phoneticPr fontId="1"/>
  </si>
  <si>
    <t>短期</t>
    <rPh sb="0" eb="2">
      <t>タンキ</t>
    </rPh>
    <phoneticPr fontId="1"/>
  </si>
  <si>
    <t>予防</t>
    <rPh sb="0" eb="2">
      <t>ヨボウ</t>
    </rPh>
    <phoneticPr fontId="1"/>
  </si>
  <si>
    <t>イ（1、2）</t>
    <phoneticPr fontId="1"/>
  </si>
  <si>
    <t>イ（3）</t>
    <phoneticPr fontId="1"/>
  </si>
  <si>
    <t>ユニットにおける職員に係る減算</t>
    <phoneticPr fontId="1"/>
  </si>
  <si>
    <t>夜勤職員配置加算</t>
    <phoneticPr fontId="1"/>
  </si>
  <si>
    <t>リハビリテーション提供体制</t>
    <rPh sb="9" eb="11">
      <t>テイキョウ</t>
    </rPh>
    <rPh sb="11" eb="13">
      <t>タイセイ</t>
    </rPh>
    <phoneticPr fontId="1"/>
  </si>
  <si>
    <t>在宅復帰・在宅療養支援機能加算</t>
    <phoneticPr fontId="1"/>
  </si>
  <si>
    <t>特別療養費加算項目</t>
    <rPh sb="0" eb="2">
      <t>トクベツ</t>
    </rPh>
    <rPh sb="2" eb="5">
      <t>リョウヨウヒ</t>
    </rPh>
    <rPh sb="5" eb="7">
      <t>カサン</t>
    </rPh>
    <rPh sb="7" eb="9">
      <t>コウモク</t>
    </rPh>
    <phoneticPr fontId="1"/>
  </si>
  <si>
    <t>〇</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</si>
  <si>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</si>
  <si>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</si>
  <si>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イ（4）</t>
    <phoneticPr fontId="1"/>
  </si>
  <si>
    <t>療養食加算</t>
    <phoneticPr fontId="1"/>
  </si>
  <si>
    <t>認知症専門ケア加算</t>
    <phoneticPr fontId="1"/>
  </si>
  <si>
    <t>緊急時施設療養費</t>
    <rPh sb="0" eb="3">
      <t>キンキュウジ</t>
    </rPh>
    <rPh sb="3" eb="5">
      <t>シセツ</t>
    </rPh>
    <rPh sb="5" eb="7">
      <t>リョウヨウ</t>
    </rPh>
    <rPh sb="7" eb="8">
      <t>ヒ</t>
    </rPh>
    <phoneticPr fontId="2"/>
  </si>
  <si>
    <t>イ（1、2）</t>
  </si>
  <si>
    <t>老健</t>
    <rPh sb="0" eb="2">
      <t>ロウケン</t>
    </rPh>
    <phoneticPr fontId="1"/>
  </si>
  <si>
    <t>通リ</t>
    <rPh sb="0" eb="1">
      <t>ツウ</t>
    </rPh>
    <phoneticPr fontId="1"/>
  </si>
  <si>
    <t>時間延長サービス体制</t>
  </si>
  <si>
    <t>事業所規模</t>
  </si>
  <si>
    <t>理学療法士等体制強化加算</t>
  </si>
  <si>
    <t>入浴介助加算</t>
  </si>
  <si>
    <t>短期集中個別リハビリテーション実施加算</t>
  </si>
  <si>
    <t>認知症短期集中リハビリテーション加算</t>
  </si>
  <si>
    <t>生活行為向上リハビリテーション実施加算</t>
  </si>
  <si>
    <t>中重度者ケア体制加算</t>
  </si>
  <si>
    <t>定員超過利用</t>
  </si>
  <si>
    <t>リハビリテーション提供体制加算</t>
    <rPh sb="9" eb="11">
      <t>テイキョウ</t>
    </rPh>
    <rPh sb="11" eb="13">
      <t>タイセイ</t>
    </rPh>
    <rPh sb="13" eb="15">
      <t>カサン</t>
    </rPh>
    <phoneticPr fontId="27"/>
  </si>
  <si>
    <t>短期入所他を受けている場合</t>
    <rPh sb="2" eb="4">
      <t>ニュウショ</t>
    </rPh>
    <rPh sb="4" eb="5">
      <t>ホカ</t>
    </rPh>
    <rPh sb="6" eb="7">
      <t>ウ</t>
    </rPh>
    <rPh sb="11" eb="13">
      <t>バアイ</t>
    </rPh>
    <phoneticPr fontId="2"/>
  </si>
  <si>
    <t>注20</t>
    <rPh sb="0" eb="1">
      <t>チュウ</t>
    </rPh>
    <phoneticPr fontId="2"/>
  </si>
  <si>
    <t>送迎を行わない場合の減算</t>
  </si>
  <si>
    <t>対応不可</t>
    <phoneticPr fontId="1"/>
  </si>
  <si>
    <t>通常規模の事業所</t>
    <rPh sb="0" eb="2">
      <t>ツウジョウ</t>
    </rPh>
    <rPh sb="2" eb="4">
      <t>キボ</t>
    </rPh>
    <rPh sb="5" eb="8">
      <t>ジギョウショ</t>
    </rPh>
    <phoneticPr fontId="1"/>
  </si>
  <si>
    <t>職員の欠員による減算状況</t>
    <rPh sb="0" eb="2">
      <t>ショクイン</t>
    </rPh>
    <rPh sb="3" eb="5">
      <t>ケツイン</t>
    </rPh>
    <rPh sb="8" eb="10">
      <t>ゲンサン</t>
    </rPh>
    <rPh sb="10" eb="12">
      <t>ジョウキョウ</t>
    </rPh>
    <phoneticPr fontId="1"/>
  </si>
  <si>
    <t>〇</t>
    <phoneticPr fontId="1"/>
  </si>
  <si>
    <t>注19</t>
    <rPh sb="0" eb="1">
      <t>チュウ</t>
    </rPh>
    <phoneticPr fontId="2"/>
  </si>
  <si>
    <t>ホ</t>
    <phoneticPr fontId="1"/>
  </si>
  <si>
    <t>ヘ</t>
    <phoneticPr fontId="1"/>
  </si>
  <si>
    <t>ロ</t>
    <phoneticPr fontId="1"/>
  </si>
  <si>
    <t>ホ</t>
    <phoneticPr fontId="2"/>
  </si>
  <si>
    <t>ト</t>
    <phoneticPr fontId="1"/>
  </si>
  <si>
    <t>チ</t>
    <phoneticPr fontId="1"/>
  </si>
  <si>
    <t>事業所と同一の敷地内～に居住する利用者に対する取扱い</t>
    <rPh sb="0" eb="3">
      <t>ジギョウショ</t>
    </rPh>
    <rPh sb="4" eb="6">
      <t>ドウイツ</t>
    </rPh>
    <rPh sb="7" eb="9">
      <t>シキチ</t>
    </rPh>
    <rPh sb="9" eb="10">
      <t>ナイ</t>
    </rPh>
    <rPh sb="12" eb="14">
      <t>キョジュウ</t>
    </rPh>
    <rPh sb="16" eb="19">
      <t>リヨウシャ</t>
    </rPh>
    <rPh sb="20" eb="21">
      <t>タイ</t>
    </rPh>
    <rPh sb="23" eb="25">
      <t>トリアツカ</t>
    </rPh>
    <phoneticPr fontId="2"/>
  </si>
  <si>
    <t>③　（介護予防）通所リハビリテーション</t>
    <phoneticPr fontId="1"/>
  </si>
  <si>
    <t>①　介護老人保健施設</t>
    <rPh sb="2" eb="4">
      <t>カイゴ</t>
    </rPh>
    <rPh sb="4" eb="6">
      <t>ロウジン</t>
    </rPh>
    <rPh sb="6" eb="8">
      <t>ホケン</t>
    </rPh>
    <rPh sb="8" eb="10">
      <t>シセツ</t>
    </rPh>
    <phoneticPr fontId="1"/>
  </si>
  <si>
    <t>①　指定介護老人福祉施設（特別養護老人ホーム）</t>
    <rPh sb="2" eb="4">
      <t>シテイ</t>
    </rPh>
    <rPh sb="4" eb="6">
      <t>カイゴ</t>
    </rPh>
    <rPh sb="6" eb="8">
      <t>ロウジン</t>
    </rPh>
    <rPh sb="8" eb="10">
      <t>フクシ</t>
    </rPh>
    <rPh sb="10" eb="12">
      <t>シセツ</t>
    </rPh>
    <rPh sb="13" eb="15">
      <t>トクベツ</t>
    </rPh>
    <rPh sb="15" eb="17">
      <t>ヨウゴ</t>
    </rPh>
    <rPh sb="17" eb="19">
      <t>ロウジン</t>
    </rPh>
    <phoneticPr fontId="1"/>
  </si>
  <si>
    <t>Ⅰ型</t>
    <rPh sb="1" eb="2">
      <t>ガタ</t>
    </rPh>
    <phoneticPr fontId="1"/>
  </si>
  <si>
    <t>Ⅱ型</t>
    <rPh sb="1" eb="2">
      <t>ガタ</t>
    </rPh>
    <phoneticPr fontId="1"/>
  </si>
  <si>
    <t>運</t>
    <rPh sb="0" eb="1">
      <t>ウン</t>
    </rPh>
    <phoneticPr fontId="1"/>
  </si>
  <si>
    <t>特養</t>
    <rPh sb="0" eb="2">
      <t>トクヨウ</t>
    </rPh>
    <phoneticPr fontId="1"/>
  </si>
  <si>
    <t>集団コミュニケーション療法</t>
    <rPh sb="0" eb="2">
      <t>シュウダン</t>
    </rPh>
    <rPh sb="11" eb="13">
      <t>リョウホウ</t>
    </rPh>
    <phoneticPr fontId="1"/>
  </si>
  <si>
    <t>理学療法Ⅰ</t>
    <rPh sb="0" eb="2">
      <t>リガク</t>
    </rPh>
    <rPh sb="2" eb="4">
      <t>リョウホウ</t>
    </rPh>
    <phoneticPr fontId="1"/>
  </si>
  <si>
    <t>【１】共通</t>
    <rPh sb="3" eb="5">
      <t>キョウツウ</t>
    </rPh>
    <phoneticPr fontId="1"/>
  </si>
  <si>
    <t>【２】特養</t>
    <rPh sb="3" eb="5">
      <t>トクヨウ</t>
    </rPh>
    <phoneticPr fontId="1"/>
  </si>
  <si>
    <t>介護報酬の算定状況</t>
    <phoneticPr fontId="1"/>
  </si>
  <si>
    <t>従業者の勤務の体制及び勤務形態一覧表</t>
    <phoneticPr fontId="1"/>
  </si>
  <si>
    <t>～</t>
    <phoneticPr fontId="4"/>
  </si>
  <si>
    <t>＜備考＞</t>
    <rPh sb="1" eb="3">
      <t>ビコウ</t>
    </rPh>
    <phoneticPr fontId="4"/>
  </si>
  <si>
    <t>事前提出書類</t>
    <rPh sb="0" eb="2">
      <t>ジゼン</t>
    </rPh>
    <rPh sb="2" eb="4">
      <t>テイシュツ</t>
    </rPh>
    <rPh sb="4" eb="6">
      <t>ショルイ</t>
    </rPh>
    <phoneticPr fontId="1"/>
  </si>
  <si>
    <t>介護保険施設等の状況確認票</t>
    <phoneticPr fontId="1"/>
  </si>
  <si>
    <t>シート名</t>
    <rPh sb="3" eb="4">
      <t>ナ</t>
    </rPh>
    <phoneticPr fontId="1"/>
  </si>
  <si>
    <t>〃（通所リハビリテーション用）</t>
    <rPh sb="2" eb="4">
      <t>ツウショ</t>
    </rPh>
    <rPh sb="13" eb="14">
      <t>ヨウ</t>
    </rPh>
    <phoneticPr fontId="1"/>
  </si>
  <si>
    <t>書類名称</t>
    <rPh sb="0" eb="2">
      <t>ショルイ</t>
    </rPh>
    <rPh sb="2" eb="4">
      <t>メイショウ</t>
    </rPh>
    <phoneticPr fontId="1"/>
  </si>
  <si>
    <t>↓上記の施設はこちらを作成ください。</t>
    <rPh sb="1" eb="3">
      <t>ジョウキ</t>
    </rPh>
    <rPh sb="4" eb="6">
      <t>シセツ</t>
    </rPh>
    <rPh sb="11" eb="13">
      <t>サクセイ</t>
    </rPh>
    <phoneticPr fontId="1"/>
  </si>
  <si>
    <t>認知症専門ケア加算</t>
    <phoneticPr fontId="1"/>
  </si>
  <si>
    <t>（令和○　年 ○ 月分）</t>
    <rPh sb="1" eb="3">
      <t>レイワ</t>
    </rPh>
    <rPh sb="5" eb="6">
      <t>ネン</t>
    </rPh>
    <phoneticPr fontId="4"/>
  </si>
  <si>
    <t>【３】勤務①</t>
    <rPh sb="3" eb="5">
      <t>キンム</t>
    </rPh>
    <phoneticPr fontId="1"/>
  </si>
  <si>
    <t>【３】勤務②</t>
    <rPh sb="3" eb="5">
      <t>キンム</t>
    </rPh>
    <phoneticPr fontId="1"/>
  </si>
  <si>
    <t>【４】在宅復帰</t>
    <rPh sb="3" eb="5">
      <t>ザイタク</t>
    </rPh>
    <rPh sb="5" eb="7">
      <t>フッキ</t>
    </rPh>
    <phoneticPr fontId="1"/>
  </si>
  <si>
    <t>介護報酬の算定状況</t>
    <phoneticPr fontId="1"/>
  </si>
  <si>
    <t>「在宅復帰・在宅療養支援機能指標」等確認表</t>
    <phoneticPr fontId="1"/>
  </si>
  <si>
    <t>従業者の勤務の体制及び勤務形態一覧表</t>
    <phoneticPr fontId="1"/>
  </si>
  <si>
    <t>※従業者の勤務の体制及び勤務形態一覧表：施設で作成している既存の勤務表（実績）で、従業員ごとの勤務時間（４週）や人員体制が確認できる場合は、既存の勤務表（実績）を事前提出書類と併せてメールで提出してください。</t>
    <rPh sb="53" eb="54">
      <t>シュウ</t>
    </rPh>
    <rPh sb="70" eb="72">
      <t>キゾン</t>
    </rPh>
    <rPh sb="73" eb="75">
      <t>キンム</t>
    </rPh>
    <rPh sb="75" eb="76">
      <t>ヒョウ</t>
    </rPh>
    <rPh sb="77" eb="79">
      <t>ジッセキ</t>
    </rPh>
    <rPh sb="81" eb="83">
      <t>ジゼン</t>
    </rPh>
    <rPh sb="83" eb="85">
      <t>テイシュツ</t>
    </rPh>
    <rPh sb="85" eb="87">
      <t>ショルイ</t>
    </rPh>
    <rPh sb="88" eb="89">
      <t>アワ</t>
    </rPh>
    <rPh sb="95" eb="97">
      <t>テイシュツ</t>
    </rPh>
    <phoneticPr fontId="1"/>
  </si>
  <si>
    <t>ノ</t>
    <phoneticPr fontId="1"/>
  </si>
  <si>
    <t>イ（9）</t>
    <phoneticPr fontId="1"/>
  </si>
  <si>
    <t>ヌ</t>
    <phoneticPr fontId="1"/>
  </si>
  <si>
    <t>平成43年</t>
    <rPh sb="0" eb="2">
      <t>ヘイセイ</t>
    </rPh>
    <rPh sb="4" eb="5">
      <t>ネン</t>
    </rPh>
    <phoneticPr fontId="1"/>
  </si>
  <si>
    <t>平成44年</t>
    <rPh sb="0" eb="2">
      <t>ヘイセイ</t>
    </rPh>
    <rPh sb="4" eb="5">
      <t>ネン</t>
    </rPh>
    <phoneticPr fontId="1"/>
  </si>
  <si>
    <t>109歳</t>
  </si>
  <si>
    <t>110歳</t>
    <phoneticPr fontId="1"/>
  </si>
  <si>
    <t>平成31年</t>
    <rPh sb="0" eb="2">
      <t>ヘイセイ</t>
    </rPh>
    <rPh sb="4" eb="5">
      <t>ネン</t>
    </rPh>
    <phoneticPr fontId="1"/>
  </si>
  <si>
    <t>【２】老健or医療院</t>
    <rPh sb="3" eb="5">
      <t>ロウケン</t>
    </rPh>
    <rPh sb="7" eb="9">
      <t>イリョウ</t>
    </rPh>
    <rPh sb="9" eb="10">
      <t>イン</t>
    </rPh>
    <phoneticPr fontId="1"/>
  </si>
  <si>
    <t>※老健のみ</t>
    <rPh sb="1" eb="3">
      <t>ロウケン</t>
    </rPh>
    <phoneticPr fontId="1"/>
  </si>
  <si>
    <t>「在宅復帰・在宅療養支援機能指標」等確認表【老健のみ】</t>
    <rPh sb="12" eb="14">
      <t>キノウ</t>
    </rPh>
    <rPh sb="14" eb="16">
      <t>シヒョウ</t>
    </rPh>
    <rPh sb="17" eb="18">
      <t>トウ</t>
    </rPh>
    <rPh sb="18" eb="20">
      <t>カクニン</t>
    </rPh>
    <rPh sb="20" eb="21">
      <t>ヒョウ</t>
    </rPh>
    <rPh sb="22" eb="24">
      <t>ロウケン</t>
    </rPh>
    <phoneticPr fontId="4"/>
  </si>
  <si>
    <t>サービス種類　（</t>
    <phoneticPr fontId="4"/>
  </si>
  <si>
    <t>（短期入所含む）</t>
    <rPh sb="1" eb="3">
      <t>タンキ</t>
    </rPh>
    <rPh sb="3" eb="5">
      <t>ニュウショ</t>
    </rPh>
    <rPh sb="5" eb="6">
      <t>フク</t>
    </rPh>
    <phoneticPr fontId="4"/>
  </si>
  <si>
    <t>月</t>
    <rPh sb="0" eb="1">
      <t>ゲツ</t>
    </rPh>
    <phoneticPr fontId="4"/>
  </si>
  <si>
    <t>（短期入所なし）</t>
    <rPh sb="1" eb="3">
      <t>タンキ</t>
    </rPh>
    <rPh sb="3" eb="5">
      <t>ニュウショ</t>
    </rPh>
    <phoneticPr fontId="4"/>
  </si>
  <si>
    <t>　「人員配置区分　-　　又は
　「該当する体制等-</t>
    <phoneticPr fontId="4"/>
  </si>
  <si>
    <t>名）］</t>
    <phoneticPr fontId="4"/>
  </si>
  <si>
    <t>」</t>
    <phoneticPr fontId="4"/>
  </si>
  <si>
    <t>ユニット］</t>
    <phoneticPr fontId="4"/>
  </si>
  <si>
    <t>名）</t>
    <phoneticPr fontId="4"/>
  </si>
  <si>
    <t>週平均/週勤務時間</t>
    <rPh sb="0" eb="3">
      <t>シュウヘイキン</t>
    </rPh>
    <rPh sb="4" eb="5">
      <t>シュウ</t>
    </rPh>
    <rPh sb="5" eb="7">
      <t>キンム</t>
    </rPh>
    <rPh sb="7" eb="9">
      <t>ジカン</t>
    </rPh>
    <phoneticPr fontId="4"/>
  </si>
  <si>
    <t>日</t>
  </si>
  <si>
    <t>※⇒</t>
    <phoneticPr fontId="4"/>
  </si>
  <si>
    <t>１）</t>
    <phoneticPr fontId="4"/>
  </si>
  <si>
    <t>　&lt;配置状況&gt;</t>
    <rPh sb="2" eb="4">
      <t>ハイチ</t>
    </rPh>
    <rPh sb="4" eb="6">
      <t>ジョウキョウ</t>
    </rPh>
    <phoneticPr fontId="4"/>
  </si>
  <si>
    <t>看護職員：介護職員</t>
    <phoneticPr fontId="4"/>
  </si>
  <si>
    <t>●夜勤時間帯（</t>
    <phoneticPr fontId="4"/>
  </si>
  <si>
    <t>：</t>
    <phoneticPr fontId="4"/>
  </si>
  <si>
    <t>00</t>
    <phoneticPr fontId="4"/>
  </si>
  <si>
    <t>） ※午後10時から翌日午前5時までを含む連続する16時間で施設で定めたもの</t>
    <phoneticPr fontId="4"/>
  </si>
  <si>
    <t>（　  　 ：　   　）</t>
    <phoneticPr fontId="4"/>
  </si>
  <si>
    <t>●常勤の従業者が勤務すべき時間数（</t>
    <rPh sb="1" eb="3">
      <t>ジョウキン</t>
    </rPh>
    <rPh sb="4" eb="7">
      <t>ジュウギョウシャ</t>
    </rPh>
    <rPh sb="8" eb="10">
      <t>キンム</t>
    </rPh>
    <rPh sb="13" eb="16">
      <t>ジカンスウ</t>
    </rPh>
    <phoneticPr fontId="4"/>
  </si>
  <si>
    <t>ｈ/日×</t>
    <rPh sb="2" eb="3">
      <t>ヒ</t>
    </rPh>
    <phoneticPr fontId="4"/>
  </si>
  <si>
    <t>日＝</t>
    <rPh sb="0" eb="1">
      <t>ヒ</t>
    </rPh>
    <phoneticPr fontId="4"/>
  </si>
  <si>
    <t>ｈ/週×</t>
    <rPh sb="2" eb="3">
      <t>シュウ</t>
    </rPh>
    <phoneticPr fontId="4"/>
  </si>
  <si>
    <t>週＝</t>
    <rPh sb="0" eb="1">
      <t>シュウ</t>
    </rPh>
    <phoneticPr fontId="4"/>
  </si>
  <si>
    <t>ｈ/４週）</t>
    <rPh sb="3" eb="4">
      <t>シュウ</t>
    </rPh>
    <phoneticPr fontId="4"/>
  </si>
  <si>
    <t>看護師：准看護師（日中）</t>
    <rPh sb="0" eb="3">
      <t>カンゴシ</t>
    </rPh>
    <rPh sb="4" eb="5">
      <t>ジュン</t>
    </rPh>
    <rPh sb="5" eb="8">
      <t>カンゴシ</t>
    </rPh>
    <rPh sb="9" eb="11">
      <t>ニッチュウ</t>
    </rPh>
    <phoneticPr fontId="4"/>
  </si>
  <si>
    <t>看護師：准看護師（夜間）</t>
    <rPh sb="0" eb="3">
      <t>カンゴシ</t>
    </rPh>
    <rPh sb="4" eb="8">
      <t>ジュンカンゴシ</t>
    </rPh>
    <rPh sb="9" eb="11">
      <t>ヤカン</t>
    </rPh>
    <phoneticPr fontId="4"/>
  </si>
  <si>
    <t>※本様式には、短期入所療養介護に係る従業員を併せて記載してください。※入所と通所を分けて作成してください。通所・・必要職種（医師、看護職員、介護職、ＰＴ・ＯＴ・ＳＴ）を記載すること。</t>
    <phoneticPr fontId="4"/>
  </si>
  <si>
    <t>備考</t>
    <rPh sb="0" eb="2">
      <t>ビコウ</t>
    </rPh>
    <phoneticPr fontId="4"/>
  </si>
  <si>
    <r>
      <rPr>
        <sz val="11"/>
        <color indexed="10"/>
        <rFont val="HGPｺﾞｼｯｸM"/>
        <family val="3"/>
        <charset val="128"/>
      </rPr>
      <t>　※⇒</t>
    </r>
    <r>
      <rPr>
        <sz val="11"/>
        <color indexed="8"/>
        <rFont val="HGPｺﾞｼｯｸM"/>
        <family val="3"/>
        <charset val="128"/>
      </rPr>
      <t>欄には、当月分の曜日を記入してください。</t>
    </r>
    <r>
      <rPr>
        <sz val="11"/>
        <color indexed="10"/>
        <rFont val="HGPｺﾞｼｯｸM"/>
        <family val="3"/>
        <charset val="128"/>
      </rPr>
      <t>（初日の曜日を選択入力して、右側（28日まで）にカーソルをドラッグすると次の曜日が表示されます。）</t>
    </r>
    <rPh sb="3" eb="4">
      <t>ラン</t>
    </rPh>
    <rPh sb="7" eb="10">
      <t>トウゲツブン</t>
    </rPh>
    <rPh sb="11" eb="13">
      <t>ヨウビ</t>
    </rPh>
    <rPh sb="14" eb="16">
      <t>キニュウ</t>
    </rPh>
    <rPh sb="24" eb="26">
      <t>ショニチ</t>
    </rPh>
    <rPh sb="27" eb="29">
      <t>ヨウビ</t>
    </rPh>
    <rPh sb="30" eb="32">
      <t>センタク</t>
    </rPh>
    <rPh sb="32" eb="34">
      <t>ニュウリョク</t>
    </rPh>
    <rPh sb="37" eb="38">
      <t>ミギ</t>
    </rPh>
    <rPh sb="38" eb="39">
      <t>ガワ</t>
    </rPh>
    <rPh sb="42" eb="43">
      <t>ヒ</t>
    </rPh>
    <rPh sb="59" eb="60">
      <t>ツギ</t>
    </rPh>
    <rPh sb="61" eb="63">
      <t>ヨウビ</t>
    </rPh>
    <rPh sb="64" eb="66">
      <t>ヒョウジ</t>
    </rPh>
    <phoneticPr fontId="4"/>
  </si>
  <si>
    <t>ADL維持等加算</t>
    <rPh sb="3" eb="5">
      <t>イジ</t>
    </rPh>
    <rPh sb="5" eb="6">
      <t>ナド</t>
    </rPh>
    <rPh sb="6" eb="8">
      <t>カサン</t>
    </rPh>
    <phoneticPr fontId="1"/>
  </si>
  <si>
    <t>注21</t>
    <rPh sb="0" eb="1">
      <t>チュウ</t>
    </rPh>
    <phoneticPr fontId="2"/>
  </si>
  <si>
    <t>リ</t>
    <phoneticPr fontId="1"/>
  </si>
  <si>
    <t>ル</t>
    <phoneticPr fontId="1"/>
  </si>
  <si>
    <t>ヲ</t>
    <phoneticPr fontId="1"/>
  </si>
  <si>
    <t>ワ</t>
    <phoneticPr fontId="1"/>
  </si>
  <si>
    <t>カ</t>
    <phoneticPr fontId="1"/>
  </si>
  <si>
    <t>ヨ</t>
    <phoneticPr fontId="1"/>
  </si>
  <si>
    <t>タ</t>
    <phoneticPr fontId="1"/>
  </si>
  <si>
    <t>レ</t>
    <phoneticPr fontId="1"/>
  </si>
  <si>
    <t>ソ</t>
    <phoneticPr fontId="1"/>
  </si>
  <si>
    <t>ツ</t>
    <phoneticPr fontId="1"/>
  </si>
  <si>
    <t>ネ</t>
    <phoneticPr fontId="1"/>
  </si>
  <si>
    <t>自立支援促進加算</t>
    <rPh sb="0" eb="4">
      <t>ジリツシエン</t>
    </rPh>
    <rPh sb="4" eb="6">
      <t>ソクシン</t>
    </rPh>
    <rPh sb="6" eb="8">
      <t>カサン</t>
    </rPh>
    <phoneticPr fontId="1"/>
  </si>
  <si>
    <t>科学的介護推進体制加算</t>
    <rPh sb="0" eb="5">
      <t>カガクテキカイゴ</t>
    </rPh>
    <rPh sb="5" eb="7">
      <t>スイシン</t>
    </rPh>
    <rPh sb="7" eb="9">
      <t>タイセイ</t>
    </rPh>
    <rPh sb="9" eb="11">
      <t>カサン</t>
    </rPh>
    <phoneticPr fontId="1"/>
  </si>
  <si>
    <t>ナ</t>
    <phoneticPr fontId="1"/>
  </si>
  <si>
    <t>安全対策体制加算</t>
    <rPh sb="0" eb="2">
      <t>アンゼン</t>
    </rPh>
    <rPh sb="2" eb="4">
      <t>タイサク</t>
    </rPh>
    <rPh sb="4" eb="6">
      <t>タイセイ</t>
    </rPh>
    <rPh sb="6" eb="8">
      <t>カサン</t>
    </rPh>
    <phoneticPr fontId="1"/>
  </si>
  <si>
    <t>ラ</t>
    <phoneticPr fontId="1"/>
  </si>
  <si>
    <t>ム</t>
    <phoneticPr fontId="1"/>
  </si>
  <si>
    <t>ウ</t>
    <phoneticPr fontId="1"/>
  </si>
  <si>
    <t>リハビリテーションマネジメント計画書情報加算</t>
    <rPh sb="15" eb="18">
      <t>ケイカクショ</t>
    </rPh>
    <rPh sb="18" eb="22">
      <t>ジョウホウカサン</t>
    </rPh>
    <phoneticPr fontId="1"/>
  </si>
  <si>
    <t>ヰ</t>
    <phoneticPr fontId="1"/>
  </si>
  <si>
    <t>自立支援促進加算</t>
    <rPh sb="0" eb="8">
      <t>ジリツシエンソクシンカサン</t>
    </rPh>
    <phoneticPr fontId="1"/>
  </si>
  <si>
    <t>科学的介護推進体制加算</t>
    <rPh sb="0" eb="3">
      <t>カガクテキ</t>
    </rPh>
    <rPh sb="3" eb="5">
      <t>カイゴ</t>
    </rPh>
    <rPh sb="5" eb="11">
      <t>スイシンタイセイカサン</t>
    </rPh>
    <phoneticPr fontId="1"/>
  </si>
  <si>
    <t>安全対策体制加算</t>
    <rPh sb="0" eb="8">
      <t>アンゼンタイサクタイセイカサン</t>
    </rPh>
    <phoneticPr fontId="1"/>
  </si>
  <si>
    <t>オ</t>
    <phoneticPr fontId="1"/>
  </si>
  <si>
    <t>ク</t>
    <phoneticPr fontId="1"/>
  </si>
  <si>
    <t>総合医学管理加算</t>
    <rPh sb="0" eb="4">
      <t>ソウゴウイガク</t>
    </rPh>
    <rPh sb="4" eb="6">
      <t>カンリ</t>
    </rPh>
    <rPh sb="6" eb="8">
      <t>カサン</t>
    </rPh>
    <phoneticPr fontId="1"/>
  </si>
  <si>
    <t>イ（5）</t>
    <phoneticPr fontId="1"/>
  </si>
  <si>
    <t>イ（10）</t>
    <phoneticPr fontId="1"/>
  </si>
  <si>
    <t>注1・２</t>
    <rPh sb="0" eb="1">
      <t>チュウ</t>
    </rPh>
    <phoneticPr fontId="1"/>
  </si>
  <si>
    <t>注１</t>
    <rPh sb="0" eb="1">
      <t>チュウ</t>
    </rPh>
    <phoneticPr fontId="1"/>
  </si>
  <si>
    <t>イ（3）</t>
    <phoneticPr fontId="1"/>
  </si>
  <si>
    <t>感染症等の発生を理由とする利用者数の減少が一定以上生じている場合の取扱い</t>
    <rPh sb="0" eb="3">
      <t>カンセンショウ</t>
    </rPh>
    <rPh sb="3" eb="4">
      <t>ナド</t>
    </rPh>
    <rPh sb="5" eb="7">
      <t>ハッセイ</t>
    </rPh>
    <rPh sb="8" eb="10">
      <t>リユウ</t>
    </rPh>
    <rPh sb="13" eb="16">
      <t>リヨウシャ</t>
    </rPh>
    <rPh sb="16" eb="17">
      <t>スウ</t>
    </rPh>
    <rPh sb="18" eb="20">
      <t>ゲンショウ</t>
    </rPh>
    <rPh sb="21" eb="23">
      <t>イッテイ</t>
    </rPh>
    <rPh sb="23" eb="25">
      <t>イジョウ</t>
    </rPh>
    <rPh sb="25" eb="26">
      <t>ショウ</t>
    </rPh>
    <rPh sb="30" eb="32">
      <t>バアイ</t>
    </rPh>
    <rPh sb="33" eb="35">
      <t>トリアツカ</t>
    </rPh>
    <phoneticPr fontId="1"/>
  </si>
  <si>
    <t>栄養アセスメント加算</t>
    <rPh sb="0" eb="2">
      <t>エイヨウ</t>
    </rPh>
    <rPh sb="8" eb="10">
      <t>カサン</t>
    </rPh>
    <phoneticPr fontId="1"/>
  </si>
  <si>
    <t>口腔・栄養スクリーニング加算</t>
    <rPh sb="0" eb="2">
      <t>コウクウ</t>
    </rPh>
    <rPh sb="12" eb="14">
      <t>カサン</t>
    </rPh>
    <phoneticPr fontId="27"/>
  </si>
  <si>
    <t>科学的介護推進体制加算</t>
    <rPh sb="0" eb="5">
      <t>カガクテキカイゴ</t>
    </rPh>
    <rPh sb="5" eb="9">
      <t>スイシンタイセイ</t>
    </rPh>
    <rPh sb="9" eb="11">
      <t>カサン</t>
    </rPh>
    <phoneticPr fontId="1"/>
  </si>
  <si>
    <t>注22</t>
    <rPh sb="0" eb="1">
      <t>チュウ</t>
    </rPh>
    <phoneticPr fontId="2"/>
  </si>
  <si>
    <t>移行支援加算</t>
    <rPh sb="0" eb="2">
      <t>イコウ</t>
    </rPh>
    <rPh sb="2" eb="4">
      <t>シエン</t>
    </rPh>
    <phoneticPr fontId="1"/>
  </si>
  <si>
    <t>ハ</t>
    <phoneticPr fontId="1"/>
  </si>
  <si>
    <t>二</t>
    <rPh sb="0" eb="1">
      <t>ニ</t>
    </rPh>
    <phoneticPr fontId="2"/>
  </si>
  <si>
    <t>注5</t>
    <rPh sb="0" eb="1">
      <t>チュウ</t>
    </rPh>
    <phoneticPr fontId="1"/>
  </si>
  <si>
    <t>注11</t>
    <rPh sb="0" eb="1">
      <t>チュウ</t>
    </rPh>
    <phoneticPr fontId="1"/>
  </si>
  <si>
    <t>入所者が他医療機関へ受診したときの費用算定</t>
    <rPh sb="0" eb="3">
      <t>ニュウショシャ</t>
    </rPh>
    <rPh sb="4" eb="5">
      <t>ホカ</t>
    </rPh>
    <rPh sb="5" eb="9">
      <t>イリョウキカン</t>
    </rPh>
    <rPh sb="10" eb="12">
      <t>ジュシン</t>
    </rPh>
    <rPh sb="17" eb="21">
      <t>ヒヨウサンテイ</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</si>
  <si>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</si>
  <si>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科学的介護推進体制加算</t>
    <rPh sb="0" eb="3">
      <t>カガクテキ</t>
    </rPh>
    <rPh sb="3" eb="5">
      <t>カイゴ</t>
    </rPh>
    <rPh sb="5" eb="7">
      <t>スイシン</t>
    </rPh>
    <rPh sb="7" eb="9">
      <t>タイセイ</t>
    </rPh>
    <rPh sb="9" eb="11">
      <t>カサン</t>
    </rPh>
    <phoneticPr fontId="1"/>
  </si>
  <si>
    <t>安全対策体制加算</t>
    <rPh sb="0" eb="4">
      <t>アンゼンタイサク</t>
    </rPh>
    <rPh sb="4" eb="8">
      <t>タイセイカサン</t>
    </rPh>
    <phoneticPr fontId="1"/>
  </si>
  <si>
    <t>夜間勤務等看護</t>
    <rPh sb="0" eb="4">
      <t>ヤカンキンム</t>
    </rPh>
    <rPh sb="4" eb="5">
      <t>ナド</t>
    </rPh>
    <rPh sb="5" eb="7">
      <t>カンゴ</t>
    </rPh>
    <phoneticPr fontId="1"/>
  </si>
  <si>
    <t>ホ（8）</t>
    <phoneticPr fontId="1"/>
  </si>
  <si>
    <t>ホ（9）</t>
    <phoneticPr fontId="1"/>
  </si>
  <si>
    <t>ホ（10）</t>
    <phoneticPr fontId="1"/>
  </si>
  <si>
    <t>ホ（11）</t>
    <phoneticPr fontId="1"/>
  </si>
  <si>
    <t>ホ（12）</t>
    <phoneticPr fontId="1"/>
  </si>
  <si>
    <t>ホ（13）</t>
    <phoneticPr fontId="1"/>
  </si>
  <si>
    <t>ホ（14）</t>
    <phoneticPr fontId="1"/>
  </si>
  <si>
    <t>ホ（15）</t>
    <phoneticPr fontId="1"/>
  </si>
  <si>
    <t>運</t>
    <rPh sb="0" eb="1">
      <t>ウン</t>
    </rPh>
    <phoneticPr fontId="1"/>
  </si>
  <si>
    <t>人</t>
    <rPh sb="0" eb="1">
      <t>ヒト</t>
    </rPh>
    <phoneticPr fontId="1"/>
  </si>
  <si>
    <t>人</t>
    <rPh sb="0" eb="1">
      <t>ヒト</t>
    </rPh>
    <phoneticPr fontId="2"/>
  </si>
  <si>
    <t>○</t>
    <phoneticPr fontId="1"/>
  </si>
  <si>
    <t>安全管理体制</t>
    <rPh sb="0" eb="6">
      <t>アンゼンカンリタイセイ</t>
    </rPh>
    <phoneticPr fontId="1"/>
  </si>
  <si>
    <t>栄養ケア・マネジメントの実施の有無</t>
    <rPh sb="12" eb="14">
      <t>ジッシ</t>
    </rPh>
    <rPh sb="15" eb="17">
      <t>ウム</t>
    </rPh>
    <phoneticPr fontId="1"/>
  </si>
  <si>
    <t>安全管理体制</t>
    <rPh sb="0" eb="4">
      <t>アンゼンカンリ</t>
    </rPh>
    <rPh sb="4" eb="6">
      <t>タイセイ</t>
    </rPh>
    <phoneticPr fontId="1"/>
  </si>
  <si>
    <t>栄養ケア・マネジメントの実施の有無</t>
    <rPh sb="0" eb="2">
      <t>エイヨウ</t>
    </rPh>
    <rPh sb="12" eb="14">
      <t>ジッシ</t>
    </rPh>
    <rPh sb="15" eb="17">
      <t>ウム</t>
    </rPh>
    <phoneticPr fontId="1"/>
  </si>
  <si>
    <t>特別</t>
    <rPh sb="0" eb="2">
      <t>トクベツ</t>
    </rPh>
    <phoneticPr fontId="1"/>
  </si>
  <si>
    <t>ユニットⅠ型</t>
    <rPh sb="5" eb="6">
      <t>ガタ</t>
    </rPh>
    <phoneticPr fontId="1"/>
  </si>
  <si>
    <t>ユニットⅡ型</t>
    <rPh sb="5" eb="6">
      <t>ガタ</t>
    </rPh>
    <phoneticPr fontId="1"/>
  </si>
  <si>
    <t>Ⅱ型</t>
    <phoneticPr fontId="1"/>
  </si>
  <si>
    <t>加算型Ⅰ</t>
    <rPh sb="0" eb="2">
      <t>カサン</t>
    </rPh>
    <phoneticPr fontId="1"/>
  </si>
  <si>
    <t>Ⅱ</t>
    <phoneticPr fontId="1"/>
  </si>
  <si>
    <t>Ⅲ</t>
    <phoneticPr fontId="1"/>
  </si>
  <si>
    <t>Ⅳ</t>
    <phoneticPr fontId="1"/>
  </si>
  <si>
    <t>減算型</t>
    <rPh sb="0" eb="3">
      <t>ゲンサンガタ</t>
    </rPh>
    <phoneticPr fontId="1"/>
  </si>
  <si>
    <t>（薬剤師）</t>
    <rPh sb="1" eb="4">
      <t>ヤクザイシ</t>
    </rPh>
    <phoneticPr fontId="1"/>
  </si>
  <si>
    <t>安全管理体制</t>
    <rPh sb="0" eb="2">
      <t>アンゼン</t>
    </rPh>
    <rPh sb="2" eb="4">
      <t>カンリ</t>
    </rPh>
    <rPh sb="4" eb="6">
      <t>タイセイ</t>
    </rPh>
    <phoneticPr fontId="1"/>
  </si>
  <si>
    <t>その他</t>
    <rPh sb="2" eb="3">
      <t>ホカ</t>
    </rPh>
    <phoneticPr fontId="1"/>
  </si>
  <si>
    <t>ユニット特別</t>
    <rPh sb="4" eb="6">
      <t>トクベツ</t>
    </rPh>
    <phoneticPr fontId="1"/>
  </si>
  <si>
    <t>介護医療院短期入所療養介護費の算定</t>
    <rPh sb="0" eb="2">
      <t>カイゴ</t>
    </rPh>
    <rPh sb="2" eb="5">
      <t>イリョウイン</t>
    </rPh>
    <rPh sb="5" eb="7">
      <t>タンキ</t>
    </rPh>
    <rPh sb="7" eb="9">
      <t>ニュウショ</t>
    </rPh>
    <rPh sb="9" eb="11">
      <t>リョウヨウ</t>
    </rPh>
    <rPh sb="11" eb="13">
      <t>カイゴ</t>
    </rPh>
    <phoneticPr fontId="1"/>
  </si>
  <si>
    <t>ホ（7）</t>
    <phoneticPr fontId="1"/>
  </si>
  <si>
    <t>特定介護医療院短期入所療養介護費</t>
    <rPh sb="4" eb="7">
      <t>イリョウイン</t>
    </rPh>
    <phoneticPr fontId="1"/>
  </si>
  <si>
    <t>療養環境基準（廊下）</t>
    <rPh sb="0" eb="2">
      <t>リョウヨウ</t>
    </rPh>
    <rPh sb="2" eb="4">
      <t>カンキョウ</t>
    </rPh>
    <rPh sb="4" eb="6">
      <t>キジュン</t>
    </rPh>
    <rPh sb="7" eb="9">
      <t>ロウカ</t>
    </rPh>
    <phoneticPr fontId="1"/>
  </si>
  <si>
    <t>重症皮膚潰瘍管理指導</t>
    <rPh sb="0" eb="2">
      <t>ジュウショウ</t>
    </rPh>
    <rPh sb="2" eb="4">
      <t>ヒフ</t>
    </rPh>
    <rPh sb="4" eb="6">
      <t>カイヨウ</t>
    </rPh>
    <rPh sb="6" eb="10">
      <t>カンリシドウ</t>
    </rPh>
    <phoneticPr fontId="1"/>
  </si>
  <si>
    <t>薬剤管理指導</t>
    <rPh sb="0" eb="6">
      <t>ヤクザイカンリシドウ</t>
    </rPh>
    <phoneticPr fontId="1"/>
  </si>
  <si>
    <t>人</t>
    <rPh sb="0" eb="1">
      <t>ヒト</t>
    </rPh>
    <phoneticPr fontId="1"/>
  </si>
  <si>
    <t>テクノロジーの導入（日常生活継続支援加算関係）</t>
    <rPh sb="7" eb="9">
      <t>ドウニュウ</t>
    </rPh>
    <rPh sb="10" eb="14">
      <t>ニチジョウセイカツ</t>
    </rPh>
    <rPh sb="14" eb="16">
      <t>ケイゾク</t>
    </rPh>
    <rPh sb="16" eb="20">
      <t>シエンカサン</t>
    </rPh>
    <rPh sb="20" eb="22">
      <t>カンケイ</t>
    </rPh>
    <phoneticPr fontId="1"/>
  </si>
  <si>
    <t>テクノロジーの導入（夜勤職員配置加算関係）</t>
    <rPh sb="7" eb="9">
      <t>ドウニュウ</t>
    </rPh>
    <rPh sb="10" eb="12">
      <t>ヤキン</t>
    </rPh>
    <rPh sb="12" eb="14">
      <t>ショクイン</t>
    </rPh>
    <rPh sb="14" eb="16">
      <t>ハイチ</t>
    </rPh>
    <rPh sb="16" eb="18">
      <t>カサン</t>
    </rPh>
    <rPh sb="18" eb="20">
      <t>カンケイ</t>
    </rPh>
    <phoneticPr fontId="1"/>
  </si>
  <si>
    <t>看取り介護加算</t>
    <rPh sb="0" eb="2">
      <t>ミト</t>
    </rPh>
    <rPh sb="3" eb="5">
      <t>カイゴ</t>
    </rPh>
    <rPh sb="5" eb="7">
      <t>カサン</t>
    </rPh>
    <phoneticPr fontId="2"/>
  </si>
  <si>
    <t>○</t>
    <phoneticPr fontId="1"/>
  </si>
  <si>
    <t>12月超え</t>
    <rPh sb="2" eb="3">
      <t>ツキ</t>
    </rPh>
    <rPh sb="3" eb="4">
      <t>コ</t>
    </rPh>
    <phoneticPr fontId="1"/>
  </si>
  <si>
    <t>運</t>
    <rPh sb="0" eb="1">
      <t>ウン</t>
    </rPh>
    <phoneticPr fontId="1"/>
  </si>
  <si>
    <t>療養環境減算（廊下）</t>
    <rPh sb="2" eb="4">
      <t>カンキョウ</t>
    </rPh>
    <rPh sb="4" eb="6">
      <t>ゲンサン</t>
    </rPh>
    <rPh sb="7" eb="9">
      <t>ロウカ</t>
    </rPh>
    <phoneticPr fontId="1"/>
  </si>
  <si>
    <t>療養環境減算（療養室）</t>
    <rPh sb="2" eb="4">
      <t>カンキョウ</t>
    </rPh>
    <rPh sb="4" eb="6">
      <t>ゲンサン</t>
    </rPh>
    <rPh sb="7" eb="10">
      <t>リョウヨウシツ</t>
    </rPh>
    <phoneticPr fontId="1"/>
  </si>
  <si>
    <t>作業療法</t>
    <rPh sb="0" eb="4">
      <t>サギョウリョウホウ</t>
    </rPh>
    <phoneticPr fontId="1"/>
  </si>
  <si>
    <t>言語聴覚療法</t>
    <rPh sb="0" eb="4">
      <t>ゲンゴチョウカク</t>
    </rPh>
    <rPh sb="4" eb="6">
      <t>リョウホウ</t>
    </rPh>
    <phoneticPr fontId="1"/>
  </si>
  <si>
    <t>精神科作業療法</t>
    <rPh sb="0" eb="3">
      <t>セイシンカ</t>
    </rPh>
    <rPh sb="3" eb="7">
      <t>サギョウリョウホウ</t>
    </rPh>
    <phoneticPr fontId="1"/>
  </si>
  <si>
    <t>注7</t>
    <rPh sb="0" eb="1">
      <t>チュウ</t>
    </rPh>
    <phoneticPr fontId="1"/>
  </si>
  <si>
    <t>感染対策指導管理</t>
    <rPh sb="0" eb="2">
      <t>カンセン</t>
    </rPh>
    <rPh sb="2" eb="4">
      <t>タイサク</t>
    </rPh>
    <rPh sb="4" eb="6">
      <t>シドウ</t>
    </rPh>
    <rPh sb="6" eb="8">
      <t>カンリ</t>
    </rPh>
    <phoneticPr fontId="1"/>
  </si>
  <si>
    <t>褥瘡対策指導管理</t>
    <rPh sb="0" eb="4">
      <t>ジョクソウタイサク</t>
    </rPh>
    <rPh sb="4" eb="8">
      <t>シドウカンリ</t>
    </rPh>
    <phoneticPr fontId="1"/>
  </si>
  <si>
    <t>初期入所診療管理</t>
    <rPh sb="0" eb="4">
      <t>ショキニュウショ</t>
    </rPh>
    <rPh sb="4" eb="8">
      <t>シンリョウカンリ</t>
    </rPh>
    <phoneticPr fontId="1"/>
  </si>
  <si>
    <t>重度療養管理</t>
    <rPh sb="0" eb="6">
      <t>ジュウドリョウヨウカンリ</t>
    </rPh>
    <phoneticPr fontId="1"/>
  </si>
  <si>
    <t>特定施設管理</t>
    <rPh sb="0" eb="6">
      <t>トクテイシセツカンリ</t>
    </rPh>
    <phoneticPr fontId="1"/>
  </si>
  <si>
    <t>薬剤管理指導</t>
    <rPh sb="0" eb="4">
      <t>ヤクザイカンリ</t>
    </rPh>
    <rPh sb="4" eb="6">
      <t>シドウ</t>
    </rPh>
    <phoneticPr fontId="1"/>
  </si>
  <si>
    <t>医学情報提供</t>
    <rPh sb="0" eb="6">
      <t>イガクジョウホウテイキョウ</t>
    </rPh>
    <phoneticPr fontId="1"/>
  </si>
  <si>
    <t>短期集中リハビリテーション</t>
    <rPh sb="0" eb="2">
      <t>タンキ</t>
    </rPh>
    <rPh sb="2" eb="4">
      <t>シュウチュウ</t>
    </rPh>
    <phoneticPr fontId="1"/>
  </si>
  <si>
    <t>認知症短期集中リハビリテーション</t>
    <rPh sb="0" eb="3">
      <t>ニンチショウ</t>
    </rPh>
    <rPh sb="3" eb="7">
      <t>タンキシュウチュウ</t>
    </rPh>
    <phoneticPr fontId="1"/>
  </si>
  <si>
    <t>9～１３,16,17</t>
    <phoneticPr fontId="1"/>
  </si>
  <si>
    <t>特別診療費加算項目</t>
    <rPh sb="0" eb="2">
      <t>トクベツ</t>
    </rPh>
    <rPh sb="2" eb="5">
      <t>シンリョウヒ</t>
    </rPh>
    <rPh sb="5" eb="7">
      <t>カサン</t>
    </rPh>
    <rPh sb="7" eb="9">
      <t>コウモク</t>
    </rPh>
    <phoneticPr fontId="1"/>
  </si>
  <si>
    <t>療養環境基準（療養室）</t>
    <rPh sb="0" eb="2">
      <t>リョウヨウ</t>
    </rPh>
    <rPh sb="2" eb="4">
      <t>カンキョウ</t>
    </rPh>
    <rPh sb="4" eb="6">
      <t>キジュン</t>
    </rPh>
    <rPh sb="7" eb="10">
      <t>リョウヨウシツ</t>
    </rPh>
    <phoneticPr fontId="1"/>
  </si>
  <si>
    <t>注4</t>
    <rPh sb="0" eb="1">
      <t>チュウ</t>
    </rPh>
    <phoneticPr fontId="1"/>
  </si>
  <si>
    <t>注3</t>
    <rPh sb="0" eb="1">
      <t>チュウ</t>
    </rPh>
    <phoneticPr fontId="1"/>
  </si>
  <si>
    <t>特別診療費項目</t>
    <rPh sb="0" eb="5">
      <t>トクベツシンリョウヒ</t>
    </rPh>
    <rPh sb="5" eb="7">
      <t>コウモク</t>
    </rPh>
    <phoneticPr fontId="1"/>
  </si>
  <si>
    <t>※常勤での配置が求められる職員が産前産後休業や育児・介護休業等を取得し、同等の素質を有する複数の非常勤職員を常勤換算して配置する場合、その旨記載してください。</t>
    <rPh sb="1" eb="3">
      <t>ジョウキン</t>
    </rPh>
    <rPh sb="5" eb="7">
      <t>ハイチ</t>
    </rPh>
    <rPh sb="8" eb="9">
      <t>モト</t>
    </rPh>
    <rPh sb="13" eb="15">
      <t>ショクイン</t>
    </rPh>
    <rPh sb="16" eb="18">
      <t>サンゼン</t>
    </rPh>
    <rPh sb="18" eb="20">
      <t>サンゴ</t>
    </rPh>
    <rPh sb="20" eb="22">
      <t>キュウギョウ</t>
    </rPh>
    <rPh sb="23" eb="25">
      <t>イクジ</t>
    </rPh>
    <rPh sb="26" eb="28">
      <t>カイゴ</t>
    </rPh>
    <rPh sb="28" eb="30">
      <t>キュウギョウ</t>
    </rPh>
    <rPh sb="30" eb="31">
      <t>トウ</t>
    </rPh>
    <rPh sb="32" eb="34">
      <t>シュトク</t>
    </rPh>
    <rPh sb="36" eb="38">
      <t>ドウトウ</t>
    </rPh>
    <rPh sb="39" eb="41">
      <t>ソシツ</t>
    </rPh>
    <rPh sb="42" eb="43">
      <t>ユウ</t>
    </rPh>
    <rPh sb="45" eb="47">
      <t>フクスウ</t>
    </rPh>
    <rPh sb="48" eb="51">
      <t>ヒジョウキン</t>
    </rPh>
    <rPh sb="51" eb="53">
      <t>ショクイン</t>
    </rPh>
    <rPh sb="54" eb="56">
      <t>ジョウキン</t>
    </rPh>
    <rPh sb="56" eb="58">
      <t>カンサン</t>
    </rPh>
    <rPh sb="60" eb="62">
      <t>ハイチ</t>
    </rPh>
    <rPh sb="64" eb="66">
      <t>バアイ</t>
    </rPh>
    <phoneticPr fontId="4"/>
  </si>
  <si>
    <t>「人員配置区分」又は「該当する体制等」欄には、別紙「介護給付費算定に係る体制等状況一覧表」に掲げる人員配置区分の類型又は該当する体制加算の内容をそのまま記載してください。</t>
    <phoneticPr fontId="4"/>
  </si>
  <si>
    <t>届出を行う従業者について、4週間分の勤務すべき時間数を記入してください。勤務時間ごとあるいはサービス提供時間単位ごとに区分して番号を付し、その番号を記入してください。</t>
    <phoneticPr fontId="4"/>
  </si>
  <si>
    <t>（記載例1―勤務時間 ①8：30～17：00、②16：30～1：00、③0：30～9：00、④休日）※勤務区分の右に時間数を記入してください。</t>
    <rPh sb="51" eb="53">
      <t>キンム</t>
    </rPh>
    <rPh sb="53" eb="55">
      <t>クブン</t>
    </rPh>
    <rPh sb="56" eb="57">
      <t>ミギ</t>
    </rPh>
    <rPh sb="58" eb="60">
      <t>ジカン</t>
    </rPh>
    <rPh sb="60" eb="61">
      <t>スウ</t>
    </rPh>
    <rPh sb="62" eb="64">
      <t>キニュウ</t>
    </rPh>
    <phoneticPr fontId="4"/>
  </si>
  <si>
    <t>（記載例2―サービス提供時間 a 9：00～12：00、b 13：00～16：00、c 10：30～13：30、d 14：30～17：30、e 休日）</t>
    <phoneticPr fontId="4"/>
  </si>
  <si>
    <t>※複数単位実施の場合、その全てを記入のこと</t>
    <phoneticPr fontId="4"/>
  </si>
  <si>
    <t>届出する従業者の職種ごとに下記の勤務形態の区分の順にまとめて記載し、「週平均の勤務時間」については、職種ごとのAの小計と、Ｂ～Ｄまでを加えた数の小計の行を挿入してください。</t>
    <phoneticPr fontId="4"/>
  </si>
  <si>
    <t>常勤換算が必要なものについては、Ａ～Ｄの「週平均の勤務時間」をすべて足し、常勤の従業者が週に勤務すべき時間数で割って、「常勤換算後の人数」を算出してください。</t>
    <phoneticPr fontId="4"/>
  </si>
  <si>
    <t>短期入所生活介護及び介護老人福祉施設について、テクノロジーを導入する場合の夜間の人員配置基準（従来型）を適用する場合においては、「（再掲）夜勤職員」欄を記載してください。</t>
    <phoneticPr fontId="4"/>
  </si>
  <si>
    <t>「１日の夜勤の合計時間」は、夜勤時間帯に属する勤務時間（休憩時間を含む）の合計数を記入してください。</t>
    <phoneticPr fontId="4"/>
  </si>
  <si>
    <t>また、別添の「テクノロジーを導入する場合の夜間の人員配置基準（従来型）に係る届出書」を添付してください。</t>
    <phoneticPr fontId="4"/>
  </si>
  <si>
    <t>算出にあたっては、小数点以下第2位を切り捨ててください。</t>
    <phoneticPr fontId="4"/>
  </si>
  <si>
    <t>当該事業所・施設に係る組織体制図を添付してください。</t>
    <phoneticPr fontId="4"/>
  </si>
  <si>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</si>
  <si>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（介護予防）通所ﾘﾊﾋﾞﾘﾃｰｼｮﾝ</t>
    <rPh sb="1" eb="3">
      <t>カイゴ</t>
    </rPh>
    <rPh sb="3" eb="5">
      <t>ヨボウ</t>
    </rPh>
    <rPh sb="6" eb="8">
      <t>ツウショ</t>
    </rPh>
    <phoneticPr fontId="4"/>
  </si>
  <si>
    <t>⑤居宅サービスの実施数</t>
    <phoneticPr fontId="4"/>
  </si>
  <si>
    <t>訪リハ</t>
    <rPh sb="0" eb="1">
      <t>ホウ</t>
    </rPh>
    <phoneticPr fontId="4"/>
  </si>
  <si>
    <t>ショート</t>
    <phoneticPr fontId="4"/>
  </si>
  <si>
    <t>コード</t>
    <phoneticPr fontId="4"/>
  </si>
  <si>
    <t>指標</t>
    <rPh sb="0" eb="2">
      <t>シヒョウ</t>
    </rPh>
    <phoneticPr fontId="4"/>
  </si>
  <si>
    <t>3種</t>
    <rPh sb="1" eb="2">
      <t>シュ</t>
    </rPh>
    <phoneticPr fontId="4"/>
  </si>
  <si>
    <t>2種（訪リハ含む）</t>
    <rPh sb="1" eb="2">
      <t>シュ</t>
    </rPh>
    <rPh sb="3" eb="4">
      <t>ホウ</t>
    </rPh>
    <rPh sb="6" eb="7">
      <t>フク</t>
    </rPh>
    <phoneticPr fontId="4"/>
  </si>
  <si>
    <t>1種以下</t>
    <rPh sb="1" eb="2">
      <t>シュ</t>
    </rPh>
    <rPh sb="2" eb="4">
      <t>イカ</t>
    </rPh>
    <phoneticPr fontId="4"/>
  </si>
  <si>
    <t>2種（訪リハなし）</t>
    <rPh sb="1" eb="2">
      <t>シュ</t>
    </rPh>
    <rPh sb="3" eb="4">
      <t>ホウ</t>
    </rPh>
    <phoneticPr fontId="4"/>
  </si>
  <si>
    <t>・　当該施設において、常勤換算方法で算定したリハビリテーションを担当する理学療法士、作業療法士又は言語聴覚士の数を入所者の数で除した数に100を乗じた数が、①5以上であり、リハビリテーションを担当する理学療法士、作業療法士又は言語聴覚士のいずれの職種も入所者の数で除した数に100を乗じた数がそれぞれ0.2以上である場合は５点、②5以上の場合は3点、③5未満であり、かつ3以上である場合は2点。④3未満である場合は0点。</t>
    <rPh sb="96" eb="98">
      <t>タントウ</t>
    </rPh>
    <rPh sb="100" eb="102">
      <t>リガク</t>
    </rPh>
    <rPh sb="102" eb="105">
      <t>リョウホウシ</t>
    </rPh>
    <rPh sb="106" eb="108">
      <t>サギョウ</t>
    </rPh>
    <rPh sb="108" eb="111">
      <t>リョウホウシ</t>
    </rPh>
    <rPh sb="111" eb="112">
      <t>マタ</t>
    </rPh>
    <rPh sb="113" eb="115">
      <t>ゲンゴ</t>
    </rPh>
    <rPh sb="115" eb="118">
      <t>チョウカクシ</t>
    </rPh>
    <rPh sb="123" eb="125">
      <t>ショクシュ</t>
    </rPh>
    <rPh sb="126" eb="129">
      <t>ニュウショシャ</t>
    </rPh>
    <rPh sb="130" eb="131">
      <t>カズ</t>
    </rPh>
    <rPh sb="132" eb="133">
      <t>ジョ</t>
    </rPh>
    <rPh sb="135" eb="136">
      <t>カズ</t>
    </rPh>
    <rPh sb="141" eb="142">
      <t>ジョウ</t>
    </rPh>
    <rPh sb="144" eb="145">
      <t>カズ</t>
    </rPh>
    <rPh sb="153" eb="155">
      <t>イジョウ</t>
    </rPh>
    <rPh sb="158" eb="160">
      <t>バアイ</t>
    </rPh>
    <rPh sb="162" eb="163">
      <t>テン</t>
    </rPh>
    <rPh sb="166" eb="168">
      <t>イジョウ</t>
    </rPh>
    <rPh sb="169" eb="171">
      <t>バアイ</t>
    </rPh>
    <rPh sb="173" eb="174">
      <t>テン</t>
    </rPh>
    <phoneticPr fontId="4"/>
  </si>
  <si>
    <t>4月</t>
    <rPh sb="1" eb="2">
      <t>ツキ</t>
    </rPh>
    <phoneticPr fontId="4"/>
  </si>
  <si>
    <t>5月</t>
    <rPh sb="1" eb="2">
      <t>ツキ</t>
    </rPh>
    <phoneticPr fontId="4"/>
  </si>
  <si>
    <t>6月</t>
    <rPh sb="1" eb="2">
      <t>ツキ</t>
    </rPh>
    <phoneticPr fontId="4"/>
  </si>
  <si>
    <t>①判定</t>
    <rPh sb="1" eb="3">
      <t>ハンテイ</t>
    </rPh>
    <phoneticPr fontId="4"/>
  </si>
  <si>
    <r>
      <t>算定日が属する月の前３月間における</t>
    </r>
    <r>
      <rPr>
        <b/>
        <u/>
        <sz val="11"/>
        <rFont val="HGSｺﾞｼｯｸM"/>
        <family val="3"/>
        <charset val="128"/>
      </rPr>
      <t>理学療法士</t>
    </r>
    <r>
      <rPr>
        <sz val="11"/>
        <color theme="1"/>
        <rFont val="HGSｺﾞｼｯｸM"/>
        <family val="3"/>
        <charset val="128"/>
      </rPr>
      <t>の当該介護保健施設サービスの提供に従事する勤務延時間数：Ａ-1</t>
    </r>
    <rPh sb="0" eb="2">
      <t>サンテイ</t>
    </rPh>
    <rPh sb="2" eb="3">
      <t>ビ</t>
    </rPh>
    <rPh sb="4" eb="5">
      <t>ゾク</t>
    </rPh>
    <rPh sb="7" eb="8">
      <t>ツキ</t>
    </rPh>
    <rPh sb="9" eb="10">
      <t>マエ</t>
    </rPh>
    <rPh sb="11" eb="12">
      <t>ガツ</t>
    </rPh>
    <rPh sb="12" eb="13">
      <t>カン</t>
    </rPh>
    <rPh sb="17" eb="19">
      <t>リガク</t>
    </rPh>
    <rPh sb="19" eb="22">
      <t>リョウホウシ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</si>
  <si>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算定日が属する月の前３月間における</t>
    </r>
    <r>
      <rPr>
        <b/>
        <u/>
        <sz val="11"/>
        <rFont val="HGSｺﾞｼｯｸM"/>
        <family val="3"/>
        <charset val="128"/>
      </rPr>
      <t>作業療法士</t>
    </r>
    <r>
      <rPr>
        <sz val="11"/>
        <color theme="1"/>
        <rFont val="HGSｺﾞｼｯｸM"/>
        <family val="3"/>
        <charset val="128"/>
      </rPr>
      <t>の当該介護保健施設サービスの提供に従事する勤務延時間数：Ａ-2</t>
    </r>
    <rPh sb="0" eb="2">
      <t>サンテイ</t>
    </rPh>
    <rPh sb="2" eb="3">
      <t>ビ</t>
    </rPh>
    <rPh sb="4" eb="5">
      <t>ゾク</t>
    </rPh>
    <rPh sb="7" eb="8">
      <t>ツキ</t>
    </rPh>
    <rPh sb="9" eb="10">
      <t>マエ</t>
    </rPh>
    <rPh sb="11" eb="12">
      <t>ガツ</t>
    </rPh>
    <rPh sb="12" eb="13">
      <t>カン</t>
    </rPh>
    <rPh sb="17" eb="19">
      <t>サギョウ</t>
    </rPh>
    <rPh sb="19" eb="22">
      <t>リョウホウシ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</si>
  <si>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算定日が属する月の前３月間における</t>
    </r>
    <r>
      <rPr>
        <b/>
        <u/>
        <sz val="11"/>
        <rFont val="HGSｺﾞｼｯｸM"/>
        <family val="3"/>
        <charset val="128"/>
      </rPr>
      <t>言語聴覚士</t>
    </r>
    <r>
      <rPr>
        <sz val="11"/>
        <color theme="1"/>
        <rFont val="HGSｺﾞｼｯｸM"/>
        <family val="3"/>
        <charset val="128"/>
      </rPr>
      <t>の当該介護保健施設サービスの提供に従事する勤務延時間数：Ａ-3</t>
    </r>
    <rPh sb="0" eb="2">
      <t>サンテイ</t>
    </rPh>
    <rPh sb="2" eb="3">
      <t>ビ</t>
    </rPh>
    <rPh sb="4" eb="5">
      <t>ゾク</t>
    </rPh>
    <rPh sb="7" eb="8">
      <t>ツキ</t>
    </rPh>
    <rPh sb="9" eb="10">
      <t>マエ</t>
    </rPh>
    <rPh sb="11" eb="12">
      <t>ガツ</t>
    </rPh>
    <rPh sb="12" eb="13">
      <t>カン</t>
    </rPh>
    <rPh sb="17" eb="19">
      <t>ゲンゴ</t>
    </rPh>
    <rPh sb="19" eb="22">
      <t>チョウカクシ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</si>
  <si>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 xml:space="preserve">Ａ÷B÷Ｃ×Ｄ×100
</t>
    </r>
    <r>
      <rPr>
        <sz val="11"/>
        <color rgb="FFFF0000"/>
        <rFont val="HGSｺﾞｼｯｸM"/>
        <family val="3"/>
        <charset val="128"/>
      </rPr>
      <t>※小数点第３位切捨て</t>
    </r>
    <rPh sb="13" eb="16">
      <t>ショウスウテン</t>
    </rPh>
    <rPh sb="16" eb="17">
      <t>ダイ</t>
    </rPh>
    <rPh sb="18" eb="19">
      <t>クライ</t>
    </rPh>
    <rPh sb="19" eb="21">
      <t>キリス</t>
    </rPh>
    <phoneticPr fontId="4"/>
  </si>
  <si>
    <t>時間</t>
    <phoneticPr fontId="1"/>
  </si>
  <si>
    <t>（５）地域に貢献する活動の実施</t>
    <phoneticPr fontId="4"/>
  </si>
  <si>
    <t>（６）充実したリハビリテーションの実施　</t>
    <phoneticPr fontId="4"/>
  </si>
  <si>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っている。</t>
    <rPh sb="0" eb="4">
      <t>トウガイシセツ</t>
    </rPh>
    <rPh sb="5" eb="7">
      <t>イシ</t>
    </rPh>
    <rPh sb="19" eb="21">
      <t>ジッシ</t>
    </rPh>
    <rPh sb="22" eb="23">
      <t>ア</t>
    </rPh>
    <rPh sb="26" eb="30">
      <t>トウガイシセツ</t>
    </rPh>
    <rPh sb="31" eb="36">
      <t>リガクリョウホウシ</t>
    </rPh>
    <rPh sb="37" eb="42">
      <t>サギョウリョウホウシ</t>
    </rPh>
    <rPh sb="42" eb="43">
      <t>マタ</t>
    </rPh>
    <rPh sb="44" eb="49">
      <t>ゲンゴチョウカクシ</t>
    </rPh>
    <rPh sb="50" eb="51">
      <t>タイ</t>
    </rPh>
    <rPh sb="53" eb="56">
      <t>ニュウショシャ</t>
    </rPh>
    <rPh sb="57" eb="58">
      <t>タイ</t>
    </rPh>
    <rPh sb="70" eb="72">
      <t>モクテキ</t>
    </rPh>
    <rPh sb="73" eb="74">
      <t>クワ</t>
    </rPh>
    <rPh sb="86" eb="89">
      <t>カイシマエ</t>
    </rPh>
    <rPh sb="89" eb="90">
      <t>マタ</t>
    </rPh>
    <rPh sb="91" eb="94">
      <t>ジッシチュウ</t>
    </rPh>
    <rPh sb="95" eb="99">
      <t>リュウイジコウ</t>
    </rPh>
    <rPh sb="115" eb="117">
      <t>チュウシ</t>
    </rPh>
    <rPh sb="119" eb="120">
      <t>サイ</t>
    </rPh>
    <rPh sb="121" eb="123">
      <t>キジュン</t>
    </rPh>
    <rPh sb="137" eb="140">
      <t>ニュウショシャ</t>
    </rPh>
    <rPh sb="141" eb="142">
      <t>タイ</t>
    </rPh>
    <rPh sb="144" eb="146">
      <t>フカ</t>
    </rPh>
    <rPh sb="146" eb="147">
      <t>ナド</t>
    </rPh>
    <rPh sb="155" eb="157">
      <t>イジョウ</t>
    </rPh>
    <rPh sb="158" eb="160">
      <t>シジ</t>
    </rPh>
    <rPh sb="161" eb="162">
      <t>オコナ</t>
    </rPh>
    <phoneticPr fontId="4"/>
  </si>
  <si>
    <t>（４）リハビリテーション実施にあたっての医師の詳細な指示</t>
    <rPh sb="12" eb="14">
      <t>ジッシ</t>
    </rPh>
    <rPh sb="20" eb="22">
      <t>イシ</t>
    </rPh>
    <rPh sb="23" eb="25">
      <t>ショウサイ</t>
    </rPh>
    <rPh sb="26" eb="28">
      <t>シジ</t>
    </rPh>
    <phoneticPr fontId="4"/>
  </si>
  <si>
    <t>退所時指導等加算（退所時等指導加算）</t>
    <rPh sb="0" eb="2">
      <t>タイショ</t>
    </rPh>
    <rPh sb="2" eb="3">
      <t>ジ</t>
    </rPh>
    <rPh sb="3" eb="5">
      <t>シドウ</t>
    </rPh>
    <rPh sb="5" eb="6">
      <t>ナド</t>
    </rPh>
    <rPh sb="6" eb="8">
      <t>カサン</t>
    </rPh>
    <rPh sb="13" eb="15">
      <t>シドウ</t>
    </rPh>
    <phoneticPr fontId="2"/>
  </si>
  <si>
    <t>退所時指導等加算（訪問看護指示加算）</t>
    <rPh sb="0" eb="2">
      <t>タイショ</t>
    </rPh>
    <rPh sb="2" eb="3">
      <t>ジ</t>
    </rPh>
    <rPh sb="3" eb="5">
      <t>シドウ</t>
    </rPh>
    <rPh sb="5" eb="6">
      <t>トウ</t>
    </rPh>
    <rPh sb="6" eb="8">
      <t>カサン</t>
    </rPh>
    <rPh sb="9" eb="11">
      <t>ホウモン</t>
    </rPh>
    <rPh sb="11" eb="13">
      <t>カンゴ</t>
    </rPh>
    <rPh sb="13" eb="15">
      <t>シジ</t>
    </rPh>
    <rPh sb="15" eb="17">
      <t>カサン</t>
    </rPh>
    <phoneticPr fontId="2"/>
  </si>
  <si>
    <t>従業者の勤務の体制及び勤務形態一覧表（予定/実績）</t>
    <rPh sb="19" eb="21">
      <t>ヨテイ</t>
    </rPh>
    <rPh sb="22" eb="24">
      <t>ジッセキ</t>
    </rPh>
    <phoneticPr fontId="1"/>
  </si>
  <si>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</si>
  <si>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月始め日</t>
    <rPh sb="0" eb="1">
      <t>ツキ</t>
    </rPh>
    <rPh sb="1" eb="2">
      <t>ハジ</t>
    </rPh>
    <rPh sb="3" eb="4">
      <t>ヒ</t>
    </rPh>
    <phoneticPr fontId="1"/>
  </si>
  <si>
    <t>勤務形態：Ａ常勤専従、Ｂ常勤兼務、Ｃ常勤以外専従、Ｄ常勤以外兼務</t>
    <rPh sb="20" eb="22">
      <t>イガイ</t>
    </rPh>
    <rPh sb="28" eb="30">
      <t>イガイ</t>
    </rPh>
    <rPh sb="30" eb="32">
      <t>ケンム</t>
    </rPh>
    <phoneticPr fontId="1"/>
  </si>
  <si>
    <t>常勤の従業者が月・週に勤務すべき時間数→</t>
    <rPh sb="7" eb="8">
      <t>ツキ</t>
    </rPh>
    <phoneticPr fontId="1"/>
  </si>
  <si>
    <t>４週の合計※カッコ内は月合計</t>
    <rPh sb="9" eb="10">
      <t>ナイ</t>
    </rPh>
    <rPh sb="11" eb="12">
      <t>ツキ</t>
    </rPh>
    <rPh sb="12" eb="14">
      <t>ゴウケイ</t>
    </rPh>
    <phoneticPr fontId="1"/>
  </si>
  <si>
    <t>常勤換算後の人数
（４週の合計から算出）</t>
    <rPh sb="11" eb="12">
      <t>シュウ</t>
    </rPh>
    <rPh sb="13" eb="15">
      <t>ゴウケイ</t>
    </rPh>
    <rPh sb="17" eb="19">
      <t>サンシュツ</t>
    </rPh>
    <phoneticPr fontId="1"/>
  </si>
  <si>
    <t>日</t>
    <rPh sb="0" eb="1">
      <t>ヒ</t>
    </rPh>
    <phoneticPr fontId="1"/>
  </si>
  <si>
    <t>曜日</t>
    <rPh sb="0" eb="2">
      <t>ヨウビ</t>
    </rPh>
    <phoneticPr fontId="1"/>
  </si>
  <si>
    <t>職種</t>
    <rPh sb="0" eb="2">
      <t>ショクシュ</t>
    </rPh>
    <phoneticPr fontId="1"/>
  </si>
  <si>
    <t>形態</t>
    <rPh sb="0" eb="2">
      <t>ケイタイ</t>
    </rPh>
    <phoneticPr fontId="1"/>
  </si>
  <si>
    <t>①AB</t>
    <phoneticPr fontId="1"/>
  </si>
  <si>
    <t>②換算</t>
    <rPh sb="1" eb="3">
      <t>カンザン</t>
    </rPh>
    <phoneticPr fontId="1"/>
  </si>
  <si>
    <t>③CD</t>
    <phoneticPr fontId="1"/>
  </si>
  <si>
    <t>1)</t>
    <phoneticPr fontId="1"/>
  </si>
  <si>
    <t>看護職員（正）</t>
    <rPh sb="0" eb="2">
      <t>カンゴ</t>
    </rPh>
    <rPh sb="2" eb="4">
      <t>ショクイン</t>
    </rPh>
    <rPh sb="5" eb="6">
      <t>セイ</t>
    </rPh>
    <phoneticPr fontId="1"/>
  </si>
  <si>
    <t>〇〇　〇〇</t>
    <phoneticPr fontId="1"/>
  </si>
  <si>
    <t>予/実</t>
    <rPh sb="0" eb="1">
      <t>ヨ</t>
    </rPh>
    <rPh sb="2" eb="3">
      <t>ジツ</t>
    </rPh>
    <phoneticPr fontId="1"/>
  </si>
  <si>
    <t>夜</t>
    <rPh sb="0" eb="1">
      <t>ヨル</t>
    </rPh>
    <phoneticPr fontId="1"/>
  </si>
  <si>
    <t>明</t>
    <rPh sb="0" eb="1">
      <t>ア</t>
    </rPh>
    <phoneticPr fontId="1"/>
  </si>
  <si>
    <t>時間</t>
    <rPh sb="0" eb="2">
      <t>ジカン</t>
    </rPh>
    <phoneticPr fontId="1"/>
  </si>
  <si>
    <t>2)</t>
  </si>
  <si>
    <t>3)</t>
  </si>
  <si>
    <t>看護職員（准）</t>
    <rPh sb="0" eb="2">
      <t>カンゴ</t>
    </rPh>
    <rPh sb="2" eb="4">
      <t>ショクイン</t>
    </rPh>
    <rPh sb="5" eb="6">
      <t>ジュン</t>
    </rPh>
    <phoneticPr fontId="1"/>
  </si>
  <si>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</si>
  <si>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</si>
  <si>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</si>
  <si>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</si>
  <si>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</si>
  <si>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</si>
  <si>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</si>
  <si>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</si>
  <si>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</si>
  <si>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</si>
  <si>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</si>
  <si>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</si>
  <si>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</si>
  <si>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</si>
  <si>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</si>
  <si>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</si>
  <si>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</si>
  <si>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</si>
  <si>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</si>
  <si>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</si>
  <si>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</si>
  <si>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</si>
  <si>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</si>
  <si>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</si>
  <si>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</si>
  <si>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</si>
  <si>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</si>
  <si>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</si>
  <si>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</si>
  <si>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</si>
  <si>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</si>
  <si>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</si>
  <si>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</si>
  <si>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</si>
  <si>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</si>
  <si>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</si>
  <si>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</si>
  <si>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</si>
  <si>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</si>
  <si>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</si>
  <si>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</si>
  <si>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</si>
  <si>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</si>
  <si>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</si>
  <si>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</si>
  <si>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</si>
  <si>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</si>
  <si>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</si>
  <si>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</si>
  <si>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</si>
  <si>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</si>
  <si>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</si>
  <si>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</si>
  <si>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</si>
  <si>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</si>
  <si>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</si>
  <si>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</si>
  <si>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</si>
  <si>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</si>
  <si>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</si>
  <si>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</si>
  <si>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</si>
  <si>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10"/>
  </si>
  <si>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
  </si>
  <si>
    <t>１日平均夜勤職員数</t>
    <rPh sb="1" eb="2">
      <t>ヒ</t>
    </rPh>
    <rPh sb="2" eb="4">
      <t>ヘイキン</t>
    </rPh>
    <rPh sb="4" eb="6">
      <t>ヤキン</t>
    </rPh>
    <rPh sb="6" eb="8">
      <t>ショクイン</t>
    </rPh>
    <rPh sb="8" eb="9">
      <t>スウ</t>
    </rPh>
    <phoneticPr fontId="1"/>
  </si>
  <si>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
  </si>
  <si>
    <t>延夜勤時間数（Ａ）</t>
    <phoneticPr fontId="1"/>
  </si>
  <si>
    <t>計算月の日数</t>
    <phoneticPr fontId="1"/>
  </si>
  <si>
    <t>計算月の時間数（Ｂ）</t>
    <rPh sb="4" eb="7">
      <t>ジカンスウ</t>
    </rPh>
    <phoneticPr fontId="1"/>
  </si>
  <si>
    <t>（Ａ）÷（Ｂ）</t>
    <phoneticPr fontId="1"/>
  </si>
  <si>
    <t>×</t>
    <phoneticPr fontId="1"/>
  </si>
  <si>
    <t>＝</t>
    <phoneticPr fontId="1"/>
  </si>
  <si>
    <t>人</t>
    <rPh sb="0" eb="1">
      <t>ニン</t>
    </rPh>
    <phoneticPr fontId="1"/>
  </si>
  <si>
    <t>≧</t>
    <phoneticPr fontId="1"/>
  </si>
  <si>
    <t>人（</t>
    <rPh sb="0" eb="1">
      <t>ニン</t>
    </rPh>
    <phoneticPr fontId="1"/>
  </si>
  <si>
    <t>人+</t>
    <rPh sb="0" eb="1">
      <t>ニン</t>
    </rPh>
    <phoneticPr fontId="1"/>
  </si>
  <si>
    <t>人）</t>
    <rPh sb="0" eb="1">
      <t>ニン</t>
    </rPh>
    <phoneticPr fontId="1"/>
  </si>
  <si>
    <t>①</t>
    <phoneticPr fontId="1"/>
  </si>
  <si>
    <t>②</t>
    <phoneticPr fontId="1"/>
  </si>
  <si>
    <t>③</t>
    <phoneticPr fontId="1"/>
  </si>
  <si>
    <t>勤務形態・（勤務時間帯）・勤務時間</t>
    <rPh sb="0" eb="2">
      <t>キンム</t>
    </rPh>
    <rPh sb="2" eb="4">
      <t>ケイタイ</t>
    </rPh>
    <rPh sb="6" eb="8">
      <t>キンム</t>
    </rPh>
    <rPh sb="8" eb="10">
      <t>ジカン</t>
    </rPh>
    <rPh sb="10" eb="11">
      <t>タイ</t>
    </rPh>
    <rPh sb="13" eb="15">
      <t>キンム</t>
    </rPh>
    <rPh sb="15" eb="17">
      <t>ジカン</t>
    </rPh>
    <phoneticPr fontId="1"/>
  </si>
  <si>
    <t>月合計</t>
    <rPh sb="0" eb="1">
      <t>ツキ</t>
    </rPh>
    <rPh sb="1" eb="3">
      <t>ゴウケイ</t>
    </rPh>
    <phoneticPr fontId="1"/>
  </si>
  <si>
    <t>勤務時間</t>
    <rPh sb="0" eb="2">
      <t>キンム</t>
    </rPh>
    <rPh sb="2" eb="4">
      <t>ジカン</t>
    </rPh>
    <phoneticPr fontId="1"/>
  </si>
  <si>
    <t>①×②</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</si>
  <si>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</si>
  <si>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</si>
  <si>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</si>
  <si>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</si>
  <si>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</si>
  <si>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</si>
  <si>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</si>
  <si>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</si>
  <si>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</si>
  <si>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</si>
  <si>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</si>
  <si>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</si>
  <si>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</si>
  <si>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</si>
  <si>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</si>
  <si>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</si>
  <si>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</si>
  <si>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</si>
  <si>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</si>
  <si>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</si>
  <si>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</si>
  <si>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</si>
  <si>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</si>
  <si>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</si>
  <si>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</si>
  <si>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1"/>
  </si>
  <si>
    <t>従業者の勤務の体制及び勤務形態一覧表の記載事項</t>
    <rPh sb="19" eb="21">
      <t>キサイ</t>
    </rPh>
    <rPh sb="21" eb="23">
      <t>ジコウ</t>
    </rPh>
    <phoneticPr fontId="1"/>
  </si>
  <si>
    <t>※勤務については予定ではなく実績を記入し、順番については職員配置の状況の順に記入してください。</t>
    <phoneticPr fontId="1"/>
  </si>
  <si>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4"/>
  </si>
  <si>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4"/>
  </si>
  <si>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4"/>
  </si>
  <si>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4"/>
  </si>
  <si>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4"/>
  </si>
  <si>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4"/>
  </si>
  <si>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4"/>
  </si>
  <si>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
  </si>
  <si>
    <t>常勤の従業者が週に勤務すべき時間数</t>
    <phoneticPr fontId="1"/>
  </si>
  <si>
    <t>ｈ/日×</t>
    <rPh sb="2" eb="3">
      <t>ヒ</t>
    </rPh>
    <phoneticPr fontId="1"/>
  </si>
  <si>
    <t>日＝</t>
    <rPh sb="0" eb="1">
      <t>ヒ</t>
    </rPh>
    <phoneticPr fontId="1"/>
  </si>
  <si>
    <t>ｈ/週</t>
    <rPh sb="2" eb="3">
      <t>シュウ</t>
    </rPh>
    <phoneticPr fontId="1"/>
  </si>
  <si>
    <t>夜勤時間帯</t>
    <rPh sb="0" eb="2">
      <t>ヤキン</t>
    </rPh>
    <rPh sb="2" eb="5">
      <t>ジカンタイ</t>
    </rPh>
    <phoneticPr fontId="1"/>
  </si>
  <si>
    <t>夜/明</t>
    <rPh sb="0" eb="1">
      <t>ヨル</t>
    </rPh>
    <rPh sb="2" eb="3">
      <t>ア</t>
    </rPh>
    <phoneticPr fontId="1"/>
  </si>
  <si>
    <t>16：30</t>
    <phoneticPr fontId="1"/>
  </si>
  <si>
    <t>～</t>
    <phoneticPr fontId="1"/>
  </si>
  <si>
    <t>9：15</t>
    <phoneticPr fontId="1"/>
  </si>
  <si>
    <t>ｈ</t>
    <phoneticPr fontId="1"/>
  </si>
  <si>
    <t>週＝</t>
    <rPh sb="0" eb="1">
      <t>シュウ</t>
    </rPh>
    <phoneticPr fontId="1"/>
  </si>
  <si>
    <t>ｈ/月</t>
    <rPh sb="2" eb="3">
      <t>ツキ</t>
    </rPh>
    <phoneticPr fontId="1"/>
  </si>
  <si>
    <t xml:space="preserve"> ※午後10時から翌日午前5時までを含む連続する16時間で施設で定めたもの</t>
    <phoneticPr fontId="1"/>
  </si>
  <si>
    <t>常勤換算後の人数（４週の合計から算出）</t>
    <phoneticPr fontId="1"/>
  </si>
  <si>
    <t>人数</t>
    <rPh sb="0" eb="2">
      <t>ニンズ</t>
    </rPh>
    <phoneticPr fontId="1"/>
  </si>
  <si>
    <t>①AB</t>
  </si>
  <si>
    <t>③CD</t>
  </si>
  <si>
    <t>計</t>
    <rPh sb="0" eb="1">
      <t>ケイ</t>
    </rPh>
    <phoneticPr fontId="1"/>
  </si>
  <si>
    <t>②換算（参考）</t>
    <rPh sb="1" eb="3">
      <t>カンザン</t>
    </rPh>
    <rPh sb="4" eb="6">
      <t>サンコウ</t>
    </rPh>
    <phoneticPr fontId="1"/>
  </si>
  <si>
    <t>勤務形態</t>
    <rPh sb="0" eb="2">
      <t>キンム</t>
    </rPh>
    <rPh sb="2" eb="4">
      <t>ケイタイ</t>
    </rPh>
    <phoneticPr fontId="1"/>
  </si>
  <si>
    <t>勤務時間帯</t>
    <rPh sb="0" eb="2">
      <t>キンム</t>
    </rPh>
    <rPh sb="2" eb="4">
      <t>ジカン</t>
    </rPh>
    <rPh sb="4" eb="5">
      <t>タイ</t>
    </rPh>
    <phoneticPr fontId="1"/>
  </si>
  <si>
    <t>備考</t>
    <rPh sb="0" eb="2">
      <t>ビコウ</t>
    </rPh>
    <phoneticPr fontId="1"/>
  </si>
  <si>
    <t>夜勤時間帯の時間</t>
    <rPh sb="0" eb="2">
      <t>ヤキン</t>
    </rPh>
    <rPh sb="2" eb="5">
      <t>ジカンタイ</t>
    </rPh>
    <rPh sb="6" eb="8">
      <t>ジカン</t>
    </rPh>
    <phoneticPr fontId="1"/>
  </si>
  <si>
    <t>管理者</t>
    <rPh sb="0" eb="2">
      <t>カンリ</t>
    </rPh>
    <rPh sb="2" eb="3">
      <t>シャ</t>
    </rPh>
    <phoneticPr fontId="1"/>
  </si>
  <si>
    <t>→</t>
    <phoneticPr fontId="1"/>
  </si>
  <si>
    <t>01</t>
    <phoneticPr fontId="1"/>
  </si>
  <si>
    <t>夜勤</t>
    <rPh sb="0" eb="2">
      <t>ヤキン</t>
    </rPh>
    <phoneticPr fontId="1"/>
  </si>
  <si>
    <t>0：00</t>
    <phoneticPr fontId="1"/>
  </si>
  <si>
    <t>医師</t>
    <rPh sb="0" eb="2">
      <t>イシ</t>
    </rPh>
    <phoneticPr fontId="1"/>
  </si>
  <si>
    <t>02</t>
  </si>
  <si>
    <t>明け</t>
    <rPh sb="0" eb="1">
      <t>ア</t>
    </rPh>
    <phoneticPr fontId="1"/>
  </si>
  <si>
    <t>薬剤師</t>
  </si>
  <si>
    <t>03</t>
  </si>
  <si>
    <t>日勤Ａ</t>
    <rPh sb="0" eb="2">
      <t>ニッキン</t>
    </rPh>
    <phoneticPr fontId="1"/>
  </si>
  <si>
    <t>8：40</t>
    <phoneticPr fontId="1"/>
  </si>
  <si>
    <t>17：15</t>
    <phoneticPr fontId="1"/>
  </si>
  <si>
    <t>生活相談員</t>
    <rPh sb="0" eb="2">
      <t>セイカツ</t>
    </rPh>
    <rPh sb="2" eb="5">
      <t>ソウダンイン</t>
    </rPh>
    <phoneticPr fontId="1"/>
  </si>
  <si>
    <t>04</t>
  </si>
  <si>
    <t>早出</t>
    <rPh sb="0" eb="2">
      <t>ハヤデ</t>
    </rPh>
    <phoneticPr fontId="1"/>
  </si>
  <si>
    <t>7：10</t>
    <phoneticPr fontId="1"/>
  </si>
  <si>
    <t>15：45</t>
    <phoneticPr fontId="1"/>
  </si>
  <si>
    <t>05</t>
  </si>
  <si>
    <t>遅出</t>
    <rPh sb="0" eb="2">
      <t>オソデ</t>
    </rPh>
    <phoneticPr fontId="1"/>
  </si>
  <si>
    <t>11：25</t>
    <phoneticPr fontId="1"/>
  </si>
  <si>
    <t>20：00</t>
    <phoneticPr fontId="1"/>
  </si>
  <si>
    <t>06</t>
  </si>
  <si>
    <t>⑤</t>
    <phoneticPr fontId="1"/>
  </si>
  <si>
    <t>午前Ａ</t>
    <rPh sb="0" eb="2">
      <t>ゴゼン</t>
    </rPh>
    <phoneticPr fontId="1"/>
  </si>
  <si>
    <t>12：40</t>
    <phoneticPr fontId="1"/>
  </si>
  <si>
    <t>介護職員</t>
    <rPh sb="0" eb="2">
      <t>カイゴ</t>
    </rPh>
    <rPh sb="2" eb="4">
      <t>ショクイン</t>
    </rPh>
    <phoneticPr fontId="1"/>
  </si>
  <si>
    <t>07</t>
  </si>
  <si>
    <t>⑥</t>
  </si>
  <si>
    <t>午後Ａ</t>
    <rPh sb="0" eb="2">
      <t>ゴゴ</t>
    </rPh>
    <phoneticPr fontId="1"/>
  </si>
  <si>
    <t>13：30</t>
    <phoneticPr fontId="1"/>
  </si>
  <si>
    <t>17：30</t>
    <phoneticPr fontId="1"/>
  </si>
  <si>
    <t>介護職員（介福）</t>
    <rPh sb="0" eb="2">
      <t>カイゴ</t>
    </rPh>
    <rPh sb="2" eb="4">
      <t>ショクイン</t>
    </rPh>
    <rPh sb="5" eb="6">
      <t>スケ</t>
    </rPh>
    <rPh sb="6" eb="7">
      <t>フク</t>
    </rPh>
    <phoneticPr fontId="1"/>
  </si>
  <si>
    <t>08</t>
  </si>
  <si>
    <t>⑦</t>
  </si>
  <si>
    <t>日勤Ｂ</t>
    <rPh sb="0" eb="2">
      <t>ニッキン</t>
    </rPh>
    <phoneticPr fontId="1"/>
  </si>
  <si>
    <t>9：00</t>
    <phoneticPr fontId="1"/>
  </si>
  <si>
    <t>17：00</t>
    <phoneticPr fontId="1"/>
  </si>
  <si>
    <t>管理栄養士</t>
    <rPh sb="0" eb="2">
      <t>カンリ</t>
    </rPh>
    <rPh sb="2" eb="5">
      <t>エイヨウシ</t>
    </rPh>
    <phoneticPr fontId="1"/>
  </si>
  <si>
    <t>09</t>
  </si>
  <si>
    <t>⑧</t>
  </si>
  <si>
    <t>午前Ｂ</t>
    <rPh sb="0" eb="2">
      <t>ゴゼン</t>
    </rPh>
    <phoneticPr fontId="1"/>
  </si>
  <si>
    <t>13：00</t>
    <phoneticPr fontId="1"/>
  </si>
  <si>
    <t>栄養士</t>
    <rPh sb="0" eb="3">
      <t>エイヨウシ</t>
    </rPh>
    <phoneticPr fontId="1"/>
  </si>
  <si>
    <t>10</t>
  </si>
  <si>
    <t>⑨</t>
  </si>
  <si>
    <t>午後Ｂ</t>
    <rPh sb="0" eb="2">
      <t>ゴゴ</t>
    </rPh>
    <phoneticPr fontId="1"/>
  </si>
  <si>
    <t>機能訓練指導員</t>
    <rPh sb="0" eb="2">
      <t>キノウ</t>
    </rPh>
    <rPh sb="2" eb="4">
      <t>クンレン</t>
    </rPh>
    <rPh sb="4" eb="7">
      <t>シドウイン</t>
    </rPh>
    <phoneticPr fontId="1"/>
  </si>
  <si>
    <t>11</t>
  </si>
  <si>
    <t>⑩</t>
  </si>
  <si>
    <t>午後Ｃ</t>
    <rPh sb="0" eb="2">
      <t>ゴゴ</t>
    </rPh>
    <phoneticPr fontId="1"/>
  </si>
  <si>
    <t>15：25</t>
    <phoneticPr fontId="1"/>
  </si>
  <si>
    <t>理学療法士</t>
    <rPh sb="2" eb="5">
      <t>リョウホウシ</t>
    </rPh>
    <phoneticPr fontId="1"/>
  </si>
  <si>
    <t>12</t>
  </si>
  <si>
    <t>⑪</t>
    <phoneticPr fontId="1"/>
  </si>
  <si>
    <t>午後Ｄ</t>
    <rPh sb="0" eb="2">
      <t>ゴゴ</t>
    </rPh>
    <phoneticPr fontId="1"/>
  </si>
  <si>
    <t>16：00</t>
    <phoneticPr fontId="1"/>
  </si>
  <si>
    <t>作業療法士</t>
    <rPh sb="0" eb="2">
      <t>サギョウ</t>
    </rPh>
    <rPh sb="2" eb="5">
      <t>リョウホウシ</t>
    </rPh>
    <phoneticPr fontId="1"/>
  </si>
  <si>
    <t>13</t>
  </si>
  <si>
    <t>⑱</t>
    <phoneticPr fontId="1"/>
  </si>
  <si>
    <t>日勤Ｃ</t>
    <rPh sb="0" eb="2">
      <t>ニッキン</t>
    </rPh>
    <phoneticPr fontId="1"/>
  </si>
  <si>
    <t>言語聴覚士</t>
    <rPh sb="0" eb="2">
      <t>ゲンゴ</t>
    </rPh>
    <rPh sb="2" eb="4">
      <t>チョウカク</t>
    </rPh>
    <rPh sb="4" eb="5">
      <t>シ</t>
    </rPh>
    <phoneticPr fontId="1"/>
  </si>
  <si>
    <t>14</t>
  </si>
  <si>
    <t>⑲</t>
    <phoneticPr fontId="1"/>
  </si>
  <si>
    <t>午前Ｃ</t>
    <rPh sb="0" eb="2">
      <t>ゴゼン</t>
    </rPh>
    <phoneticPr fontId="1"/>
  </si>
  <si>
    <t>介護支援専門員</t>
    <rPh sb="0" eb="2">
      <t>カイゴ</t>
    </rPh>
    <rPh sb="2" eb="4">
      <t>シエン</t>
    </rPh>
    <rPh sb="4" eb="7">
      <t>センモンイン</t>
    </rPh>
    <phoneticPr fontId="1"/>
  </si>
  <si>
    <t>15</t>
  </si>
  <si>
    <t>⑳</t>
    <phoneticPr fontId="1"/>
  </si>
  <si>
    <t>午前Ｄ</t>
    <rPh sb="0" eb="2">
      <t>ゴゼン</t>
    </rPh>
    <phoneticPr fontId="1"/>
  </si>
  <si>
    <t>11：10</t>
    <phoneticPr fontId="1"/>
  </si>
  <si>
    <t>事務職員</t>
    <rPh sb="0" eb="2">
      <t>ジム</t>
    </rPh>
    <rPh sb="2" eb="4">
      <t>ショクイン</t>
    </rPh>
    <phoneticPr fontId="1"/>
  </si>
  <si>
    <t>16</t>
  </si>
  <si>
    <t>公</t>
    <rPh sb="0" eb="1">
      <t>コウ</t>
    </rPh>
    <phoneticPr fontId="1"/>
  </si>
  <si>
    <t>公休</t>
    <rPh sb="0" eb="2">
      <t>コウキュウ</t>
    </rPh>
    <phoneticPr fontId="1"/>
  </si>
  <si>
    <t>調理員</t>
    <rPh sb="0" eb="3">
      <t>チョウリイン</t>
    </rPh>
    <phoneticPr fontId="1"/>
  </si>
  <si>
    <t>17</t>
  </si>
  <si>
    <t>有</t>
    <rPh sb="0" eb="1">
      <t>タモツ</t>
    </rPh>
    <phoneticPr fontId="1"/>
  </si>
  <si>
    <t>有休</t>
    <rPh sb="0" eb="2">
      <t>ユウキュウ</t>
    </rPh>
    <phoneticPr fontId="1"/>
  </si>
  <si>
    <t>その他の職員</t>
    <rPh sb="2" eb="3">
      <t>タ</t>
    </rPh>
    <rPh sb="4" eb="6">
      <t>ショクイン</t>
    </rPh>
    <phoneticPr fontId="1"/>
  </si>
  <si>
    <t>18</t>
  </si>
  <si>
    <t>欠</t>
    <rPh sb="0" eb="1">
      <t>ケツ</t>
    </rPh>
    <phoneticPr fontId="1"/>
  </si>
  <si>
    <t>欠勤</t>
    <rPh sb="0" eb="2">
      <t>ケッキン</t>
    </rPh>
    <phoneticPr fontId="1"/>
  </si>
  <si>
    <t>19</t>
  </si>
  <si>
    <t>特</t>
    <rPh sb="0" eb="1">
      <t>トク</t>
    </rPh>
    <phoneticPr fontId="1"/>
  </si>
  <si>
    <t>特休</t>
    <rPh sb="0" eb="1">
      <t>トク</t>
    </rPh>
    <rPh sb="1" eb="2">
      <t>キュウ</t>
    </rPh>
    <phoneticPr fontId="1"/>
  </si>
  <si>
    <t>20</t>
  </si>
  <si>
    <t>-</t>
    <phoneticPr fontId="1"/>
  </si>
  <si>
    <t>21</t>
  </si>
  <si>
    <t>22</t>
  </si>
  <si>
    <t>23</t>
  </si>
  <si>
    <t>24</t>
  </si>
  <si>
    <t>25</t>
  </si>
  <si>
    <t>↑文字列設定しています。</t>
    <rPh sb="1" eb="4">
      <t>モジレツ</t>
    </rPh>
    <rPh sb="4" eb="6">
      <t>セッテイ</t>
    </rPh>
    <phoneticPr fontId="1"/>
  </si>
  <si>
    <t>【３】勤務③</t>
    <rPh sb="3" eb="5">
      <t>キンム</t>
    </rPh>
    <phoneticPr fontId="1"/>
  </si>
  <si>
    <t xml:space="preserve">  訪問リハ</t>
    <rPh sb="2" eb="4">
      <t>ホウモン</t>
    </rPh>
    <phoneticPr fontId="1"/>
  </si>
  <si>
    <t>退所時栄養情報連携加算</t>
    <phoneticPr fontId="1"/>
  </si>
  <si>
    <t>退所時等相談援助加算（退所時情報提供加算）</t>
    <rPh sb="0" eb="2">
      <t>タイショ</t>
    </rPh>
    <rPh sb="2" eb="3">
      <t>ジ</t>
    </rPh>
    <rPh sb="3" eb="4">
      <t>トウ</t>
    </rPh>
    <rPh sb="4" eb="6">
      <t>ソウダン</t>
    </rPh>
    <rPh sb="6" eb="8">
      <t>エンジョ</t>
    </rPh>
    <rPh sb="8" eb="10">
      <t>カサン</t>
    </rPh>
    <rPh sb="11" eb="13">
      <t>タイショ</t>
    </rPh>
    <rPh sb="13" eb="14">
      <t>ジ</t>
    </rPh>
    <rPh sb="14" eb="16">
      <t>ジョウホウ</t>
    </rPh>
    <rPh sb="16" eb="18">
      <t>テイキョウ</t>
    </rPh>
    <rPh sb="18" eb="20">
      <t>カサン</t>
    </rPh>
    <phoneticPr fontId="2"/>
  </si>
  <si>
    <t>栄養マネジメント強化加算</t>
    <rPh sb="8" eb="10">
      <t>キョウカ</t>
    </rPh>
    <phoneticPr fontId="1"/>
  </si>
  <si>
    <t>協力医療機関連携加算</t>
    <phoneticPr fontId="1"/>
  </si>
  <si>
    <t>特別通院送迎加算</t>
    <phoneticPr fontId="1"/>
  </si>
  <si>
    <t>認知症チームケア推進加算</t>
    <phoneticPr fontId="1"/>
  </si>
  <si>
    <t>高齢者施設等感染対策向上加算</t>
    <phoneticPr fontId="1"/>
  </si>
  <si>
    <t>新興感染症等施設療養費</t>
    <phoneticPr fontId="1"/>
  </si>
  <si>
    <t>生産性向上推進体制加算</t>
    <phoneticPr fontId="1"/>
  </si>
  <si>
    <r>
      <t>介護職員</t>
    </r>
    <r>
      <rPr>
        <sz val="11"/>
        <color rgb="FFFF0000"/>
        <rFont val="HGPｺﾞｼｯｸM"/>
        <family val="3"/>
        <charset val="128"/>
      </rPr>
      <t>等</t>
    </r>
    <r>
      <rPr>
        <sz val="11"/>
        <rFont val="HGPｺﾞｼｯｸM"/>
        <family val="3"/>
        <charset val="128"/>
      </rPr>
      <t>処遇改善加算</t>
    </r>
    <rPh sb="4" eb="5">
      <t>トウ</t>
    </rPh>
    <phoneticPr fontId="1"/>
  </si>
  <si>
    <t>注23</t>
    <rPh sb="0" eb="1">
      <t>チュウ</t>
    </rPh>
    <phoneticPr fontId="2"/>
  </si>
  <si>
    <t>ニ</t>
    <phoneticPr fontId="1"/>
  </si>
  <si>
    <t>へ</t>
    <phoneticPr fontId="1"/>
  </si>
  <si>
    <t>ヤ</t>
    <phoneticPr fontId="1"/>
  </si>
  <si>
    <t>マ</t>
    <phoneticPr fontId="1"/>
  </si>
  <si>
    <t>高齢者虐待防止措置実施の有無</t>
    <rPh sb="0" eb="3">
      <t>コウレイシャ</t>
    </rPh>
    <rPh sb="3" eb="5">
      <t>ギャクタイ</t>
    </rPh>
    <rPh sb="5" eb="7">
      <t>ボウシ</t>
    </rPh>
    <rPh sb="7" eb="9">
      <t>ソチ</t>
    </rPh>
    <rPh sb="9" eb="11">
      <t>ジッシ</t>
    </rPh>
    <rPh sb="12" eb="14">
      <t>ウム</t>
    </rPh>
    <phoneticPr fontId="1"/>
  </si>
  <si>
    <t>業務継続計画未策定の有無</t>
    <rPh sb="0" eb="2">
      <t>ギョウム</t>
    </rPh>
    <rPh sb="2" eb="4">
      <t>ケイゾク</t>
    </rPh>
    <rPh sb="4" eb="6">
      <t>ケイカク</t>
    </rPh>
    <rPh sb="6" eb="7">
      <t>ミ</t>
    </rPh>
    <rPh sb="7" eb="9">
      <t>サクテイ</t>
    </rPh>
    <phoneticPr fontId="1"/>
  </si>
  <si>
    <t>個別機能訓練加算</t>
    <rPh sb="6" eb="8">
      <t>カサン</t>
    </rPh>
    <phoneticPr fontId="1"/>
  </si>
  <si>
    <t>（Ⅴ）(１)</t>
    <phoneticPr fontId="1"/>
  </si>
  <si>
    <t>（Ⅴ）(2)</t>
    <phoneticPr fontId="1"/>
  </si>
  <si>
    <t>（Ⅴ）(３)</t>
    <phoneticPr fontId="1"/>
  </si>
  <si>
    <t>（Ⅴ）(４)</t>
    <phoneticPr fontId="1"/>
  </si>
  <si>
    <t>（Ⅴ）(5)</t>
    <phoneticPr fontId="1"/>
  </si>
  <si>
    <t>（Ⅴ）(6)</t>
    <phoneticPr fontId="1"/>
  </si>
  <si>
    <t>（Ⅴ）(7 )</t>
    <phoneticPr fontId="1"/>
  </si>
  <si>
    <t>（Ⅴ）(8)</t>
    <phoneticPr fontId="1"/>
  </si>
  <si>
    <t>（Ⅴ）(9)</t>
    <phoneticPr fontId="1"/>
  </si>
  <si>
    <t>（Ⅴ）(10)</t>
    <phoneticPr fontId="1"/>
  </si>
  <si>
    <t>（Ⅴ）(11)</t>
    <phoneticPr fontId="1"/>
  </si>
  <si>
    <t>（Ⅴ）(12)</t>
    <phoneticPr fontId="1"/>
  </si>
  <si>
    <t>（Ⅴ）(13)</t>
    <phoneticPr fontId="1"/>
  </si>
  <si>
    <t>（Ⅴ）(14)</t>
    <phoneticPr fontId="1"/>
  </si>
  <si>
    <t>介護医療院</t>
    <rPh sb="0" eb="2">
      <t>カイゴ</t>
    </rPh>
    <rPh sb="2" eb="4">
      <t>イリョウ</t>
    </rPh>
    <rPh sb="4" eb="5">
      <t>イン</t>
    </rPh>
    <phoneticPr fontId="7"/>
  </si>
  <si>
    <t>注24</t>
    <rPh sb="0" eb="1">
      <t>チュウ</t>
    </rPh>
    <phoneticPr fontId="2"/>
  </si>
  <si>
    <t>フ</t>
    <phoneticPr fontId="1"/>
  </si>
  <si>
    <t>社会福祉法人等による利用者負担軽減措置</t>
    <phoneticPr fontId="1"/>
  </si>
  <si>
    <t>認知症短期集中リハビリテーション実施加算</t>
    <phoneticPr fontId="1"/>
  </si>
  <si>
    <t>口腔連携強化加算</t>
    <phoneticPr fontId="1"/>
  </si>
  <si>
    <t>イ（6）</t>
  </si>
  <si>
    <t>イ（7）</t>
  </si>
  <si>
    <t>イ（8）</t>
  </si>
  <si>
    <t>イ（9）</t>
  </si>
  <si>
    <t>イ（11）</t>
    <phoneticPr fontId="1"/>
  </si>
  <si>
    <t>イ（5）</t>
  </si>
  <si>
    <t>イ（8)</t>
    <phoneticPr fontId="1"/>
  </si>
  <si>
    <t>特定介護老人保健施設短期入所療養介護費</t>
    <phoneticPr fontId="1"/>
  </si>
  <si>
    <t>大規模の事業所</t>
    <rPh sb="0" eb="3">
      <t>ダイキボ</t>
    </rPh>
    <rPh sb="4" eb="7">
      <t>ジギョウショ</t>
    </rPh>
    <phoneticPr fontId="1"/>
  </si>
  <si>
    <t>イロ</t>
    <phoneticPr fontId="1"/>
  </si>
  <si>
    <t>通常の事業の実施地域を越えたサービスの実施</t>
    <rPh sb="11" eb="12">
      <t>コ</t>
    </rPh>
    <rPh sb="19" eb="21">
      <t>ジッシ</t>
    </rPh>
    <phoneticPr fontId="1"/>
  </si>
  <si>
    <t>あり（イ）</t>
    <phoneticPr fontId="1"/>
  </si>
  <si>
    <t>（ロ）</t>
    <phoneticPr fontId="1"/>
  </si>
  <si>
    <t>（ハ）</t>
    <phoneticPr fontId="1"/>
  </si>
  <si>
    <t>ﾘﾊﾋﾞﾘﾃｰｼｮﾝマネジメント加算に係る医師による説明</t>
    <phoneticPr fontId="1"/>
  </si>
  <si>
    <t>栄養改善加算</t>
    <rPh sb="4" eb="6">
      <t>カサン</t>
    </rPh>
    <phoneticPr fontId="1"/>
  </si>
  <si>
    <t>口腔機能向上加算</t>
    <rPh sb="6" eb="8">
      <t>カサン</t>
    </rPh>
    <phoneticPr fontId="1"/>
  </si>
  <si>
    <t>（Ⅱ）イ</t>
    <phoneticPr fontId="1"/>
  </si>
  <si>
    <t>（Ⅱ）ロ</t>
    <phoneticPr fontId="1"/>
  </si>
  <si>
    <t>退院時共同指導加算</t>
    <phoneticPr fontId="1"/>
  </si>
  <si>
    <t>注4</t>
    <phoneticPr fontId="1"/>
  </si>
  <si>
    <t>注10</t>
    <phoneticPr fontId="1"/>
  </si>
  <si>
    <t>一体的サービス提供加算</t>
    <rPh sb="0" eb="2">
      <t>イッタイ</t>
    </rPh>
    <rPh sb="2" eb="3">
      <t>テキ</t>
    </rPh>
    <rPh sb="7" eb="9">
      <t>テイキョウ</t>
    </rPh>
    <phoneticPr fontId="1"/>
  </si>
  <si>
    <t>④　（介護予防）訪問リハビリテーション</t>
    <rPh sb="8" eb="10">
      <t>ホウモン</t>
    </rPh>
    <phoneticPr fontId="1"/>
  </si>
  <si>
    <t>訪リ</t>
    <rPh sb="0" eb="1">
      <t>ホウ</t>
    </rPh>
    <phoneticPr fontId="1"/>
  </si>
  <si>
    <t>事業所と同一建物の利用者又はこれ以外の同一建物の利用者20人以上に
サービスを行う場合</t>
    <phoneticPr fontId="1"/>
  </si>
  <si>
    <t>特別地域訪問リハビリテーション加算</t>
    <phoneticPr fontId="1"/>
  </si>
  <si>
    <t>中山間地域等における小規模事業所加算</t>
    <phoneticPr fontId="1"/>
  </si>
  <si>
    <t>中山間地域等に居住する者へのサービス提供加算</t>
    <phoneticPr fontId="1"/>
  </si>
  <si>
    <t>短期集中リハビリテーション実施加算</t>
    <phoneticPr fontId="1"/>
  </si>
  <si>
    <t>リハビリテーションマネジメント加算</t>
    <phoneticPr fontId="1"/>
  </si>
  <si>
    <t>事業所の医師がリハビリテーション計画の作成に係る診療を行わなかった場合</t>
    <phoneticPr fontId="1"/>
  </si>
  <si>
    <t>注6</t>
    <rPh sb="0" eb="1">
      <t>チュウ</t>
    </rPh>
    <phoneticPr fontId="1"/>
  </si>
  <si>
    <t>注8</t>
    <rPh sb="0" eb="1">
      <t>チュウ</t>
    </rPh>
    <phoneticPr fontId="1"/>
  </si>
  <si>
    <t>注9</t>
    <rPh sb="0" eb="1">
      <t>チュウ</t>
    </rPh>
    <phoneticPr fontId="1"/>
  </si>
  <si>
    <t>注10</t>
    <rPh sb="0" eb="1">
      <t>チュウ</t>
    </rPh>
    <phoneticPr fontId="1"/>
  </si>
  <si>
    <t>注14</t>
    <rPh sb="0" eb="1">
      <t>チュウ</t>
    </rPh>
    <phoneticPr fontId="1"/>
  </si>
  <si>
    <t>注12</t>
    <rPh sb="0" eb="1">
      <t>チュウ</t>
    </rPh>
    <phoneticPr fontId="1"/>
  </si>
  <si>
    <t>注13</t>
    <rPh sb="0" eb="1">
      <t>チュウ</t>
    </rPh>
    <phoneticPr fontId="1"/>
  </si>
  <si>
    <t>①　介護医療院</t>
    <rPh sb="2" eb="4">
      <t>カイゴ</t>
    </rPh>
    <rPh sb="4" eb="7">
      <t>イリョウイン</t>
    </rPh>
    <phoneticPr fontId="1"/>
  </si>
  <si>
    <t>②　[介護老人保健施設における]（介護予防）短期入所療養介護</t>
    <rPh sb="24" eb="26">
      <t>ニュウショ</t>
    </rPh>
    <rPh sb="26" eb="28">
      <t>リョウヨウ</t>
    </rPh>
    <phoneticPr fontId="1"/>
  </si>
  <si>
    <t>②　[介護医療院における]（介護予防）短期入所療養介護</t>
    <rPh sb="5" eb="8">
      <t>イリョウイン</t>
    </rPh>
    <rPh sb="21" eb="23">
      <t>ニュウショ</t>
    </rPh>
    <rPh sb="23" eb="25">
      <t>リョウヨウ</t>
    </rPh>
    <phoneticPr fontId="1"/>
  </si>
  <si>
    <t>注２</t>
    <rPh sb="0" eb="1">
      <t>チュウ</t>
    </rPh>
    <phoneticPr fontId="1"/>
  </si>
  <si>
    <t>注３</t>
    <rPh sb="0" eb="1">
      <t>チュウ</t>
    </rPh>
    <phoneticPr fontId="2"/>
  </si>
  <si>
    <t>ホ（8）</t>
  </si>
  <si>
    <t>ホ（9）</t>
  </si>
  <si>
    <t>ホ（10）</t>
  </si>
  <si>
    <t>ホ（11）</t>
  </si>
  <si>
    <t>ホ（16）</t>
    <phoneticPr fontId="1"/>
  </si>
  <si>
    <t>医療院</t>
    <rPh sb="0" eb="3">
      <t>イリョウイン</t>
    </rPh>
    <phoneticPr fontId="1"/>
  </si>
  <si>
    <t>ケ</t>
    <phoneticPr fontId="1"/>
  </si>
  <si>
    <t>（介護予防）訪問ﾘﾊﾋﾞﾘﾃｰｼｮﾝ</t>
    <rPh sb="1" eb="3">
      <t>カイゴ</t>
    </rPh>
    <rPh sb="3" eb="5">
      <t>ヨボウ</t>
    </rPh>
    <rPh sb="6" eb="8">
      <t>ホウモン</t>
    </rPh>
    <phoneticPr fontId="4"/>
  </si>
  <si>
    <t>〃（訪問リハビリテーション用）</t>
    <rPh sb="2" eb="4">
      <t>ホウモン</t>
    </rPh>
    <rPh sb="13" eb="14">
      <t>ヨウ</t>
    </rPh>
    <phoneticPr fontId="1"/>
  </si>
  <si>
    <t>【３】勤務④</t>
    <rPh sb="3" eb="5">
      <t>キンム</t>
    </rPh>
    <phoneticPr fontId="1"/>
  </si>
  <si>
    <t>算定日が属する月の前３月間の日数：Ｄ</t>
    <rPh sb="14" eb="16">
      <t>ニッスウ</t>
    </rPh>
    <phoneticPr fontId="4"/>
  </si>
  <si>
    <t>延日数：D</t>
    <rPh sb="0" eb="1">
      <t>ノ</t>
    </rPh>
    <rPh sb="1" eb="3">
      <t>ニッスウ</t>
    </rPh>
    <phoneticPr fontId="4"/>
  </si>
  <si>
    <t>社会福祉士である支援相談員の1名以上の配置</t>
    <rPh sb="0" eb="2">
      <t>シャカイ</t>
    </rPh>
    <rPh sb="2" eb="5">
      <t>フクシシ</t>
    </rPh>
    <rPh sb="8" eb="13">
      <t>シエンソウダンイン</t>
    </rPh>
    <rPh sb="15" eb="16">
      <t>メイ</t>
    </rPh>
    <rPh sb="16" eb="18">
      <t>イジョウ</t>
    </rPh>
    <rPh sb="19" eb="21">
      <t>ハイチ</t>
    </rPh>
    <phoneticPr fontId="1"/>
  </si>
  <si>
    <t>有</t>
    <rPh sb="0" eb="1">
      <t>アリ</t>
    </rPh>
    <phoneticPr fontId="1"/>
  </si>
  <si>
    <t>無</t>
    <rPh sb="0" eb="1">
      <t>ナ</t>
    </rPh>
    <phoneticPr fontId="1"/>
  </si>
  <si>
    <r>
      <t xml:space="preserve">居宅への退所者の延数（当該施設における入所期間が1月を超える入所者に限る。）：Ａ
</t>
    </r>
    <r>
      <rPr>
        <sz val="11"/>
        <color rgb="FFFF0000"/>
        <rFont val="HGSｺﾞｼｯｸM"/>
        <family val="3"/>
        <charset val="128"/>
      </rPr>
      <t>※１～４</t>
    </r>
    <rPh sb="0" eb="2">
      <t>キョタク</t>
    </rPh>
    <rPh sb="4" eb="6">
      <t>タイショ</t>
    </rPh>
    <rPh sb="6" eb="7">
      <t>シャ</t>
    </rPh>
    <rPh sb="8" eb="9">
      <t>ノ</t>
    </rPh>
    <rPh sb="9" eb="10">
      <t>スウ</t>
    </rPh>
    <phoneticPr fontId="4"/>
  </si>
  <si>
    <t>※３</t>
    <phoneticPr fontId="4"/>
  </si>
  <si>
    <t>※４</t>
    <phoneticPr fontId="4"/>
  </si>
  <si>
    <t>※２</t>
    <phoneticPr fontId="4"/>
  </si>
  <si>
    <t>※１</t>
    <phoneticPr fontId="4"/>
  </si>
  <si>
    <t>当該施設における入所期間が一月間を超えていた者の延数。</t>
    <phoneticPr fontId="4"/>
  </si>
  <si>
    <t>居宅とは、病院、診療所及び介護保険施設を除くもの。</t>
    <phoneticPr fontId="4"/>
  </si>
  <si>
    <t>当該施設を退所後、直ちに病院又は診療所に入院し、一週間以内に退院した後、直ちに当該施設に入所したものについては、当該入院期間を入所期間とみなす。</t>
    <phoneticPr fontId="4"/>
  </si>
  <si>
    <r>
      <t xml:space="preserve">退所者延数：B
</t>
    </r>
    <r>
      <rPr>
        <sz val="11"/>
        <color rgb="FFFF0000"/>
        <rFont val="HGSｺﾞｼｯｸM"/>
        <family val="3"/>
        <charset val="128"/>
      </rPr>
      <t>※３、※４</t>
    </r>
    <rPh sb="3" eb="4">
      <t>ノ</t>
    </rPh>
    <rPh sb="4" eb="5">
      <t>スウ</t>
    </rPh>
    <phoneticPr fontId="4"/>
  </si>
  <si>
    <r>
      <t xml:space="preserve">当該施設内で死亡した者：C
</t>
    </r>
    <r>
      <rPr>
        <sz val="11"/>
        <color rgb="FFFF0000"/>
        <rFont val="HGSｺﾞｼｯｸM"/>
        <family val="3"/>
        <charset val="128"/>
      </rPr>
      <t>※３</t>
    </r>
    <phoneticPr fontId="4"/>
  </si>
  <si>
    <t>※５</t>
    <phoneticPr fontId="4"/>
  </si>
  <si>
    <t>Ｄが０の場合は、０％とする。</t>
    <phoneticPr fontId="4"/>
  </si>
  <si>
    <r>
      <t xml:space="preserve">Ａ÷D×１００
</t>
    </r>
    <r>
      <rPr>
        <sz val="9"/>
        <color rgb="FFFF0000"/>
        <rFont val="HGSｺﾞｼｯｸM"/>
        <family val="3"/>
        <charset val="128"/>
      </rPr>
      <t>※小数点第３位切捨て
※５</t>
    </r>
    <phoneticPr fontId="4"/>
  </si>
  <si>
    <r>
      <t xml:space="preserve">延入所者数：Ａ　　　
</t>
    </r>
    <r>
      <rPr>
        <sz val="11"/>
        <color rgb="FFFF0000"/>
        <rFont val="HGSｺﾞｼｯｸM"/>
        <family val="3"/>
        <charset val="128"/>
      </rPr>
      <t>※６</t>
    </r>
    <rPh sb="0" eb="1">
      <t>ノ</t>
    </rPh>
    <rPh sb="1" eb="2">
      <t>ニュウ</t>
    </rPh>
    <phoneticPr fontId="4"/>
  </si>
  <si>
    <r>
      <t xml:space="preserve">新規入所者延数：Ｂ
</t>
    </r>
    <r>
      <rPr>
        <sz val="11"/>
        <color rgb="FFFF0000"/>
        <rFont val="HGSｺﾞｼｯｸM"/>
        <family val="3"/>
        <charset val="128"/>
      </rPr>
      <t>※６、※７</t>
    </r>
    <rPh sb="0" eb="2">
      <t>シンキ</t>
    </rPh>
    <rPh sb="2" eb="3">
      <t>ニュウ</t>
    </rPh>
    <phoneticPr fontId="4"/>
  </si>
  <si>
    <r>
      <t xml:space="preserve">新規退所者数：Ｃ
</t>
    </r>
    <r>
      <rPr>
        <sz val="11"/>
        <color rgb="FFFF0000"/>
        <rFont val="HGSｺﾞｼｯｸM"/>
        <family val="3"/>
        <charset val="128"/>
      </rPr>
      <t>※８</t>
    </r>
    <rPh sb="0" eb="2">
      <t>シンキ</t>
    </rPh>
    <rPh sb="2" eb="4">
      <t>タイショ</t>
    </rPh>
    <phoneticPr fontId="4"/>
  </si>
  <si>
    <t>※７</t>
    <phoneticPr fontId="4"/>
  </si>
  <si>
    <t>※８</t>
    <phoneticPr fontId="4"/>
  </si>
  <si>
    <t>※６</t>
    <phoneticPr fontId="4"/>
  </si>
  <si>
    <r>
      <t xml:space="preserve">新規入所者のうち、入所前後訪問指導を行った者の延数：Ａ
</t>
    </r>
    <r>
      <rPr>
        <sz val="11"/>
        <color rgb="FFFF0000"/>
        <rFont val="HGSｺﾞｼｯｸM"/>
        <family val="3"/>
        <charset val="128"/>
      </rPr>
      <t>※９、※１０、※１１</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4"/>
  </si>
  <si>
    <r>
      <t xml:space="preserve">新規入所者の延数：Ｂ
</t>
    </r>
    <r>
      <rPr>
        <sz val="11"/>
        <color rgb="FFFF0000"/>
        <rFont val="HGSｺﾞｼｯｸM"/>
        <family val="3"/>
        <charset val="128"/>
      </rPr>
      <t>※１１</t>
    </r>
    <rPh sb="0" eb="2">
      <t>シンキ</t>
    </rPh>
    <rPh sb="2" eb="5">
      <t>ニュウショシャ</t>
    </rPh>
    <rPh sb="6" eb="7">
      <t>ノベ</t>
    </rPh>
    <rPh sb="7" eb="8">
      <t>スウ</t>
    </rPh>
    <phoneticPr fontId="4"/>
  </si>
  <si>
    <t>※１０</t>
    <phoneticPr fontId="4"/>
  </si>
  <si>
    <t>※１１</t>
    <phoneticPr fontId="4"/>
  </si>
  <si>
    <r>
      <t xml:space="preserve">新規退所者のうち、退所前後訪問指導を行った者の延数：Ａ
</t>
    </r>
    <r>
      <rPr>
        <sz val="11"/>
        <color rgb="FFFF0000"/>
        <rFont val="HGSｺﾞｼｯｸM"/>
        <family val="3"/>
        <charset val="128"/>
      </rPr>
      <t>※１３、※１４、※１５</t>
    </r>
    <rPh sb="0" eb="2">
      <t>シンキ</t>
    </rPh>
    <rPh sb="2" eb="4">
      <t>タイショ</t>
    </rPh>
    <rPh sb="4" eb="5">
      <t>シャ</t>
    </rPh>
    <rPh sb="18" eb="19">
      <t>オコナ</t>
    </rPh>
    <rPh sb="21" eb="22">
      <t>モノ</t>
    </rPh>
    <rPh sb="23" eb="24">
      <t>ノベ</t>
    </rPh>
    <rPh sb="24" eb="25">
      <t>スウ</t>
    </rPh>
    <phoneticPr fontId="4"/>
  </si>
  <si>
    <r>
      <t xml:space="preserve">居宅への新規退所者の延数：Ｂ
</t>
    </r>
    <r>
      <rPr>
        <sz val="11"/>
        <color rgb="FFFF0000"/>
        <rFont val="HGSｺﾞｼｯｸM"/>
        <family val="3"/>
        <charset val="128"/>
      </rPr>
      <t>※１５</t>
    </r>
    <rPh sb="0" eb="2">
      <t>キョタク</t>
    </rPh>
    <rPh sb="4" eb="6">
      <t>シンキ</t>
    </rPh>
    <rPh sb="6" eb="8">
      <t>タイショ</t>
    </rPh>
    <rPh sb="8" eb="9">
      <t>シャ</t>
    </rPh>
    <rPh sb="10" eb="11">
      <t>ノベ</t>
    </rPh>
    <rPh sb="11" eb="12">
      <t>スウ</t>
    </rPh>
    <phoneticPr fontId="4"/>
  </si>
  <si>
    <t>※１４</t>
    <phoneticPr fontId="4"/>
  </si>
  <si>
    <t>※１５</t>
    <phoneticPr fontId="4"/>
  </si>
  <si>
    <t>※１３</t>
    <phoneticPr fontId="4"/>
  </si>
  <si>
    <t>※１２</t>
    <phoneticPr fontId="4"/>
  </si>
  <si>
    <t>Bが０の場合は、０％とする。</t>
    <phoneticPr fontId="4"/>
  </si>
  <si>
    <r>
      <t xml:space="preserve">A÷B×１００
</t>
    </r>
    <r>
      <rPr>
        <sz val="10"/>
        <color rgb="FFFF0000"/>
        <rFont val="HGSｺﾞｼｯｸM"/>
        <family val="3"/>
        <charset val="128"/>
      </rPr>
      <t>※小数点第３位切捨て</t>
    </r>
    <r>
      <rPr>
        <sz val="10"/>
        <rFont val="HGSｺﾞｼｯｸM"/>
        <family val="3"/>
        <charset val="128"/>
      </rPr>
      <t xml:space="preserve">
</t>
    </r>
    <r>
      <rPr>
        <sz val="10"/>
        <color rgb="FFFF0000"/>
        <rFont val="HGSｺﾞｼｯｸM"/>
        <family val="3"/>
        <charset val="128"/>
      </rPr>
      <t>※１２</t>
    </r>
    <phoneticPr fontId="4"/>
  </si>
  <si>
    <t>※１６</t>
    <phoneticPr fontId="4"/>
  </si>
  <si>
    <r>
      <t xml:space="preserve">A÷B×１００
</t>
    </r>
    <r>
      <rPr>
        <sz val="11"/>
        <color rgb="FFFF0000"/>
        <rFont val="HGSｺﾞｼｯｸM"/>
        <family val="3"/>
        <charset val="128"/>
      </rPr>
      <t>※小数点第３位切捨て</t>
    </r>
    <r>
      <rPr>
        <sz val="11"/>
        <rFont val="HGSｺﾞｼｯｸM"/>
        <family val="3"/>
        <charset val="128"/>
      </rPr>
      <t xml:space="preserve">
</t>
    </r>
    <r>
      <rPr>
        <sz val="11"/>
        <color rgb="FFFF0000"/>
        <rFont val="HGSｺﾞｼｯｸM"/>
        <family val="3"/>
        <charset val="128"/>
      </rPr>
      <t>※１６</t>
    </r>
    <phoneticPr fontId="4"/>
  </si>
  <si>
    <t>※１７　　</t>
    <phoneticPr fontId="4"/>
  </si>
  <si>
    <r>
      <t>　訪問リハビリテーション、通所リハビリテーション及び短期入所療養介護について、当該施設（当該施設に併設する病院、診療所、介護老人保健施設及び介護医療院を含む）におけるサービス実施数　</t>
    </r>
    <r>
      <rPr>
        <sz val="11"/>
        <color rgb="FFFF0000"/>
        <rFont val="HGSｺﾞｼｯｸM"/>
        <family val="3"/>
        <charset val="128"/>
      </rPr>
      <t>※１７</t>
    </r>
    <rPh sb="87" eb="89">
      <t>ジッシ</t>
    </rPh>
    <rPh sb="89" eb="90">
      <t>スウ</t>
    </rPh>
    <phoneticPr fontId="4"/>
  </si>
  <si>
    <r>
      <t>算定日が属する月の前３月間における</t>
    </r>
    <r>
      <rPr>
        <b/>
        <u val="double"/>
        <sz val="11"/>
        <rFont val="HGSｺﾞｼｯｸM"/>
        <family val="3"/>
        <charset val="128"/>
      </rPr>
      <t>理学療法士等</t>
    </r>
    <r>
      <rPr>
        <sz val="11"/>
        <color theme="1"/>
        <rFont val="HGSｺﾞｼｯｸM"/>
        <family val="3"/>
        <charset val="128"/>
      </rPr>
      <t xml:space="preserve">の当該介護保健施設サービスの提供に従事する勤務延時間数：Ａ
(A-1からA-3までの合計）
</t>
    </r>
    <r>
      <rPr>
        <sz val="11"/>
        <color rgb="FFFF0000"/>
        <rFont val="HGSｺﾞｼｯｸM"/>
        <family val="3"/>
        <charset val="128"/>
      </rPr>
      <t>※１８</t>
    </r>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rPh sb="65" eb="67">
      <t>ゴウケイ</t>
    </rPh>
    <phoneticPr fontId="4"/>
  </si>
  <si>
    <t>※２０</t>
    <phoneticPr fontId="4"/>
  </si>
  <si>
    <t>※１８</t>
    <phoneticPr fontId="4"/>
  </si>
  <si>
    <t>※２１</t>
    <phoneticPr fontId="4"/>
  </si>
  <si>
    <t>　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4"/>
  </si>
  <si>
    <t>※１９</t>
    <phoneticPr fontId="4"/>
  </si>
  <si>
    <r>
      <t xml:space="preserve">理学療法士等が当該３月間に勤務すべき時間（１週間に勤務すべき時間数が３２時間を下回る場合は３２時間を基本とする。）：Ｂ
</t>
    </r>
    <r>
      <rPr>
        <sz val="11"/>
        <color rgb="FFFF0000"/>
        <rFont val="HGSｺﾞｼｯｸM"/>
        <family val="3"/>
        <charset val="128"/>
      </rPr>
      <t>※１８、２０</t>
    </r>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4"/>
  </si>
  <si>
    <r>
      <t xml:space="preserve">算定日が属する月の前３月間における入所者延数（短期入所療養介護利用者は含まない。毎日２４時現在入所中の者。その日のうちに退所又は死亡した者を含む。）：Ｃ
</t>
    </r>
    <r>
      <rPr>
        <sz val="11"/>
        <color rgb="FFFF0000"/>
        <rFont val="HGSｺﾞｼｯｸM"/>
        <family val="3"/>
        <charset val="128"/>
      </rPr>
      <t>※２１</t>
    </r>
    <rPh sb="17" eb="20">
      <t>ニュウショシャ</t>
    </rPh>
    <rPh sb="20" eb="21">
      <t>ノベ</t>
    </rPh>
    <rPh sb="21" eb="22">
      <t>スウ</t>
    </rPh>
    <phoneticPr fontId="4"/>
  </si>
  <si>
    <r>
      <t xml:space="preserve">支援相談員が当該介護保健施設サービスの提供に従事する勤務延時間数：Ａ
</t>
    </r>
    <r>
      <rPr>
        <sz val="11"/>
        <color rgb="FFFF0000"/>
        <rFont val="HGSｺﾞｼｯｸM"/>
        <family val="3"/>
        <charset val="128"/>
      </rPr>
      <t>※２２</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</si>
  <si>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r>
      <t xml:space="preserve">常勤の支援相談員が月に勤務すべき時間：B
</t>
    </r>
    <r>
      <rPr>
        <sz val="11"/>
        <color rgb="FFFF0000"/>
        <rFont val="HGSｺﾞｼｯｸM"/>
        <family val="3"/>
        <charset val="128"/>
      </rPr>
      <t>※２０</t>
    </r>
    <rPh sb="3" eb="5">
      <t>シエン</t>
    </rPh>
    <rPh sb="5" eb="8">
      <t>ソウダンイン</t>
    </rPh>
    <rPh sb="11" eb="13">
      <t>キンム</t>
    </rPh>
    <rPh sb="16" eb="18">
      <t>ジカン</t>
    </rPh>
    <phoneticPr fontId="4"/>
  </si>
  <si>
    <r>
      <t xml:space="preserve">延入所者数：C
</t>
    </r>
    <r>
      <rPr>
        <sz val="11"/>
        <color rgb="FFFF0000"/>
        <rFont val="HGSｺﾞｼｯｸM"/>
        <family val="3"/>
        <charset val="128"/>
      </rPr>
      <t>※２１</t>
    </r>
    <rPh sb="0" eb="1">
      <t>ノベ</t>
    </rPh>
    <rPh sb="1" eb="4">
      <t>ニュウショシャ</t>
    </rPh>
    <rPh sb="4" eb="5">
      <t>スウ</t>
    </rPh>
    <phoneticPr fontId="4"/>
  </si>
  <si>
    <t>※２２　</t>
    <phoneticPr fontId="4"/>
  </si>
  <si>
    <r>
      <t xml:space="preserve">入所者ごとの喀痰吸引を実施した延入所者数：Ａ
</t>
    </r>
    <r>
      <rPr>
        <sz val="11"/>
        <color rgb="FFFF0000"/>
        <rFont val="HGSｺﾞｼｯｸM"/>
        <family val="3"/>
        <charset val="128"/>
      </rPr>
      <t>※２３、※２４</t>
    </r>
    <rPh sb="0" eb="3">
      <t>ニュウショシャ</t>
    </rPh>
    <rPh sb="6" eb="8">
      <t>カクタン</t>
    </rPh>
    <rPh sb="8" eb="10">
      <t>キュウイン</t>
    </rPh>
    <rPh sb="11" eb="13">
      <t>ジッシ</t>
    </rPh>
    <rPh sb="15" eb="16">
      <t>ノブ</t>
    </rPh>
    <rPh sb="16" eb="19">
      <t>ニュウショシャ</t>
    </rPh>
    <rPh sb="19" eb="20">
      <t>スウ</t>
    </rPh>
    <phoneticPr fontId="4"/>
  </si>
  <si>
    <t>※２３</t>
    <phoneticPr fontId="4"/>
  </si>
  <si>
    <t>※２４</t>
    <phoneticPr fontId="4"/>
  </si>
  <si>
    <t>　過去１年間に喀痰吸引が実施されていた者（入所期間が1年以上である入所者にあっては、当該入所期間中（入所時を含む。）に喀痰吸引が実施されていた者）であって、口腔衛生管理加算又は平成27年度から令和２年度の口腔衛生管理体制加算の算定要件を満たしている者(平成26年度以前においては、口腔機能維持管理加算又は口腔機能維持管理体制加算を算定されていた者及び平成27年度から令和２年度においては口腔衛生管理加算又は口腔衛生管理体制加算を算定されていた者)を含む。</t>
    <phoneticPr fontId="4"/>
  </si>
  <si>
    <r>
      <t xml:space="preserve">入所者ごとの経管栄養を実施した延入所者数：Ａ
</t>
    </r>
    <r>
      <rPr>
        <sz val="11"/>
        <color rgb="FFFF0000"/>
        <rFont val="HGSｺﾞｼｯｸM"/>
        <family val="3"/>
        <charset val="128"/>
      </rPr>
      <t>※２３、※２５</t>
    </r>
    <rPh sb="0" eb="3">
      <t>ニュウショシャ</t>
    </rPh>
    <rPh sb="6" eb="10">
      <t>ケイカンエイヨウ</t>
    </rPh>
    <rPh sb="11" eb="13">
      <t>ジッシ</t>
    </rPh>
    <rPh sb="15" eb="16">
      <t>ノブ</t>
    </rPh>
    <rPh sb="16" eb="19">
      <t>ニュウショシャ</t>
    </rPh>
    <rPh sb="19" eb="20">
      <t>スウ</t>
    </rPh>
    <phoneticPr fontId="4"/>
  </si>
  <si>
    <t>※２５</t>
    <phoneticPr fontId="4"/>
  </si>
  <si>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phoneticPr fontId="4"/>
  </si>
  <si>
    <t>令和６年10月版</t>
    <rPh sb="0" eb="2">
      <t>レイワ</t>
    </rPh>
    <rPh sb="3" eb="4">
      <t>ネン</t>
    </rPh>
    <rPh sb="6" eb="7">
      <t>ガツ</t>
    </rPh>
    <rPh sb="7" eb="8">
      <t>バン</t>
    </rPh>
    <phoneticPr fontId="1"/>
  </si>
  <si>
    <t>←入力必須
※プルダウンから選択して下さい。</t>
    <rPh sb="1" eb="3">
      <t>ニュウリョク</t>
    </rPh>
    <rPh sb="3" eb="5">
      <t>ヒッス</t>
    </rPh>
    <rPh sb="14" eb="16">
      <t>センタク</t>
    </rPh>
    <rPh sb="18" eb="19">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</si>
</sst>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0.0_ "/>
    <numFmt numFmtId="178" formatCode="0_);[Red]\(0\)"/>
    <numFmt numFmtId="179" formatCode="0.0%"/>
    <numFmt numFmtId="180" formatCode="0_ "/>
    <numFmt numFmtId="181" formatCode="#,##0.0;[Red]\-#,##0.0"/>
    <numFmt numFmtId="182" formatCode="#,##0.000;[Red]\-#,##0.000"/>
    <numFmt numFmtId="183" formatCode="0.000"/>
    <numFmt numFmtId="184" formatCode="0.000_);[Red]\(0.000\)"/>
    <numFmt numFmtId="185" formatCode="0.00_);[Red]\(0.00\)"/>
    <numFmt numFmtId="186" formatCode="\(&quot;月&quot;&quot;の&quot;&quot;日&quot;&quot;数&quot;0\)"/>
    <numFmt numFmtId="187" formatCode="\(aaa\)"/>
    <numFmt numFmtId="188" formatCode="\(0.00\)"/>
    <numFmt numFmtId="189" formatCode="\(0\)&quot;月の計&quot;"/>
    <numFmt numFmtId="190" formatCode="\(0\)\4&quot;週計&quot;"/>
    <numFmt numFmtId="191" formatCode="0&quot;回&quot;"/>
    <numFmt numFmtId="192" formatCode="0&quot;人&quot;"/>
    <numFmt numFmtId="193" formatCode="h:mm;@"/>
  </numFmts>
  <fonts count="69">
    <font>
      <sz val="11"/>
      <color theme="1"/>
      <name val="ＭＳ Ｐゴシック"/>
      <family val="2"/>
      <charset val="128"/>
      <scheme val="minor"/>
    </font>
    <font>
      <sz val="6"/>
      <name val="ＭＳ Ｐゴシック"/>
      <family val="2"/>
      <charset val="128"/>
      <scheme val="minor"/>
    </font>
    <font>
      <b/>
      <sz val="14"/>
      <color theme="1"/>
      <name val="HG丸ｺﾞｼｯｸM-PRO"/>
      <family val="3"/>
      <charset val="128"/>
    </font>
    <font>
      <sz val="11"/>
      <color theme="1"/>
      <name val="HG丸ｺﾞｼｯｸM-PRO"/>
      <family val="3"/>
      <charset val="128"/>
    </font>
    <font>
      <sz val="6"/>
      <name val="ＭＳ Ｐゴシック"/>
      <family val="3"/>
      <charset val="128"/>
    </font>
    <font>
      <b/>
      <sz val="18"/>
      <color theme="1"/>
      <name val="HG丸ｺﾞｼｯｸM-PRO"/>
      <family val="3"/>
      <charset val="128"/>
    </font>
    <font>
      <b/>
      <sz val="18"/>
      <color rgb="FFFF0000"/>
      <name val="HG丸ｺﾞｼｯｸM-PRO"/>
      <family val="3"/>
      <charset val="128"/>
    </font>
    <font>
      <sz val="12"/>
      <color theme="1"/>
      <name val="HGPｺﾞｼｯｸM"/>
      <family val="3"/>
      <charset val="128"/>
    </font>
    <font>
      <sz val="12"/>
      <color rgb="FFFF0000"/>
      <name val="HGPｺﾞｼｯｸM"/>
      <family val="3"/>
      <charset val="128"/>
    </font>
    <font>
      <b/>
      <sz val="14"/>
      <color theme="1"/>
      <name val="HGPｺﾞｼｯｸM"/>
      <family val="3"/>
      <charset val="128"/>
    </font>
    <font>
      <sz val="10"/>
      <color theme="1"/>
      <name val="HGPｺﾞｼｯｸM"/>
      <family val="3"/>
      <charset val="128"/>
    </font>
    <font>
      <sz val="10"/>
      <color rgb="FFFF0000"/>
      <name val="HGPｺﾞｼｯｸM"/>
      <family val="3"/>
      <charset val="128"/>
    </font>
    <font>
      <sz val="11"/>
      <color theme="1"/>
      <name val="HGPｺﾞｼｯｸM"/>
      <family val="3"/>
      <charset val="128"/>
    </font>
    <font>
      <b/>
      <sz val="12"/>
      <color theme="1"/>
      <name val="HGPｺﾞｼｯｸM"/>
      <family val="3"/>
      <charset val="128"/>
    </font>
    <font>
      <b/>
      <sz val="16"/>
      <color theme="1"/>
      <name val="HGPｺﾞｼｯｸM"/>
      <family val="3"/>
      <charset val="128"/>
    </font>
    <font>
      <sz val="11"/>
      <color rgb="FFFF0000"/>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sz val="11"/>
      <name val="HGPｺﾞｼｯｸM"/>
      <family val="3"/>
      <charset val="128"/>
    </font>
    <font>
      <i/>
      <sz val="10"/>
      <name val="HGPｺﾞｼｯｸM"/>
      <family val="3"/>
      <charset val="128"/>
    </font>
    <font>
      <sz val="9"/>
      <name val="HGPｺﾞｼｯｸM"/>
      <family val="3"/>
      <charset val="128"/>
    </font>
    <font>
      <sz val="10"/>
      <name val="HGPｺﾞｼｯｸM"/>
      <family val="3"/>
      <charset val="128"/>
    </font>
    <font>
      <b/>
      <sz val="9"/>
      <name val="HGPｺﾞｼｯｸM"/>
      <family val="3"/>
      <charset val="128"/>
    </font>
    <font>
      <b/>
      <sz val="10"/>
      <name val="HGPｺﾞｼｯｸM"/>
      <family val="3"/>
      <charset val="128"/>
    </font>
    <font>
      <sz val="8"/>
      <name val="HGPｺﾞｼｯｸM"/>
      <family val="3"/>
      <charset val="128"/>
    </font>
    <font>
      <b/>
      <sz val="12"/>
      <color rgb="FFFF0000"/>
      <name val="HGPｺﾞｼｯｸM"/>
      <family val="3"/>
      <charset val="128"/>
    </font>
    <font>
      <b/>
      <sz val="16"/>
      <color rgb="FFFF0000"/>
      <name val="HGPｺﾞｼｯｸM"/>
      <family val="3"/>
      <charset val="128"/>
    </font>
    <font>
      <sz val="10"/>
      <color rgb="FF0000FF"/>
      <name val="HGPｺﾞｼｯｸM"/>
      <family val="3"/>
      <charset val="128"/>
    </font>
    <font>
      <sz val="9"/>
      <color rgb="FF0000FF"/>
      <name val="HGPｺﾞｼｯｸM"/>
      <family val="3"/>
      <charset val="128"/>
    </font>
    <font>
      <sz val="11"/>
      <color rgb="FF0000FF"/>
      <name val="HGPｺﾞｼｯｸM"/>
      <family val="3"/>
      <charset val="128"/>
    </font>
    <font>
      <b/>
      <sz val="10"/>
      <color indexed="10"/>
      <name val="HGPｺﾞｼｯｸM"/>
      <family val="3"/>
      <charset val="128"/>
    </font>
    <font>
      <b/>
      <sz val="12"/>
      <name val="HGPｺﾞｼｯｸM"/>
      <family val="3"/>
      <charset val="128"/>
    </font>
    <font>
      <b/>
      <sz val="11"/>
      <color rgb="FFFF0000"/>
      <name val="HGPｺﾞｼｯｸM"/>
      <family val="3"/>
      <charset val="128"/>
    </font>
    <font>
      <sz val="11"/>
      <color theme="1"/>
      <name val="ＭＳ Ｐゴシック"/>
      <family val="2"/>
      <charset val="128"/>
      <scheme val="minor"/>
    </font>
    <font>
      <sz val="11"/>
      <name val="HGSｺﾞｼｯｸM"/>
      <family val="3"/>
      <charset val="128"/>
    </font>
    <font>
      <sz val="11"/>
      <color theme="0" tint="-4.9989318521683403E-2"/>
      <name val="HGSｺﾞｼｯｸM"/>
      <family val="3"/>
      <charset val="128"/>
    </font>
    <font>
      <b/>
      <sz val="12"/>
      <name val="HGSｺﾞｼｯｸM"/>
      <family val="3"/>
      <charset val="128"/>
    </font>
    <font>
      <sz val="11"/>
      <color rgb="FFFF0000"/>
      <name val="HGSｺﾞｼｯｸM"/>
      <family val="3"/>
      <charset val="128"/>
    </font>
    <font>
      <sz val="11"/>
      <name val="ＭＳ Ｐゴシック"/>
      <family val="3"/>
      <charset val="128"/>
    </font>
    <font>
      <sz val="10"/>
      <name val="HGSｺﾞｼｯｸM"/>
      <family val="3"/>
      <charset val="128"/>
    </font>
    <font>
      <sz val="9"/>
      <color rgb="FFFF0000"/>
      <name val="HGSｺﾞｼｯｸM"/>
      <family val="3"/>
      <charset val="128"/>
    </font>
    <font>
      <sz val="10"/>
      <color rgb="FFFF0000"/>
      <name val="HGSｺﾞｼｯｸM"/>
      <family val="3"/>
      <charset val="128"/>
    </font>
    <font>
      <sz val="9"/>
      <color indexed="81"/>
      <name val="HGPｺﾞｼｯｸM"/>
      <family val="3"/>
      <charset val="128"/>
    </font>
    <font>
      <b/>
      <sz val="10"/>
      <color indexed="81"/>
      <name val="HGPｺﾞｼｯｸM"/>
      <family val="3"/>
      <charset val="128"/>
    </font>
    <font>
      <sz val="14"/>
      <color rgb="FFFF0000"/>
      <name val="HGPｺﾞｼｯｸM"/>
      <family val="3"/>
      <charset val="128"/>
    </font>
    <font>
      <sz val="11"/>
      <color indexed="10"/>
      <name val="HGPｺﾞｼｯｸM"/>
      <family val="3"/>
      <charset val="128"/>
    </font>
    <font>
      <sz val="11"/>
      <color indexed="8"/>
      <name val="HGPｺﾞｼｯｸM"/>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b/>
      <u/>
      <sz val="11"/>
      <name val="HGSｺﾞｼｯｸM"/>
      <family val="3"/>
      <charset val="128"/>
    </font>
    <font>
      <b/>
      <u val="double"/>
      <sz val="11"/>
      <name val="HGSｺﾞｼｯｸM"/>
      <family val="3"/>
      <charset val="128"/>
    </font>
    <font>
      <b/>
      <u/>
      <sz val="12"/>
      <name val="HGPｺﾞｼｯｸM"/>
      <family val="3"/>
      <charset val="128"/>
    </font>
    <font>
      <b/>
      <sz val="10"/>
      <color rgb="FFFF000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9"/>
      <color indexed="81"/>
      <name val="MS P ゴシック"/>
      <family val="3"/>
      <charset val="128"/>
    </font>
    <font>
      <sz val="9"/>
      <color indexed="81"/>
      <name val="MS P ゴシック"/>
      <family val="3"/>
      <charset val="128"/>
    </font>
    <font>
      <sz val="11"/>
      <color rgb="FFFF3300"/>
      <name val="HGPｺﾞｼｯｸM"/>
      <family val="3"/>
      <charset val="128"/>
    </font>
    <font>
      <sz val="10"/>
      <color rgb="FFFF3300"/>
      <name val="HGPｺﾞｼｯｸM"/>
      <family val="3"/>
      <charset val="128"/>
    </font>
    <font>
      <sz val="11"/>
      <name val="ＭＳ Ｐゴシック"/>
      <family val="2"/>
      <charset val="128"/>
      <scheme val="minor"/>
    </font>
    <font>
      <b/>
      <sz val="10"/>
      <name val="HGSｺﾞｼｯｸM"/>
      <family val="3"/>
      <charset val="128"/>
    </font>
    <font>
      <sz val="6"/>
      <color rgb="FFFF0000"/>
      <name val="HGSｺﾞｼｯｸM"/>
      <family val="3"/>
      <charset val="128"/>
    </font>
    <font>
      <b/>
      <sz val="9"/>
      <color rgb="FFFF0000"/>
      <name val="HGSｺﾞｼｯｸM"/>
      <family val="3"/>
      <charset val="128"/>
    </font>
  </fonts>
  <fills count="1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theme="8" tint="0.59999389629810485"/>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3300"/>
        <bgColor indexed="64"/>
      </patternFill>
    </fill>
    <fill>
      <patternFill patternType="solid">
        <fgColor rgb="FF92D05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right/>
      <top/>
      <bottom style="double">
        <color indexed="64"/>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5">
    <xf numFmtId="0" fontId="0" fillId="0" borderId="0">
      <alignment vertical="center"/>
    </xf>
    <xf numFmtId="9" fontId="36" fillId="0" borderId="0" applyFont="0" applyFill="0" applyBorder="0" applyAlignment="0" applyProtection="0">
      <alignment vertical="center"/>
    </xf>
    <xf numFmtId="0" fontId="41" fillId="0" borderId="0"/>
    <xf numFmtId="38" fontId="36" fillId="0" borderId="0" applyFont="0" applyFill="0" applyBorder="0" applyAlignment="0" applyProtection="0">
      <alignment vertical="center"/>
    </xf>
    <xf numFmtId="0" fontId="41" fillId="0" borderId="0"/>
  </cellStyleXfs>
  <cellXfs count="1396">
    <xf numFmtId="0" fontId="0" fillId="0" borderId="0" xfId="0">
      <alignment vertical="center"/>
    </xf>
    <xf numFmtId="0" fontId="3" fillId="3" borderId="0" xfId="0" applyFont="1" applyFill="1" applyAlignment="1">
      <alignment horizontal="right" vertical="center" shrinkToFit="1"/>
    </xf>
    <xf numFmtId="0" fontId="3" fillId="3" borderId="11" xfId="0" applyFont="1" applyFill="1" applyBorder="1" applyAlignment="1">
      <alignment horizontal="left" vertical="center" shrinkToFit="1"/>
    </xf>
    <xf numFmtId="0" fontId="3" fillId="3" borderId="0" xfId="0" applyFont="1" applyFill="1" applyAlignment="1">
      <alignment vertical="center" shrinkToFit="1"/>
    </xf>
    <xf numFmtId="0" fontId="3" fillId="5" borderId="1"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9" xfId="0" applyFont="1" applyFill="1" applyBorder="1" applyAlignment="1">
      <alignment horizontal="right" vertical="center" shrinkToFit="1"/>
    </xf>
    <xf numFmtId="0" fontId="3" fillId="7" borderId="11" xfId="0" applyFont="1" applyFill="1" applyBorder="1" applyAlignment="1">
      <alignment horizontal="left"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right" vertical="center" shrinkToFit="1"/>
    </xf>
    <xf numFmtId="0" fontId="3" fillId="3" borderId="15" xfId="0" applyFont="1" applyFill="1" applyBorder="1" applyAlignment="1">
      <alignment horizontal="left" vertical="center" shrinkToFit="1"/>
    </xf>
    <xf numFmtId="0" fontId="3" fillId="7" borderId="7" xfId="0" applyFont="1" applyFill="1" applyBorder="1" applyAlignment="1">
      <alignment horizontal="center" vertical="center" shrinkToFit="1"/>
    </xf>
    <xf numFmtId="0" fontId="3" fillId="7" borderId="8" xfId="0" applyFont="1" applyFill="1" applyBorder="1" applyAlignment="1">
      <alignment horizontal="right" vertical="center" shrinkToFit="1"/>
    </xf>
    <xf numFmtId="0" fontId="3" fillId="7" borderId="6" xfId="0" applyFont="1" applyFill="1" applyBorder="1" applyAlignment="1">
      <alignment horizontal="left" vertical="center" shrinkToFit="1"/>
    </xf>
    <xf numFmtId="0" fontId="3" fillId="3" borderId="12" xfId="0" applyFont="1" applyFill="1" applyBorder="1" applyAlignment="1">
      <alignment horizontal="center" vertical="center" shrinkToFit="1"/>
    </xf>
    <xf numFmtId="0" fontId="3" fillId="3" borderId="9" xfId="0" applyFont="1" applyFill="1" applyBorder="1" applyAlignment="1">
      <alignment horizontal="right" vertical="center" shrinkToFit="1"/>
    </xf>
    <xf numFmtId="0" fontId="3" fillId="7" borderId="13" xfId="0" applyFont="1" applyFill="1" applyBorder="1" applyAlignment="1">
      <alignment horizontal="center" vertical="center" shrinkToFit="1"/>
    </xf>
    <xf numFmtId="0" fontId="3" fillId="7" borderId="14" xfId="0" applyFont="1" applyFill="1" applyBorder="1" applyAlignment="1">
      <alignment horizontal="right" vertical="center" shrinkToFit="1"/>
    </xf>
    <xf numFmtId="0" fontId="3" fillId="7" borderId="15" xfId="0" applyFont="1" applyFill="1" applyBorder="1" applyAlignment="1">
      <alignment horizontal="left" vertical="center" shrinkToFit="1"/>
    </xf>
    <xf numFmtId="0" fontId="3" fillId="3" borderId="0" xfId="0" applyFont="1" applyFill="1" applyAlignment="1">
      <alignment horizontal="center" vertical="center" shrinkToFit="1"/>
    </xf>
    <xf numFmtId="0" fontId="5" fillId="3" borderId="0" xfId="0" applyFont="1" applyFill="1" applyAlignment="1">
      <alignment horizontal="left" vertical="center"/>
    </xf>
    <xf numFmtId="0" fontId="2" fillId="3" borderId="0" xfId="0" applyFont="1" applyFill="1" applyAlignment="1">
      <alignment horizontal="left" vertical="center"/>
    </xf>
    <xf numFmtId="0" fontId="3" fillId="7" borderId="12" xfId="0" applyFont="1" applyFill="1" applyBorder="1" applyAlignment="1">
      <alignment horizontal="right" vertical="center" shrinkToFit="1"/>
    </xf>
    <xf numFmtId="0" fontId="3" fillId="3" borderId="13" xfId="0" applyFont="1" applyFill="1" applyBorder="1" applyAlignment="1">
      <alignment horizontal="right" vertical="center" shrinkToFit="1"/>
    </xf>
    <xf numFmtId="0" fontId="3" fillId="7" borderId="7" xfId="0" applyFont="1" applyFill="1" applyBorder="1" applyAlignment="1">
      <alignment horizontal="right" vertical="center" shrinkToFit="1"/>
    </xf>
    <xf numFmtId="0" fontId="3" fillId="7" borderId="13" xfId="0" applyFont="1" applyFill="1" applyBorder="1" applyAlignment="1">
      <alignment horizontal="right" vertical="center" shrinkToFit="1"/>
    </xf>
    <xf numFmtId="0" fontId="3" fillId="3" borderId="12" xfId="0" applyFont="1" applyFill="1" applyBorder="1" applyAlignment="1">
      <alignment horizontal="right"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right" vertical="center" shrinkToFit="1"/>
    </xf>
    <xf numFmtId="0" fontId="3" fillId="3" borderId="6" xfId="0" applyFont="1" applyFill="1" applyBorder="1" applyAlignment="1">
      <alignment horizontal="left" vertical="center" shrinkToFit="1"/>
    </xf>
    <xf numFmtId="0" fontId="3" fillId="3" borderId="7" xfId="0" applyFont="1" applyFill="1" applyBorder="1" applyAlignment="1">
      <alignment horizontal="right" vertical="center" shrinkToFit="1"/>
    </xf>
    <xf numFmtId="0" fontId="6" fillId="3" borderId="0" xfId="0" applyFont="1" applyFill="1" applyAlignment="1">
      <alignment vertical="center"/>
    </xf>
    <xf numFmtId="0" fontId="8" fillId="3" borderId="1" xfId="0" applyFont="1" applyFill="1" applyBorder="1" applyAlignment="1">
      <alignment vertical="center" shrinkToFit="1"/>
    </xf>
    <xf numFmtId="0" fontId="12" fillId="3" borderId="1" xfId="0" applyFont="1" applyFill="1" applyBorder="1" applyAlignment="1">
      <alignment vertical="center" shrinkToFit="1"/>
    </xf>
    <xf numFmtId="0" fontId="19" fillId="2" borderId="5" xfId="0" applyFont="1" applyFill="1" applyBorder="1" applyAlignment="1">
      <alignment vertical="center" shrinkToFit="1"/>
    </xf>
    <xf numFmtId="0" fontId="17" fillId="3" borderId="0" xfId="0" applyFont="1" applyFill="1" applyAlignment="1">
      <alignment vertical="center"/>
    </xf>
    <xf numFmtId="0" fontId="12" fillId="3"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18" fillId="3" borderId="0" xfId="0" applyFont="1" applyFill="1" applyAlignment="1">
      <alignment vertical="center"/>
    </xf>
    <xf numFmtId="0" fontId="20" fillId="3" borderId="0" xfId="0" applyFont="1" applyFill="1" applyAlignment="1">
      <alignment vertical="center"/>
    </xf>
    <xf numFmtId="0" fontId="20" fillId="3" borderId="0" xfId="0" applyFont="1" applyFill="1" applyBorder="1" applyAlignment="1">
      <alignment vertical="center"/>
    </xf>
    <xf numFmtId="0" fontId="24" fillId="3" borderId="0" xfId="0" applyFont="1" applyFill="1" applyAlignment="1">
      <alignment vertical="center"/>
    </xf>
    <xf numFmtId="0" fontId="10" fillId="3" borderId="0" xfId="0" applyFont="1" applyFill="1" applyBorder="1" applyAlignment="1">
      <alignment horizontal="right" vertical="center" shrinkToFit="1"/>
    </xf>
    <xf numFmtId="0" fontId="28" fillId="3" borderId="0" xfId="0" applyFont="1" applyFill="1" applyAlignment="1">
      <alignment vertical="center"/>
    </xf>
    <xf numFmtId="0" fontId="12" fillId="0" borderId="0" xfId="0" applyFont="1" applyFill="1" applyAlignment="1"/>
    <xf numFmtId="0" fontId="18" fillId="0" borderId="0" xfId="0" applyFont="1" applyFill="1" applyAlignment="1"/>
    <xf numFmtId="0" fontId="21" fillId="0" borderId="0" xfId="0" applyFont="1" applyFill="1" applyBorder="1" applyAlignment="1"/>
    <xf numFmtId="0" fontId="12" fillId="0" borderId="0" xfId="0" applyFont="1" applyFill="1" applyBorder="1" applyAlignment="1"/>
    <xf numFmtId="0" fontId="20" fillId="0" borderId="0" xfId="0" applyFont="1" applyFill="1" applyBorder="1" applyAlignment="1"/>
    <xf numFmtId="0" fontId="20" fillId="0" borderId="0" xfId="0" applyFont="1" applyFill="1" applyAlignment="1"/>
    <xf numFmtId="0" fontId="17" fillId="0" borderId="0" xfId="0" applyFont="1" applyFill="1" applyAlignment="1"/>
    <xf numFmtId="0" fontId="21" fillId="0" borderId="0" xfId="0" applyFont="1" applyFill="1" applyAlignment="1"/>
    <xf numFmtId="0" fontId="27" fillId="0" borderId="0" xfId="0" applyFont="1" applyFill="1" applyAlignment="1">
      <alignment horizontal="left"/>
    </xf>
    <xf numFmtId="0" fontId="27" fillId="0" borderId="0" xfId="0" applyFont="1" applyFill="1" applyAlignment="1"/>
    <xf numFmtId="0" fontId="17"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0" fontId="12" fillId="0" borderId="20" xfId="0" applyFont="1" applyFill="1" applyBorder="1" applyAlignment="1">
      <alignment vertical="center"/>
    </xf>
    <xf numFmtId="0" fontId="16" fillId="0" borderId="21" xfId="0" applyFont="1" applyFill="1" applyBorder="1" applyAlignment="1"/>
    <xf numFmtId="0" fontId="27" fillId="0" borderId="22" xfId="0" applyFont="1" applyFill="1" applyBorder="1" applyAlignment="1"/>
    <xf numFmtId="0" fontId="12" fillId="0" borderId="23" xfId="0" applyFont="1" applyFill="1" applyBorder="1" applyAlignment="1"/>
    <xf numFmtId="0" fontId="12" fillId="0" borderId="23" xfId="0" applyFont="1" applyFill="1" applyBorder="1" applyAlignment="1">
      <alignment horizontal="center"/>
    </xf>
    <xf numFmtId="0" fontId="23" fillId="0" borderId="30" xfId="0" applyFont="1" applyFill="1" applyBorder="1" applyAlignment="1">
      <alignment horizontal="center"/>
    </xf>
    <xf numFmtId="0" fontId="21" fillId="0" borderId="31" xfId="0" applyFont="1" applyFill="1" applyBorder="1" applyAlignment="1">
      <alignment horizontal="center"/>
    </xf>
    <xf numFmtId="0" fontId="27" fillId="0" borderId="13" xfId="0" applyFont="1" applyFill="1" applyBorder="1" applyAlignment="1"/>
    <xf numFmtId="0" fontId="12" fillId="0" borderId="32" xfId="0" applyFont="1" applyFill="1" applyBorder="1" applyAlignment="1">
      <alignment horizontal="center"/>
    </xf>
    <xf numFmtId="0" fontId="12" fillId="0" borderId="33" xfId="0" applyFont="1" applyFill="1" applyBorder="1" applyAlignment="1">
      <alignment horizontal="center"/>
    </xf>
    <xf numFmtId="0" fontId="12" fillId="0" borderId="1" xfId="0" applyFont="1" applyFill="1" applyBorder="1" applyAlignment="1">
      <alignment horizontal="center"/>
    </xf>
    <xf numFmtId="0" fontId="12" fillId="0" borderId="34" xfId="0" applyFont="1" applyFill="1" applyBorder="1" applyAlignment="1">
      <alignment horizontal="center"/>
    </xf>
    <xf numFmtId="0" fontId="12" fillId="0" borderId="32" xfId="0" applyFont="1" applyFill="1" applyBorder="1" applyAlignment="1"/>
    <xf numFmtId="0" fontId="23" fillId="0" borderId="32" xfId="0" applyFont="1" applyFill="1" applyBorder="1" applyAlignment="1">
      <alignment horizontal="center"/>
    </xf>
    <xf numFmtId="0" fontId="23" fillId="0" borderId="37" xfId="0" applyFont="1" applyFill="1" applyBorder="1" applyAlignment="1">
      <alignment horizontal="center"/>
    </xf>
    <xf numFmtId="0" fontId="12" fillId="0" borderId="38" xfId="0" applyFont="1" applyFill="1" applyBorder="1" applyAlignment="1"/>
    <xf numFmtId="0" fontId="12" fillId="0" borderId="39" xfId="0" applyFont="1" applyFill="1" applyBorder="1" applyAlignment="1"/>
    <xf numFmtId="0" fontId="12" fillId="0" borderId="40" xfId="0" applyFont="1" applyFill="1" applyBorder="1" applyAlignment="1"/>
    <xf numFmtId="0" fontId="21" fillId="0" borderId="44" xfId="0" applyFont="1" applyFill="1" applyBorder="1" applyAlignment="1">
      <alignment horizontal="center"/>
    </xf>
    <xf numFmtId="0" fontId="21" fillId="0" borderId="41" xfId="0" applyFont="1" applyFill="1" applyBorder="1" applyAlignment="1">
      <alignment horizontal="center"/>
    </xf>
    <xf numFmtId="0" fontId="21" fillId="0" borderId="42" xfId="0" applyFont="1" applyFill="1" applyBorder="1" applyAlignment="1">
      <alignment horizontal="center"/>
    </xf>
    <xf numFmtId="0" fontId="21" fillId="0" borderId="45" xfId="0" applyFont="1" applyFill="1" applyBorder="1" applyAlignment="1">
      <alignment horizontal="center"/>
    </xf>
    <xf numFmtId="0" fontId="12" fillId="0" borderId="40" xfId="0" applyFont="1" applyFill="1" applyBorder="1" applyAlignment="1">
      <alignment horizontal="center"/>
    </xf>
    <xf numFmtId="0" fontId="23" fillId="0" borderId="40" xfId="0" applyFont="1" applyFill="1" applyBorder="1" applyAlignment="1">
      <alignment horizontal="center"/>
    </xf>
    <xf numFmtId="0" fontId="23" fillId="0" borderId="46" xfId="0" applyFont="1" applyFill="1" applyBorder="1" applyAlignment="1">
      <alignment horizontal="center"/>
    </xf>
    <xf numFmtId="0" fontId="12" fillId="0" borderId="10" xfId="0" applyFont="1" applyFill="1" applyBorder="1" applyAlignment="1"/>
    <xf numFmtId="0" fontId="12" fillId="0" borderId="0" xfId="0" applyFont="1" applyFill="1" applyBorder="1" applyAlignment="1">
      <alignment wrapText="1"/>
    </xf>
    <xf numFmtId="49" fontId="25" fillId="0" borderId="0" xfId="0" applyNumberFormat="1" applyFont="1" applyFill="1" applyBorder="1" applyAlignment="1">
      <alignment vertical="top" wrapText="1"/>
    </xf>
    <xf numFmtId="0" fontId="29" fillId="0" borderId="0" xfId="0" applyFont="1" applyFill="1" applyAlignment="1"/>
    <xf numFmtId="49" fontId="32" fillId="0" borderId="48" xfId="0" applyNumberFormat="1" applyFont="1" applyFill="1" applyBorder="1" applyAlignment="1">
      <alignment horizontal="center"/>
    </xf>
    <xf numFmtId="49" fontId="32" fillId="0" borderId="47" xfId="0" applyNumberFormat="1" applyFont="1" applyFill="1" applyBorder="1" applyAlignment="1">
      <alignment horizontal="center"/>
    </xf>
    <xf numFmtId="49" fontId="32" fillId="0" borderId="49" xfId="0" applyNumberFormat="1" applyFont="1" applyFill="1" applyBorder="1" applyAlignment="1">
      <alignment horizontal="center"/>
    </xf>
    <xf numFmtId="0" fontId="32" fillId="0" borderId="50" xfId="0" applyFont="1" applyFill="1" applyBorder="1" applyAlignment="1">
      <alignment horizontal="right"/>
    </xf>
    <xf numFmtId="0" fontId="32" fillId="0" borderId="51" xfId="0" applyFont="1" applyFill="1" applyBorder="1" applyAlignment="1">
      <alignment horizontal="right"/>
    </xf>
    <xf numFmtId="0" fontId="32" fillId="0" borderId="66" xfId="0" applyFont="1" applyFill="1" applyBorder="1" applyAlignment="1">
      <alignment horizontal="right"/>
    </xf>
    <xf numFmtId="0" fontId="32" fillId="0" borderId="47" xfId="0" applyFont="1" applyFill="1" applyBorder="1" applyAlignment="1">
      <alignment horizontal="right"/>
    </xf>
    <xf numFmtId="49" fontId="32" fillId="0" borderId="59" xfId="0" applyNumberFormat="1" applyFont="1" applyFill="1" applyBorder="1" applyAlignment="1">
      <alignment horizontal="center"/>
    </xf>
    <xf numFmtId="0" fontId="32" fillId="0" borderId="60" xfId="0" applyFont="1" applyFill="1" applyBorder="1" applyAlignment="1">
      <alignment horizontal="right"/>
    </xf>
    <xf numFmtId="0" fontId="32" fillId="0" borderId="12" xfId="0" applyFont="1" applyFill="1" applyBorder="1" applyAlignment="1">
      <alignment horizontal="right"/>
    </xf>
    <xf numFmtId="0" fontId="32" fillId="0" borderId="9" xfId="0" applyFont="1" applyFill="1" applyBorder="1" applyAlignment="1">
      <alignment horizontal="right"/>
    </xf>
    <xf numFmtId="0" fontId="32" fillId="0" borderId="59" xfId="0" applyFont="1" applyFill="1" applyBorder="1" applyAlignment="1">
      <alignment horizontal="right"/>
    </xf>
    <xf numFmtId="49" fontId="32" fillId="0" borderId="12" xfId="0" applyNumberFormat="1" applyFont="1" applyFill="1" applyBorder="1" applyAlignment="1">
      <alignment horizontal="center"/>
    </xf>
    <xf numFmtId="49" fontId="32" fillId="0" borderId="58" xfId="0" applyNumberFormat="1" applyFont="1" applyFill="1" applyBorder="1" applyAlignment="1">
      <alignment horizontal="center"/>
    </xf>
    <xf numFmtId="49" fontId="32" fillId="0" borderId="11" xfId="0" applyNumberFormat="1" applyFont="1" applyFill="1" applyBorder="1" applyAlignment="1">
      <alignment horizontal="center"/>
    </xf>
    <xf numFmtId="0" fontId="32" fillId="0" borderId="37" xfId="0" applyFont="1" applyFill="1" applyBorder="1" applyAlignment="1">
      <alignment horizontal="center" vertical="center"/>
    </xf>
    <xf numFmtId="49" fontId="32" fillId="0" borderId="33" xfId="0" applyNumberFormat="1" applyFont="1" applyFill="1" applyBorder="1" applyAlignment="1">
      <alignment horizontal="center"/>
    </xf>
    <xf numFmtId="49" fontId="32" fillId="0" borderId="1" xfId="0" applyNumberFormat="1" applyFont="1" applyFill="1" applyBorder="1" applyAlignment="1">
      <alignment horizontal="center"/>
    </xf>
    <xf numFmtId="49" fontId="32" fillId="0" borderId="34" xfId="0" applyNumberFormat="1" applyFont="1" applyFill="1" applyBorder="1" applyAlignment="1">
      <alignment horizontal="center"/>
    </xf>
    <xf numFmtId="49" fontId="32" fillId="0" borderId="4" xfId="0" applyNumberFormat="1" applyFont="1" applyFill="1" applyBorder="1" applyAlignment="1">
      <alignment horizontal="center"/>
    </xf>
    <xf numFmtId="0" fontId="32" fillId="0" borderId="53" xfId="0" applyFont="1" applyFill="1" applyBorder="1" applyAlignment="1">
      <alignment horizontal="right"/>
    </xf>
    <xf numFmtId="0" fontId="32" fillId="0" borderId="1" xfId="0" applyFont="1" applyFill="1" applyBorder="1" applyAlignment="1">
      <alignment horizontal="right"/>
    </xf>
    <xf numFmtId="0" fontId="32" fillId="0" borderId="2" xfId="0" applyFont="1" applyFill="1" applyBorder="1" applyAlignment="1">
      <alignment horizontal="right"/>
    </xf>
    <xf numFmtId="0" fontId="32" fillId="0" borderId="34" xfId="0" applyFont="1" applyFill="1" applyBorder="1" applyAlignment="1">
      <alignment horizontal="right"/>
    </xf>
    <xf numFmtId="0" fontId="30" fillId="0" borderId="33" xfId="0" applyFont="1" applyFill="1" applyBorder="1" applyAlignment="1"/>
    <xf numFmtId="0" fontId="31" fillId="0" borderId="12" xfId="0" applyFont="1" applyFill="1" applyBorder="1" applyAlignment="1">
      <alignment horizontal="center"/>
    </xf>
    <xf numFmtId="0" fontId="31" fillId="0" borderId="9" xfId="0" applyFont="1" applyFill="1" applyBorder="1" applyAlignment="1">
      <alignment horizontal="center"/>
    </xf>
    <xf numFmtId="0" fontId="31" fillId="0" borderId="34" xfId="0" applyFont="1" applyFill="1" applyBorder="1" applyAlignment="1"/>
    <xf numFmtId="0" fontId="30" fillId="0" borderId="22" xfId="0" applyFont="1" applyFill="1" applyBorder="1" applyAlignment="1">
      <alignment horizontal="right"/>
    </xf>
    <xf numFmtId="0" fontId="30" fillId="0" borderId="52" xfId="0" applyFont="1" applyFill="1" applyBorder="1" applyAlignment="1">
      <alignment horizontal="right"/>
    </xf>
    <xf numFmtId="0" fontId="30" fillId="0" borderId="52" xfId="0" applyFont="1" applyFill="1" applyBorder="1" applyAlignment="1"/>
    <xf numFmtId="177" fontId="30" fillId="0" borderId="37" xfId="0" applyNumberFormat="1" applyFont="1" applyFill="1" applyBorder="1" applyAlignment="1"/>
    <xf numFmtId="49" fontId="31" fillId="0" borderId="1" xfId="0" applyNumberFormat="1" applyFont="1" applyFill="1" applyBorder="1" applyAlignment="1">
      <alignment horizontal="center"/>
    </xf>
    <xf numFmtId="0" fontId="31" fillId="0" borderId="33" xfId="0" applyFont="1" applyFill="1" applyBorder="1" applyAlignment="1">
      <alignment horizontal="center"/>
    </xf>
    <xf numFmtId="0" fontId="30" fillId="0" borderId="53" xfId="0" applyFont="1" applyFill="1" applyBorder="1" applyAlignment="1">
      <alignment horizontal="right"/>
    </xf>
    <xf numFmtId="0" fontId="30" fillId="0" borderId="1" xfId="0" applyFont="1" applyFill="1" applyBorder="1" applyAlignment="1">
      <alignment horizontal="right"/>
    </xf>
    <xf numFmtId="0" fontId="30" fillId="0" borderId="2" xfId="0" applyFont="1" applyFill="1" applyBorder="1" applyAlignment="1">
      <alignment horizontal="right"/>
    </xf>
    <xf numFmtId="0" fontId="30" fillId="0" borderId="34" xfId="0" applyFont="1" applyFill="1" applyBorder="1" applyAlignment="1">
      <alignment horizontal="right"/>
    </xf>
    <xf numFmtId="0" fontId="30" fillId="0" borderId="36" xfId="0" applyFont="1" applyFill="1" applyBorder="1" applyAlignment="1">
      <alignment horizontal="right"/>
    </xf>
    <xf numFmtId="0" fontId="30" fillId="0" borderId="54" xfId="0" applyFont="1" applyFill="1" applyBorder="1" applyAlignment="1"/>
    <xf numFmtId="0" fontId="30" fillId="0" borderId="55" xfId="0" applyFont="1" applyFill="1" applyBorder="1" applyAlignment="1">
      <alignment horizontal="right"/>
    </xf>
    <xf numFmtId="0" fontId="30" fillId="0" borderId="56" xfId="0" applyFont="1" applyFill="1" applyBorder="1" applyAlignment="1"/>
    <xf numFmtId="49" fontId="31" fillId="0" borderId="33" xfId="0" applyNumberFormat="1" applyFont="1" applyFill="1" applyBorder="1" applyAlignment="1">
      <alignment horizontal="center"/>
    </xf>
    <xf numFmtId="49" fontId="31" fillId="0" borderId="34" xfId="0" applyNumberFormat="1" applyFont="1" applyFill="1" applyBorder="1" applyAlignment="1">
      <alignment horizontal="center"/>
    </xf>
    <xf numFmtId="49" fontId="31" fillId="0" borderId="4" xfId="0" applyNumberFormat="1" applyFont="1" applyFill="1" applyBorder="1" applyAlignment="1">
      <alignment horizontal="center"/>
    </xf>
    <xf numFmtId="49" fontId="30" fillId="0" borderId="33" xfId="0" applyNumberFormat="1" applyFont="1" applyFill="1" applyBorder="1" applyAlignment="1">
      <alignment horizontal="center"/>
    </xf>
    <xf numFmtId="49" fontId="30" fillId="0" borderId="1" xfId="0" applyNumberFormat="1" applyFont="1" applyFill="1" applyBorder="1" applyAlignment="1">
      <alignment horizontal="center"/>
    </xf>
    <xf numFmtId="49" fontId="31" fillId="0" borderId="2" xfId="0" applyNumberFormat="1" applyFont="1" applyFill="1" applyBorder="1" applyAlignment="1">
      <alignment horizontal="center"/>
    </xf>
    <xf numFmtId="0" fontId="30" fillId="0" borderId="37" xfId="0" applyFont="1" applyFill="1" applyBorder="1" applyAlignment="1"/>
    <xf numFmtId="0" fontId="31" fillId="0" borderId="1" xfId="0" applyFont="1" applyFill="1" applyBorder="1" applyAlignment="1">
      <alignment horizontal="center"/>
    </xf>
    <xf numFmtId="0" fontId="31" fillId="0" borderId="2" xfId="0" applyFont="1" applyFill="1" applyBorder="1" applyAlignment="1">
      <alignment horizontal="center"/>
    </xf>
    <xf numFmtId="177" fontId="30" fillId="0" borderId="56" xfId="0" applyNumberFormat="1" applyFont="1" applyFill="1" applyBorder="1" applyAlignment="1"/>
    <xf numFmtId="0" fontId="30" fillId="0" borderId="58" xfId="0" applyFont="1" applyFill="1" applyBorder="1" applyAlignment="1"/>
    <xf numFmtId="0" fontId="30" fillId="0" borderId="59" xfId="0" applyFont="1" applyFill="1" applyBorder="1" applyAlignment="1">
      <alignment horizontal="right"/>
    </xf>
    <xf numFmtId="0" fontId="30" fillId="0" borderId="56" xfId="0" applyFont="1" applyFill="1" applyBorder="1" applyAlignment="1">
      <alignment horizontal="right"/>
    </xf>
    <xf numFmtId="0" fontId="30" fillId="0" borderId="12" xfId="0" applyFont="1" applyFill="1" applyBorder="1" applyAlignment="1">
      <alignment horizontal="right"/>
    </xf>
    <xf numFmtId="177" fontId="30" fillId="0" borderId="61" xfId="0" applyNumberFormat="1" applyFont="1" applyFill="1" applyBorder="1" applyAlignment="1"/>
    <xf numFmtId="0" fontId="31" fillId="0" borderId="34" xfId="0" applyFont="1" applyFill="1" applyBorder="1" applyAlignment="1">
      <alignment horizontal="center"/>
    </xf>
    <xf numFmtId="0" fontId="31" fillId="0" borderId="3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4" xfId="0" applyFont="1" applyFill="1" applyBorder="1" applyAlignment="1">
      <alignment horizontal="center" vertical="center"/>
    </xf>
    <xf numFmtId="49" fontId="30" fillId="0" borderId="34" xfId="0" applyNumberFormat="1" applyFont="1" applyFill="1" applyBorder="1" applyAlignment="1">
      <alignment horizontal="center"/>
    </xf>
    <xf numFmtId="0" fontId="32" fillId="0" borderId="37" xfId="0" applyFont="1" applyFill="1" applyBorder="1" applyAlignment="1"/>
    <xf numFmtId="0" fontId="32" fillId="0" borderId="65" xfId="0" applyFont="1" applyFill="1" applyBorder="1" applyAlignment="1"/>
    <xf numFmtId="0" fontId="32" fillId="0" borderId="3" xfId="0" applyFont="1" applyFill="1" applyBorder="1" applyAlignment="1"/>
    <xf numFmtId="49" fontId="32" fillId="0" borderId="3" xfId="0" applyNumberFormat="1" applyFont="1" applyFill="1" applyBorder="1" applyAlignment="1">
      <alignment horizontal="center"/>
    </xf>
    <xf numFmtId="0" fontId="32" fillId="0" borderId="3" xfId="0" applyFont="1" applyFill="1" applyBorder="1" applyAlignment="1">
      <alignment horizontal="right"/>
    </xf>
    <xf numFmtId="0" fontId="32" fillId="0" borderId="55" xfId="0" applyFont="1" applyFill="1" applyBorder="1" applyAlignment="1"/>
    <xf numFmtId="0" fontId="32" fillId="0" borderId="32" xfId="0" applyFont="1" applyFill="1" applyBorder="1" applyAlignment="1"/>
    <xf numFmtId="0" fontId="32" fillId="0" borderId="1" xfId="0" applyFont="1" applyFill="1" applyBorder="1" applyAlignment="1"/>
    <xf numFmtId="0" fontId="32" fillId="0" borderId="2" xfId="0" applyFont="1" applyFill="1" applyBorder="1" applyAlignment="1"/>
    <xf numFmtId="0" fontId="32" fillId="0" borderId="34" xfId="0" applyFont="1" applyFill="1" applyBorder="1" applyAlignment="1"/>
    <xf numFmtId="0" fontId="31" fillId="0" borderId="14" xfId="0" applyFont="1" applyFill="1" applyBorder="1" applyAlignment="1">
      <alignment horizontal="center"/>
    </xf>
    <xf numFmtId="0" fontId="30" fillId="0" borderId="47" xfId="0" applyFont="1" applyFill="1" applyBorder="1" applyAlignment="1"/>
    <xf numFmtId="0" fontId="24" fillId="0" borderId="0" xfId="0" applyFont="1" applyFill="1" applyAlignment="1"/>
    <xf numFmtId="0" fontId="27" fillId="0" borderId="0" xfId="0" applyFont="1" applyFill="1" applyAlignment="1">
      <alignment vertical="center"/>
    </xf>
    <xf numFmtId="0" fontId="23" fillId="0" borderId="41" xfId="0" applyFont="1" applyFill="1" applyBorder="1" applyAlignment="1">
      <alignment horizontal="center"/>
    </xf>
    <xf numFmtId="0" fontId="23" fillId="0" borderId="42" xfId="0" applyFont="1" applyFill="1" applyBorder="1" applyAlignment="1">
      <alignment horizontal="center"/>
    </xf>
    <xf numFmtId="0" fontId="23" fillId="0" borderId="43" xfId="0" applyFont="1" applyFill="1" applyBorder="1" applyAlignment="1">
      <alignment horizontal="center"/>
    </xf>
    <xf numFmtId="0" fontId="25" fillId="0" borderId="0" xfId="0" applyFont="1" applyFill="1" applyBorder="1" applyAlignment="1">
      <alignment vertical="top"/>
    </xf>
    <xf numFmtId="0" fontId="26" fillId="0" borderId="0" xfId="0" applyFont="1" applyFill="1" applyAlignment="1"/>
    <xf numFmtId="0" fontId="9" fillId="3" borderId="0" xfId="0" applyFont="1" applyFill="1" applyAlignment="1">
      <alignment vertical="center"/>
    </xf>
    <xf numFmtId="0" fontId="12" fillId="3" borderId="67" xfId="0" applyFont="1" applyFill="1" applyBorder="1" applyAlignment="1">
      <alignment vertical="center" shrinkToFit="1"/>
    </xf>
    <xf numFmtId="0" fontId="12" fillId="4" borderId="67" xfId="0" applyFont="1" applyFill="1" applyBorder="1" applyAlignment="1">
      <alignment horizontal="center" vertical="center" shrinkToFit="1"/>
    </xf>
    <xf numFmtId="0" fontId="12" fillId="4" borderId="68" xfId="0" applyFont="1" applyFill="1" applyBorder="1" applyAlignment="1">
      <alignment horizontal="center" vertical="center" shrinkToFit="1"/>
    </xf>
    <xf numFmtId="0" fontId="12" fillId="3" borderId="69" xfId="0" applyFont="1" applyFill="1" applyBorder="1" applyAlignment="1">
      <alignment vertical="center" shrinkToFit="1"/>
    </xf>
    <xf numFmtId="0" fontId="12" fillId="4" borderId="70" xfId="0" applyFont="1" applyFill="1" applyBorder="1" applyAlignment="1">
      <alignment horizontal="center" vertical="center" shrinkToFit="1"/>
    </xf>
    <xf numFmtId="0" fontId="12" fillId="4" borderId="71" xfId="0" applyFont="1" applyFill="1" applyBorder="1" applyAlignment="1">
      <alignment horizontal="center" vertical="center" shrinkToFit="1"/>
    </xf>
    <xf numFmtId="0" fontId="12" fillId="3" borderId="74" xfId="0" applyFont="1" applyFill="1" applyBorder="1" applyAlignment="1">
      <alignment vertical="center" shrinkToFit="1"/>
    </xf>
    <xf numFmtId="0" fontId="12" fillId="3" borderId="75" xfId="0" applyFont="1" applyFill="1" applyBorder="1" applyAlignment="1">
      <alignment vertical="center" shrinkToFit="1"/>
    </xf>
    <xf numFmtId="0" fontId="12" fillId="3" borderId="18" xfId="0" applyFont="1" applyFill="1" applyBorder="1" applyAlignment="1">
      <alignment vertical="center" shrinkToFit="1"/>
    </xf>
    <xf numFmtId="0" fontId="12" fillId="3" borderId="81" xfId="0" applyFont="1" applyFill="1" applyBorder="1" applyAlignment="1">
      <alignment vertical="center" shrinkToFit="1"/>
    </xf>
    <xf numFmtId="0" fontId="12" fillId="4" borderId="18" xfId="0" applyFont="1" applyFill="1" applyBorder="1" applyAlignment="1">
      <alignment horizontal="center" vertical="center" shrinkToFit="1"/>
    </xf>
    <xf numFmtId="0" fontId="12" fillId="3" borderId="71" xfId="0" applyFont="1" applyFill="1" applyBorder="1" applyAlignment="1">
      <alignment horizontal="center" vertical="center" shrinkToFit="1"/>
    </xf>
    <xf numFmtId="0" fontId="13" fillId="5" borderId="1" xfId="0" applyFont="1" applyFill="1" applyBorder="1" applyAlignment="1">
      <alignment horizontal="center" vertical="center" wrapText="1" shrinkToFit="1"/>
    </xf>
    <xf numFmtId="0" fontId="12" fillId="3" borderId="0" xfId="0" applyFont="1" applyFill="1" applyAlignment="1">
      <alignment horizontal="center" vertical="center" shrinkToFit="1"/>
    </xf>
    <xf numFmtId="0" fontId="12" fillId="3" borderId="76"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79" xfId="0" applyFont="1" applyFill="1" applyBorder="1" applyAlignment="1">
      <alignment vertical="center" shrinkToFit="1"/>
    </xf>
    <xf numFmtId="0" fontId="37" fillId="3" borderId="0" xfId="0" applyFont="1" applyFill="1" applyAlignment="1">
      <alignment vertical="center"/>
    </xf>
    <xf numFmtId="0" fontId="38" fillId="8" borderId="0" xfId="0" applyFont="1" applyFill="1" applyAlignment="1">
      <alignment vertical="center"/>
    </xf>
    <xf numFmtId="0" fontId="37" fillId="3" borderId="0" xfId="0" applyFont="1" applyFill="1" applyAlignment="1">
      <alignment horizontal="center" vertical="center"/>
    </xf>
    <xf numFmtId="0" fontId="40" fillId="3" borderId="0" xfId="0" applyFont="1" applyFill="1" applyAlignment="1">
      <alignment vertical="center"/>
    </xf>
    <xf numFmtId="0" fontId="37" fillId="8" borderId="0" xfId="0" applyFont="1" applyFill="1" applyBorder="1" applyAlignment="1">
      <alignment vertical="center" wrapText="1"/>
    </xf>
    <xf numFmtId="0" fontId="37" fillId="8" borderId="0" xfId="0" applyFont="1" applyFill="1" applyBorder="1" applyAlignment="1">
      <alignment vertical="center"/>
    </xf>
    <xf numFmtId="0" fontId="37" fillId="8" borderId="0" xfId="0" applyFont="1" applyFill="1" applyAlignment="1">
      <alignment horizontal="right" vertical="center"/>
    </xf>
    <xf numFmtId="0" fontId="37" fillId="8" borderId="0" xfId="0" applyFont="1" applyFill="1" applyAlignment="1">
      <alignment vertical="center" wrapText="1"/>
    </xf>
    <xf numFmtId="0" fontId="37" fillId="8" borderId="0" xfId="0" applyFont="1" applyFill="1" applyAlignment="1">
      <alignment horizontal="left" vertical="center" indent="1"/>
    </xf>
    <xf numFmtId="0" fontId="37" fillId="8" borderId="0" xfId="2" applyFont="1" applyFill="1"/>
    <xf numFmtId="0" fontId="37" fillId="9" borderId="1" xfId="2" applyFont="1" applyFill="1" applyBorder="1" applyAlignment="1" applyProtection="1">
      <alignment horizontal="right" vertical="center"/>
      <protection locked="0"/>
    </xf>
    <xf numFmtId="0" fontId="37" fillId="6" borderId="1" xfId="2" applyFont="1" applyFill="1" applyBorder="1" applyAlignment="1">
      <alignment horizontal="center" vertical="center" wrapText="1"/>
    </xf>
    <xf numFmtId="0" fontId="37" fillId="8" borderId="0" xfId="2" applyFont="1" applyFill="1" applyBorder="1"/>
    <xf numFmtId="0" fontId="37" fillId="8" borderId="0" xfId="2" applyFont="1" applyFill="1" applyAlignment="1">
      <alignment vertical="center"/>
    </xf>
    <xf numFmtId="0" fontId="37" fillId="8" borderId="0" xfId="2" applyFont="1" applyFill="1" applyBorder="1" applyAlignment="1">
      <alignment vertical="center"/>
    </xf>
    <xf numFmtId="0" fontId="37" fillId="0" borderId="0" xfId="2" applyFont="1" applyFill="1" applyBorder="1" applyAlignment="1">
      <alignment horizontal="right" vertical="center"/>
    </xf>
    <xf numFmtId="0" fontId="37" fillId="3" borderId="0" xfId="2" applyFont="1" applyFill="1"/>
    <xf numFmtId="0" fontId="37" fillId="3" borderId="0" xfId="2" applyFont="1" applyFill="1" applyBorder="1" applyAlignment="1">
      <alignment horizontal="center" vertical="center"/>
    </xf>
    <xf numFmtId="0" fontId="37" fillId="3" borderId="0" xfId="0" applyFont="1" applyFill="1" applyBorder="1" applyAlignment="1">
      <alignment horizontal="center" vertical="center"/>
    </xf>
    <xf numFmtId="179" fontId="37" fillId="3" borderId="0" xfId="2" applyNumberFormat="1" applyFont="1" applyFill="1" applyBorder="1" applyAlignment="1">
      <alignment vertical="center"/>
    </xf>
    <xf numFmtId="0" fontId="37" fillId="3" borderId="0" xfId="0" applyFont="1" applyFill="1" applyAlignment="1">
      <alignment vertical="center" wrapText="1"/>
    </xf>
    <xf numFmtId="0" fontId="37" fillId="9" borderId="1" xfId="0" applyFont="1" applyFill="1" applyBorder="1" applyAlignment="1" applyProtection="1">
      <alignment horizontal="right" vertical="center"/>
      <protection locked="0"/>
    </xf>
    <xf numFmtId="0" fontId="37" fillId="8" borderId="1" xfId="2" applyFont="1" applyFill="1" applyBorder="1" applyAlignment="1">
      <alignment horizontal="center" vertical="center" wrapText="1"/>
    </xf>
    <xf numFmtId="0" fontId="37" fillId="3" borderId="0" xfId="0" applyFont="1" applyFill="1" applyBorder="1" applyAlignment="1">
      <alignment vertical="center"/>
    </xf>
    <xf numFmtId="179" fontId="37" fillId="3" borderId="0" xfId="0" applyNumberFormat="1" applyFont="1" applyFill="1" applyBorder="1" applyAlignment="1">
      <alignment vertical="center"/>
    </xf>
    <xf numFmtId="0" fontId="37" fillId="3" borderId="0" xfId="2" applyFont="1" applyFill="1" applyBorder="1" applyAlignment="1">
      <alignment vertical="center"/>
    </xf>
    <xf numFmtId="0" fontId="37" fillId="3" borderId="0" xfId="0" applyFont="1" applyFill="1" applyBorder="1" applyAlignment="1">
      <alignment horizontal="right" vertical="center"/>
    </xf>
    <xf numFmtId="179" fontId="37" fillId="3" borderId="0" xfId="2" applyNumberFormat="1" applyFont="1" applyFill="1" applyBorder="1" applyAlignment="1">
      <alignment horizontal="left" vertical="center" wrapText="1"/>
    </xf>
    <xf numFmtId="0" fontId="37" fillId="8" borderId="0" xfId="0" applyFont="1" applyFill="1" applyAlignment="1">
      <alignment vertical="top"/>
    </xf>
    <xf numFmtId="0" fontId="37" fillId="8" borderId="0" xfId="0" applyFont="1" applyFill="1" applyAlignment="1">
      <alignment vertical="top" wrapText="1"/>
    </xf>
    <xf numFmtId="0" fontId="37" fillId="4" borderId="1" xfId="0" applyFont="1" applyFill="1" applyBorder="1" applyAlignment="1" applyProtection="1">
      <alignment horizontal="center" vertical="center" wrapText="1"/>
      <protection locked="0"/>
    </xf>
    <xf numFmtId="0" fontId="37" fillId="8" borderId="0" xfId="0" applyFont="1" applyFill="1" applyBorder="1" applyAlignment="1">
      <alignment horizontal="center" vertical="center" wrapText="1"/>
    </xf>
    <xf numFmtId="0" fontId="37" fillId="6" borderId="1" xfId="0" applyFont="1" applyFill="1" applyBorder="1" applyAlignment="1">
      <alignment horizontal="center" vertical="center"/>
    </xf>
    <xf numFmtId="0" fontId="37" fillId="3" borderId="0" xfId="0" applyFont="1" applyFill="1" applyBorder="1" applyAlignment="1">
      <alignment horizontal="center" vertical="center" wrapText="1"/>
    </xf>
    <xf numFmtId="0" fontId="37" fillId="8" borderId="0" xfId="0" applyFont="1" applyFill="1" applyBorder="1" applyAlignment="1">
      <alignment horizontal="center" vertical="center"/>
    </xf>
    <xf numFmtId="0" fontId="37" fillId="3" borderId="0" xfId="0" applyNumberFormat="1" applyFont="1" applyFill="1" applyBorder="1" applyAlignment="1">
      <alignment vertical="center"/>
    </xf>
    <xf numFmtId="0" fontId="37" fillId="3" borderId="0" xfId="0" applyFont="1" applyFill="1" applyBorder="1" applyAlignment="1">
      <alignment vertical="top"/>
    </xf>
    <xf numFmtId="0" fontId="37" fillId="0" borderId="0" xfId="0" applyFont="1" applyFill="1" applyBorder="1" applyAlignment="1">
      <alignment vertical="top"/>
    </xf>
    <xf numFmtId="0" fontId="37" fillId="8" borderId="1" xfId="2" applyFont="1" applyFill="1" applyBorder="1" applyAlignment="1">
      <alignment vertical="center" wrapText="1"/>
    </xf>
    <xf numFmtId="0" fontId="37" fillId="8" borderId="0" xfId="0" applyFont="1" applyFill="1" applyAlignment="1">
      <alignment horizontal="left" vertical="top" wrapText="1"/>
    </xf>
    <xf numFmtId="0" fontId="37" fillId="8" borderId="0" xfId="0" applyFont="1" applyFill="1" applyAlignment="1">
      <alignment horizontal="left" vertical="center" wrapText="1"/>
    </xf>
    <xf numFmtId="0" fontId="37" fillId="0" borderId="0" xfId="0" applyFont="1" applyAlignment="1">
      <alignment vertical="center"/>
    </xf>
    <xf numFmtId="0" fontId="39" fillId="3" borderId="0" xfId="0" applyFont="1" applyFill="1" applyAlignment="1">
      <alignment vertical="center"/>
    </xf>
    <xf numFmtId="0" fontId="39" fillId="8" borderId="0" xfId="0" applyFont="1" applyFill="1" applyAlignment="1">
      <alignment horizontal="right" vertical="center"/>
    </xf>
    <xf numFmtId="181" fontId="37" fillId="9" borderId="1" xfId="3" applyNumberFormat="1" applyFont="1" applyFill="1" applyBorder="1" applyAlignment="1" applyProtection="1">
      <alignment horizontal="right" vertical="center" shrinkToFit="1"/>
      <protection locked="0"/>
    </xf>
    <xf numFmtId="181" fontId="37" fillId="6" borderId="1" xfId="3" applyNumberFormat="1" applyFont="1" applyFill="1" applyBorder="1" applyAlignment="1">
      <alignment horizontal="right" vertical="center" shrinkToFit="1"/>
    </xf>
    <xf numFmtId="182" fontId="37" fillId="6" borderId="1" xfId="3" applyNumberFormat="1" applyFont="1" applyFill="1" applyBorder="1" applyAlignment="1">
      <alignment horizontal="right" vertical="center" shrinkToFit="1"/>
    </xf>
    <xf numFmtId="178" fontId="39" fillId="6" borderId="1" xfId="2" applyNumberFormat="1" applyFont="1" applyFill="1" applyBorder="1" applyAlignment="1">
      <alignment horizontal="center" vertical="center"/>
    </xf>
    <xf numFmtId="179" fontId="40" fillId="3" borderId="0" xfId="2" applyNumberFormat="1" applyFont="1" applyFill="1" applyBorder="1" applyAlignment="1">
      <alignment horizontal="right" vertical="center"/>
    </xf>
    <xf numFmtId="182" fontId="40" fillId="3" borderId="0" xfId="3" applyNumberFormat="1" applyFont="1" applyFill="1" applyBorder="1" applyAlignment="1">
      <alignment vertical="center"/>
    </xf>
    <xf numFmtId="179" fontId="40" fillId="3" borderId="0" xfId="2" applyNumberFormat="1" applyFont="1" applyFill="1" applyBorder="1" applyAlignment="1">
      <alignment vertical="center"/>
    </xf>
    <xf numFmtId="0" fontId="44" fillId="9" borderId="83" xfId="0" applyFont="1" applyFill="1" applyBorder="1" applyAlignment="1">
      <alignment horizontal="right" vertical="center"/>
    </xf>
    <xf numFmtId="180" fontId="37" fillId="6" borderId="1" xfId="0" applyNumberFormat="1" applyFont="1" applyFill="1" applyBorder="1" applyAlignment="1">
      <alignment vertical="center" shrinkToFit="1"/>
    </xf>
    <xf numFmtId="183" fontId="37" fillId="6" borderId="1" xfId="1" applyNumberFormat="1" applyFont="1" applyFill="1" applyBorder="1" applyAlignment="1">
      <alignment vertical="center" shrinkToFit="1"/>
    </xf>
    <xf numFmtId="183" fontId="37" fillId="6" borderId="1" xfId="1" applyNumberFormat="1" applyFont="1" applyFill="1" applyBorder="1" applyAlignment="1">
      <alignment horizontal="right" vertical="center" shrinkToFit="1"/>
    </xf>
    <xf numFmtId="0" fontId="40" fillId="8" borderId="0" xfId="0" applyFont="1" applyFill="1" applyAlignment="1">
      <alignment horizontal="left" vertical="center"/>
    </xf>
    <xf numFmtId="184" fontId="37" fillId="6" borderId="1" xfId="1" applyNumberFormat="1" applyFont="1" applyFill="1" applyBorder="1" applyAlignment="1">
      <alignment horizontal="right" vertical="center" shrinkToFit="1"/>
    </xf>
    <xf numFmtId="182" fontId="40" fillId="8" borderId="0" xfId="3" applyNumberFormat="1" applyFont="1" applyFill="1" applyBorder="1" applyAlignment="1">
      <alignment vertical="center"/>
    </xf>
    <xf numFmtId="178" fontId="39" fillId="6" borderId="1" xfId="0" applyNumberFormat="1" applyFont="1" applyFill="1" applyBorder="1" applyAlignment="1">
      <alignment horizontal="center" vertical="center"/>
    </xf>
    <xf numFmtId="0" fontId="3" fillId="5" borderId="1" xfId="0" applyFont="1" applyFill="1" applyBorder="1" applyAlignment="1">
      <alignment horizontal="center" vertical="center" shrinkToFit="1"/>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Border="1">
      <alignment vertical="center"/>
    </xf>
    <xf numFmtId="0" fontId="13" fillId="0" borderId="0" xfId="0" applyFont="1">
      <alignment vertical="center"/>
    </xf>
    <xf numFmtId="0" fontId="7" fillId="0" borderId="4" xfId="0" applyFont="1" applyBorder="1">
      <alignment vertical="center"/>
    </xf>
    <xf numFmtId="0" fontId="7" fillId="0" borderId="68" xfId="0" applyFont="1" applyBorder="1">
      <alignment vertical="center"/>
    </xf>
    <xf numFmtId="0" fontId="7" fillId="0" borderId="69" xfId="0" applyFont="1" applyBorder="1">
      <alignment vertical="center"/>
    </xf>
    <xf numFmtId="0" fontId="7" fillId="0" borderId="0" xfId="0" applyFont="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7" fillId="0" borderId="0" xfId="0" applyFont="1" applyAlignment="1">
      <alignment vertical="center"/>
    </xf>
    <xf numFmtId="0" fontId="12" fillId="3" borderId="70" xfId="0" applyFont="1" applyFill="1" applyBorder="1" applyAlignment="1">
      <alignment vertical="center" shrinkToFit="1"/>
    </xf>
    <xf numFmtId="0" fontId="12" fillId="3" borderId="72" xfId="0" applyFont="1" applyFill="1" applyBorder="1" applyAlignment="1">
      <alignment vertical="center" shrinkToFit="1"/>
    </xf>
    <xf numFmtId="0" fontId="13" fillId="5" borderId="1" xfId="0" applyFont="1" applyFill="1" applyBorder="1" applyAlignment="1">
      <alignment horizontal="center" vertical="center" shrinkToFit="1"/>
    </xf>
    <xf numFmtId="0" fontId="12" fillId="3" borderId="71" xfId="0" applyFont="1" applyFill="1" applyBorder="1" applyAlignment="1">
      <alignment vertical="center" shrinkToFit="1"/>
    </xf>
    <xf numFmtId="0" fontId="12" fillId="3" borderId="19" xfId="0" applyFont="1" applyFill="1" applyBorder="1" applyAlignment="1">
      <alignment vertical="center" shrinkToFit="1"/>
    </xf>
    <xf numFmtId="0" fontId="13" fillId="3" borderId="0" xfId="0" applyFont="1" applyFill="1" applyAlignment="1">
      <alignment vertical="center"/>
    </xf>
    <xf numFmtId="0" fontId="12" fillId="3" borderId="0" xfId="0" applyFont="1" applyFill="1" applyAlignment="1">
      <alignment vertical="center" shrinkToFit="1"/>
    </xf>
    <xf numFmtId="0" fontId="12" fillId="3" borderId="71" xfId="0" applyFont="1" applyFill="1" applyBorder="1" applyAlignment="1">
      <alignment vertical="center" shrinkToFit="1"/>
    </xf>
    <xf numFmtId="0" fontId="12" fillId="3" borderId="0" xfId="0" applyFont="1" applyFill="1" applyBorder="1" applyAlignment="1">
      <alignment vertical="center"/>
    </xf>
    <xf numFmtId="0" fontId="12" fillId="3" borderId="0" xfId="0" applyFont="1" applyFill="1" applyAlignment="1">
      <alignment vertical="center" shrinkToFit="1"/>
    </xf>
    <xf numFmtId="0" fontId="12" fillId="3" borderId="0" xfId="0" applyFont="1" applyFill="1" applyBorder="1" applyAlignment="1">
      <alignment vertical="center" shrinkToFit="1"/>
    </xf>
    <xf numFmtId="0" fontId="13" fillId="5" borderId="12" xfId="0" applyFont="1" applyFill="1" applyBorder="1" applyAlignment="1">
      <alignment horizontal="center" vertical="center" wrapText="1" shrinkToFit="1"/>
    </xf>
    <xf numFmtId="0" fontId="12" fillId="3" borderId="11" xfId="0" applyFont="1" applyFill="1" applyBorder="1" applyAlignment="1">
      <alignment vertical="center" shrinkToFit="1"/>
    </xf>
    <xf numFmtId="0" fontId="12" fillId="3" borderId="12" xfId="0" applyFont="1" applyFill="1" applyBorder="1" applyAlignment="1">
      <alignment horizontal="center" vertical="center" shrinkToFit="1"/>
    </xf>
    <xf numFmtId="0" fontId="12" fillId="3" borderId="87" xfId="0" applyFont="1" applyFill="1" applyBorder="1" applyAlignment="1">
      <alignment vertical="center" shrinkToFit="1"/>
    </xf>
    <xf numFmtId="0" fontId="12" fillId="3" borderId="88" xfId="0" applyFont="1" applyFill="1" applyBorder="1" applyAlignment="1">
      <alignment vertical="center" shrinkToFit="1"/>
    </xf>
    <xf numFmtId="0" fontId="12" fillId="3" borderId="86"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2" fillId="5" borderId="1" xfId="0" applyFont="1" applyFill="1" applyBorder="1" applyAlignment="1">
      <alignment vertical="center" textRotation="255" shrinkToFit="1"/>
    </xf>
    <xf numFmtId="0" fontId="12" fillId="3" borderId="77" xfId="0" applyFont="1" applyFill="1" applyBorder="1" applyAlignment="1">
      <alignment vertical="center" shrinkToFit="1"/>
    </xf>
    <xf numFmtId="0" fontId="12" fillId="3" borderId="71" xfId="0" applyFont="1" applyFill="1" applyBorder="1" applyAlignment="1">
      <alignment vertical="center"/>
    </xf>
    <xf numFmtId="0" fontId="12" fillId="4" borderId="9"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3" borderId="10" xfId="0" applyFont="1" applyFill="1" applyBorder="1" applyAlignment="1">
      <alignment vertical="center"/>
    </xf>
    <xf numFmtId="0" fontId="12" fillId="3" borderId="10" xfId="0" applyFont="1" applyFill="1" applyBorder="1" applyAlignment="1">
      <alignment vertical="center" shrinkToFit="1"/>
    </xf>
    <xf numFmtId="0" fontId="12" fillId="3" borderId="86" xfId="0" applyFont="1" applyFill="1" applyBorder="1" applyAlignment="1">
      <alignment vertical="center" shrinkToFit="1"/>
    </xf>
    <xf numFmtId="0" fontId="12" fillId="4" borderId="87"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3" borderId="19" xfId="0" applyFont="1" applyFill="1" applyBorder="1" applyAlignment="1">
      <alignment vertical="center"/>
    </xf>
    <xf numFmtId="0" fontId="12" fillId="3" borderId="1" xfId="0" applyFont="1" applyFill="1" applyBorder="1" applyAlignment="1">
      <alignment vertical="center"/>
    </xf>
    <xf numFmtId="0" fontId="13" fillId="5" borderId="1" xfId="0" applyFont="1" applyFill="1" applyBorder="1" applyAlignment="1">
      <alignment horizontal="center" vertical="center" shrinkToFit="1"/>
    </xf>
    <xf numFmtId="0" fontId="12" fillId="3" borderId="0" xfId="0" applyFont="1" applyFill="1" applyAlignment="1">
      <alignment vertical="center" shrinkToFit="1"/>
    </xf>
    <xf numFmtId="0" fontId="12" fillId="3" borderId="19" xfId="0" applyFont="1" applyFill="1" applyBorder="1" applyAlignment="1">
      <alignment horizontal="left" vertical="center"/>
    </xf>
    <xf numFmtId="0" fontId="12" fillId="3" borderId="88" xfId="0" applyFont="1" applyFill="1" applyBorder="1" applyAlignment="1">
      <alignment horizontal="left" vertical="center"/>
    </xf>
    <xf numFmtId="0" fontId="12" fillId="3" borderId="71" xfId="0" applyFont="1" applyFill="1" applyBorder="1" applyAlignment="1">
      <alignment horizontal="left" vertical="center"/>
    </xf>
    <xf numFmtId="0" fontId="12" fillId="3" borderId="72" xfId="0" applyFont="1" applyFill="1" applyBorder="1" applyAlignment="1">
      <alignment horizontal="left" vertical="center"/>
    </xf>
    <xf numFmtId="0" fontId="12" fillId="3" borderId="76" xfId="0" applyFont="1" applyFill="1" applyBorder="1" applyAlignment="1">
      <alignment vertical="center" shrinkToFit="1"/>
    </xf>
    <xf numFmtId="0" fontId="12" fillId="3" borderId="68" xfId="0" applyFont="1" applyFill="1" applyBorder="1" applyAlignment="1">
      <alignment horizontal="left" vertical="center"/>
    </xf>
    <xf numFmtId="0" fontId="12" fillId="3" borderId="69" xfId="0" applyFont="1" applyFill="1" applyBorder="1" applyAlignment="1">
      <alignment horizontal="left" vertical="center"/>
    </xf>
    <xf numFmtId="0" fontId="12" fillId="3" borderId="80" xfId="0" applyFont="1" applyFill="1" applyBorder="1" applyAlignment="1">
      <alignment vertical="center" shrinkToFit="1"/>
    </xf>
    <xf numFmtId="0" fontId="12" fillId="3" borderId="80" xfId="0" applyFont="1" applyFill="1" applyBorder="1" applyAlignment="1">
      <alignment horizontal="center" vertical="center" shrinkToFit="1"/>
    </xf>
    <xf numFmtId="0" fontId="12" fillId="4" borderId="79" xfId="0" applyFont="1" applyFill="1" applyBorder="1" applyAlignment="1">
      <alignment horizontal="center" vertical="center" shrinkToFit="1"/>
    </xf>
    <xf numFmtId="0" fontId="12" fillId="3" borderId="18" xfId="0" applyFont="1" applyFill="1" applyBorder="1" applyAlignment="1">
      <alignment vertical="center"/>
    </xf>
    <xf numFmtId="0" fontId="12" fillId="3" borderId="18" xfId="0" applyFont="1" applyFill="1" applyBorder="1" applyAlignment="1">
      <alignment horizontal="left" vertical="center"/>
    </xf>
    <xf numFmtId="0" fontId="12" fillId="3" borderId="81" xfId="0" applyFont="1" applyFill="1" applyBorder="1" applyAlignment="1">
      <alignment horizontal="left" vertical="center"/>
    </xf>
    <xf numFmtId="0" fontId="12" fillId="3" borderId="13" xfId="0" applyFont="1" applyFill="1" applyBorder="1" applyAlignment="1">
      <alignment vertical="center" shrinkToFit="1"/>
    </xf>
    <xf numFmtId="0" fontId="12" fillId="3" borderId="14" xfId="0" applyFont="1" applyFill="1" applyBorder="1" applyAlignment="1">
      <alignment vertical="center" shrinkToFit="1"/>
    </xf>
    <xf numFmtId="0" fontId="12" fillId="3" borderId="13"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12" fillId="3" borderId="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0" xfId="0" applyFont="1" applyFill="1" applyBorder="1" applyAlignment="1">
      <alignment horizontal="center" vertical="center" shrinkToFit="1"/>
    </xf>
    <xf numFmtId="0" fontId="12" fillId="3" borderId="70" xfId="0" applyFont="1" applyFill="1" applyBorder="1" applyAlignment="1">
      <alignment vertical="center" shrinkToFit="1"/>
    </xf>
    <xf numFmtId="0" fontId="12" fillId="3" borderId="72" xfId="0" applyFont="1" applyFill="1" applyBorder="1" applyAlignment="1">
      <alignment vertical="center" shrinkToFit="1"/>
    </xf>
    <xf numFmtId="0" fontId="12" fillId="3" borderId="0" xfId="0" applyFont="1" applyFill="1" applyAlignment="1">
      <alignment vertical="center" shrinkToFit="1"/>
    </xf>
    <xf numFmtId="0" fontId="12" fillId="3" borderId="71" xfId="0" applyFont="1" applyFill="1" applyBorder="1" applyAlignment="1">
      <alignment horizontal="center" vertical="center"/>
    </xf>
    <xf numFmtId="0" fontId="12" fillId="3" borderId="15" xfId="0" applyFont="1" applyFill="1" applyBorder="1" applyAlignment="1">
      <alignment vertical="center" shrinkToFit="1"/>
    </xf>
    <xf numFmtId="0" fontId="12" fillId="5" borderId="1"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12" fillId="5"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1" fillId="3" borderId="0" xfId="0" applyFont="1" applyFill="1" applyAlignment="1">
      <alignment vertical="center"/>
    </xf>
    <xf numFmtId="0" fontId="24" fillId="3" borderId="0" xfId="0" applyFont="1" applyFill="1" applyAlignment="1">
      <alignment horizontal="left" vertical="center"/>
    </xf>
    <xf numFmtId="0" fontId="10" fillId="0" borderId="0" xfId="0" applyFont="1">
      <alignment vertical="center"/>
    </xf>
    <xf numFmtId="0" fontId="11" fillId="0" borderId="0" xfId="0" applyFont="1" applyAlignment="1">
      <alignment vertical="center" shrinkToFit="1"/>
    </xf>
    <xf numFmtId="0" fontId="10" fillId="0" borderId="0" xfId="0" applyFont="1" applyAlignment="1">
      <alignment vertical="center" shrinkToFit="1"/>
    </xf>
    <xf numFmtId="0" fontId="10" fillId="0" borderId="14" xfId="0" applyFont="1" applyBorder="1">
      <alignment vertical="center"/>
    </xf>
    <xf numFmtId="0" fontId="10" fillId="0" borderId="0" xfId="0" applyFont="1" applyBorder="1">
      <alignment vertical="center"/>
    </xf>
    <xf numFmtId="0" fontId="10" fillId="0" borderId="15" xfId="0" applyFont="1" applyBorder="1">
      <alignment vertical="center"/>
    </xf>
    <xf numFmtId="0" fontId="10" fillId="0" borderId="8" xfId="0" applyFont="1" applyBorder="1">
      <alignment vertical="center"/>
    </xf>
    <xf numFmtId="0" fontId="10" fillId="0" borderId="5" xfId="0" applyFont="1" applyBorder="1">
      <alignment vertical="center"/>
    </xf>
    <xf numFmtId="0" fontId="10" fillId="0" borderId="6" xfId="0" applyFont="1" applyBorder="1">
      <alignment vertical="center"/>
    </xf>
    <xf numFmtId="0" fontId="47" fillId="3" borderId="0" xfId="0" applyFont="1" applyFill="1" applyAlignment="1">
      <alignment vertical="center"/>
    </xf>
    <xf numFmtId="0" fontId="12" fillId="3" borderId="0" xfId="0" applyFont="1" applyFill="1" applyBorder="1" applyAlignment="1">
      <alignment vertical="center"/>
    </xf>
    <xf numFmtId="0" fontId="12" fillId="2" borderId="5" xfId="0" applyFont="1" applyFill="1" applyBorder="1" applyAlignment="1">
      <alignment vertical="center" shrinkToFit="1"/>
    </xf>
    <xf numFmtId="0" fontId="0" fillId="0" borderId="0" xfId="0" applyAlignment="1">
      <alignment vertical="center"/>
    </xf>
    <xf numFmtId="0" fontId="12" fillId="3" borderId="2" xfId="0" applyFont="1" applyFill="1" applyBorder="1" applyAlignment="1">
      <alignment vertical="center"/>
    </xf>
    <xf numFmtId="0" fontId="17" fillId="3" borderId="0" xfId="0" applyFont="1" applyFill="1" applyBorder="1" applyAlignment="1">
      <alignment horizontal="left" vertical="center" shrinkToFit="1"/>
    </xf>
    <xf numFmtId="0" fontId="12" fillId="5" borderId="12" xfId="0" applyFont="1" applyFill="1" applyBorder="1" applyAlignment="1">
      <alignment horizontal="center" vertical="center"/>
    </xf>
    <xf numFmtId="0" fontId="24" fillId="5" borderId="60" xfId="0" applyFont="1" applyFill="1" applyBorder="1" applyAlignment="1">
      <alignment horizontal="center" vertical="center"/>
    </xf>
    <xf numFmtId="0" fontId="23"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24" fillId="5" borderId="89" xfId="0" applyFont="1" applyFill="1" applyBorder="1" applyAlignment="1">
      <alignment vertical="center"/>
    </xf>
    <xf numFmtId="0" fontId="23" fillId="5" borderId="13" xfId="0" applyFont="1" applyFill="1" applyBorder="1" applyAlignment="1">
      <alignment horizontal="center" vertical="center"/>
    </xf>
    <xf numFmtId="0" fontId="15" fillId="5" borderId="7" xfId="0" applyFont="1" applyFill="1" applyBorder="1" applyAlignment="1">
      <alignment horizontal="right" vertical="center"/>
    </xf>
    <xf numFmtId="0" fontId="23" fillId="4" borderId="2" xfId="0" applyFont="1" applyFill="1" applyBorder="1" applyAlignment="1">
      <alignment horizontal="center" vertical="center" shrinkToFit="1"/>
    </xf>
    <xf numFmtId="0" fontId="24" fillId="5" borderId="90" xfId="0" applyFont="1" applyFill="1" applyBorder="1" applyAlignment="1">
      <alignment horizontal="center" vertical="center"/>
    </xf>
    <xf numFmtId="0" fontId="23" fillId="5" borderId="7" xfId="0" applyFont="1" applyFill="1" applyBorder="1" applyAlignment="1">
      <alignment horizontal="center" vertical="center"/>
    </xf>
    <xf numFmtId="0" fontId="22" fillId="2" borderId="76" xfId="0" applyFont="1" applyFill="1" applyBorder="1" applyAlignment="1">
      <alignment horizontal="left" vertical="center" shrinkToFit="1"/>
    </xf>
    <xf numFmtId="0" fontId="24" fillId="4" borderId="76" xfId="0" applyFont="1" applyFill="1" applyBorder="1" applyAlignment="1">
      <alignment horizontal="center" vertical="center" shrinkToFit="1"/>
    </xf>
    <xf numFmtId="0" fontId="10" fillId="2" borderId="76" xfId="0" applyFont="1" applyFill="1" applyBorder="1" applyAlignment="1">
      <alignment horizontal="left" vertical="center" shrinkToFit="1"/>
    </xf>
    <xf numFmtId="49" fontId="10" fillId="3" borderId="76" xfId="0" applyNumberFormat="1" applyFont="1" applyFill="1" applyBorder="1" applyAlignment="1">
      <alignment horizontal="center" vertical="center" shrinkToFit="1"/>
    </xf>
    <xf numFmtId="0" fontId="24" fillId="3" borderId="76" xfId="0" applyFont="1" applyFill="1" applyBorder="1" applyAlignment="1">
      <alignment horizontal="center" vertical="center" shrinkToFit="1"/>
    </xf>
    <xf numFmtId="49" fontId="10" fillId="3" borderId="67" xfId="0" applyNumberFormat="1" applyFont="1" applyFill="1" applyBorder="1" applyAlignment="1">
      <alignment horizontal="center" vertical="center" shrinkToFit="1"/>
    </xf>
    <xf numFmtId="0" fontId="24" fillId="3" borderId="91" xfId="0" applyFont="1" applyFill="1" applyBorder="1" applyAlignment="1">
      <alignment horizontal="center" vertical="center" shrinkToFit="1"/>
    </xf>
    <xf numFmtId="176" fontId="24" fillId="3" borderId="77" xfId="0" applyNumberFormat="1" applyFont="1" applyFill="1" applyBorder="1" applyAlignment="1">
      <alignment horizontal="center" vertical="center" shrinkToFit="1"/>
    </xf>
    <xf numFmtId="0" fontId="10" fillId="3" borderId="76" xfId="0" applyFont="1" applyFill="1" applyBorder="1" applyAlignment="1">
      <alignment horizontal="center" vertical="center" shrinkToFit="1"/>
    </xf>
    <xf numFmtId="2" fontId="12" fillId="6" borderId="0" xfId="0" applyNumberFormat="1" applyFont="1" applyFill="1" applyAlignment="1">
      <alignment horizontal="center" vertical="center"/>
    </xf>
    <xf numFmtId="0" fontId="22" fillId="2" borderId="77" xfId="0" applyFont="1" applyFill="1" applyBorder="1" applyAlignment="1">
      <alignment horizontal="left" vertical="center" shrinkToFit="1"/>
    </xf>
    <xf numFmtId="0" fontId="24" fillId="4" borderId="77"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49" fontId="24" fillId="3" borderId="77" xfId="0" applyNumberFormat="1" applyFont="1" applyFill="1" applyBorder="1" applyAlignment="1">
      <alignment horizontal="center" vertical="center" shrinkToFit="1"/>
    </xf>
    <xf numFmtId="0" fontId="24" fillId="3" borderId="70" xfId="0" applyFont="1" applyFill="1" applyBorder="1" applyAlignment="1">
      <alignment horizontal="center" vertical="center" shrinkToFit="1"/>
    </xf>
    <xf numFmtId="0" fontId="24" fillId="3" borderId="92" xfId="0" applyFont="1" applyFill="1" applyBorder="1" applyAlignment="1">
      <alignment horizontal="center" vertical="center" shrinkToFit="1"/>
    </xf>
    <xf numFmtId="49" fontId="24" fillId="3" borderId="70" xfId="0" applyNumberFormat="1" applyFont="1" applyFill="1" applyBorder="1" applyAlignment="1">
      <alignment horizontal="center" vertical="center" shrinkToFit="1"/>
    </xf>
    <xf numFmtId="177" fontId="24" fillId="3" borderId="77" xfId="0" applyNumberFormat="1" applyFont="1" applyFill="1" applyBorder="1" applyAlignment="1">
      <alignment horizontal="center" vertical="center" shrinkToFi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11" xfId="0" applyFont="1" applyFill="1" applyBorder="1" applyAlignment="1">
      <alignment horizontal="center" vertical="top" wrapText="1"/>
    </xf>
    <xf numFmtId="49" fontId="23" fillId="2" borderId="0" xfId="0" applyNumberFormat="1" applyFont="1" applyFill="1" applyBorder="1" applyAlignment="1">
      <alignment horizontal="center" vertical="top" shrinkToFit="1"/>
    </xf>
    <xf numFmtId="0" fontId="23" fillId="3" borderId="0" xfId="0" applyNumberFormat="1" applyFont="1" applyFill="1" applyBorder="1" applyAlignment="1">
      <alignment horizontal="center" vertical="top" shrinkToFit="1"/>
    </xf>
    <xf numFmtId="1" fontId="23" fillId="2" borderId="0" xfId="0" applyNumberFormat="1" applyFont="1" applyFill="1" applyBorder="1" applyAlignment="1">
      <alignment horizontal="center" vertical="top" shrinkToFit="1"/>
    </xf>
    <xf numFmtId="0" fontId="12" fillId="3" borderId="0" xfId="0" applyFont="1" applyFill="1" applyAlignment="1">
      <alignment horizontal="right"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Alignment="1">
      <alignment vertical="center" shrinkToFit="1"/>
    </xf>
    <xf numFmtId="0" fontId="11" fillId="0" borderId="8" xfId="0" applyFont="1" applyBorder="1">
      <alignment vertical="center"/>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15" fillId="3" borderId="86" xfId="0" applyFont="1" applyFill="1" applyBorder="1" applyAlignment="1">
      <alignment vertical="center" shrinkToFit="1"/>
    </xf>
    <xf numFmtId="0" fontId="15" fillId="3" borderId="87" xfId="0" applyFont="1" applyFill="1" applyBorder="1" applyAlignment="1">
      <alignment vertical="center" shrinkToFit="1"/>
    </xf>
    <xf numFmtId="0" fontId="15" fillId="3" borderId="77" xfId="0" applyFont="1" applyFill="1" applyBorder="1" applyAlignment="1">
      <alignment vertical="center" shrinkToFit="1"/>
    </xf>
    <xf numFmtId="0" fontId="15" fillId="3" borderId="87" xfId="0" applyFont="1" applyFill="1" applyBorder="1" applyAlignment="1">
      <alignment vertical="center" wrapText="1" shrinkToFit="1"/>
    </xf>
    <xf numFmtId="0" fontId="15" fillId="0" borderId="86" xfId="0" applyFont="1" applyFill="1" applyBorder="1" applyAlignment="1">
      <alignment vertical="center" shrinkToFit="1"/>
    </xf>
    <xf numFmtId="0" fontId="15" fillId="3" borderId="77" xfId="0" applyFont="1" applyFill="1" applyBorder="1" applyAlignment="1">
      <alignment horizontal="center" vertical="center" shrinkToFit="1"/>
    </xf>
    <xf numFmtId="0" fontId="15" fillId="4" borderId="79" xfId="0" applyFont="1" applyFill="1" applyBorder="1" applyAlignment="1">
      <alignment horizontal="center" vertical="center" shrinkToFit="1"/>
    </xf>
    <xf numFmtId="0" fontId="15" fillId="3" borderId="71" xfId="0" applyFont="1" applyFill="1" applyBorder="1" applyAlignment="1">
      <alignment horizontal="left" vertical="center"/>
    </xf>
    <xf numFmtId="0" fontId="15" fillId="4" borderId="71" xfId="0" applyFont="1" applyFill="1" applyBorder="1" applyAlignment="1">
      <alignment horizontal="center" vertical="center" shrinkToFit="1"/>
    </xf>
    <xf numFmtId="0" fontId="15" fillId="3" borderId="71" xfId="0" applyFont="1" applyFill="1" applyBorder="1" applyAlignment="1">
      <alignment vertical="center" shrinkToFit="1"/>
    </xf>
    <xf numFmtId="0" fontId="15" fillId="3" borderId="86" xfId="0" applyFont="1" applyFill="1" applyBorder="1" applyAlignment="1">
      <alignment horizontal="center" vertical="center" shrinkToFit="1"/>
    </xf>
    <xf numFmtId="0" fontId="15" fillId="4" borderId="70"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3" borderId="68" xfId="0" applyFont="1" applyFill="1" applyBorder="1" applyAlignment="1">
      <alignment horizontal="left" vertical="center"/>
    </xf>
    <xf numFmtId="0" fontId="15" fillId="4" borderId="67" xfId="0" applyFont="1" applyFill="1" applyBorder="1" applyAlignment="1">
      <alignment horizontal="center" vertical="center" shrinkToFit="1"/>
    </xf>
    <xf numFmtId="0" fontId="15" fillId="4" borderId="68" xfId="0" applyFont="1" applyFill="1" applyBorder="1" applyAlignment="1">
      <alignment horizontal="center" vertical="center" shrinkToFit="1"/>
    </xf>
    <xf numFmtId="0" fontId="15" fillId="3" borderId="71" xfId="0" applyFont="1" applyFill="1" applyBorder="1" applyAlignment="1">
      <alignment vertical="center"/>
    </xf>
    <xf numFmtId="0" fontId="15" fillId="0" borderId="71" xfId="0" applyFont="1" applyFill="1" applyBorder="1" applyAlignment="1">
      <alignment horizontal="center" vertical="center" shrinkToFit="1"/>
    </xf>
    <xf numFmtId="0" fontId="12" fillId="3" borderId="0" xfId="0" applyFont="1" applyFill="1" applyAlignment="1">
      <alignment vertical="center" shrinkToFit="1"/>
    </xf>
    <xf numFmtId="0" fontId="15" fillId="3" borderId="72" xfId="0" applyFont="1" applyFill="1" applyBorder="1" applyAlignment="1">
      <alignment vertical="center" shrinkToFit="1"/>
    </xf>
    <xf numFmtId="0" fontId="13" fillId="5" borderId="1" xfId="0" applyFont="1" applyFill="1" applyBorder="1" applyAlignment="1">
      <alignment horizontal="center" vertical="center" shrinkToFit="1"/>
    </xf>
    <xf numFmtId="0" fontId="23" fillId="3" borderId="0" xfId="0" applyNumberFormat="1" applyFont="1" applyFill="1" applyBorder="1" applyAlignment="1">
      <alignment vertical="top" shrinkToFit="1"/>
    </xf>
    <xf numFmtId="0" fontId="12" fillId="3" borderId="0" xfId="0" applyFont="1" applyFill="1" applyAlignment="1">
      <alignment vertical="center" shrinkToFit="1"/>
    </xf>
    <xf numFmtId="0" fontId="21" fillId="3" borderId="0" xfId="0" applyFont="1" applyFill="1" applyAlignment="1">
      <alignment vertical="center"/>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vertical="center"/>
    </xf>
    <xf numFmtId="0" fontId="21" fillId="3" borderId="0" xfId="0" applyFont="1" applyFill="1" applyBorder="1" applyAlignment="1">
      <alignment vertical="center"/>
    </xf>
    <xf numFmtId="0" fontId="23" fillId="3" borderId="15" xfId="0" applyNumberFormat="1" applyFont="1" applyFill="1" applyBorder="1" applyAlignment="1">
      <alignment vertical="top" shrinkToFi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50" fillId="8" borderId="0" xfId="0" applyFont="1" applyFill="1" applyAlignment="1">
      <alignment horizontal="left" vertical="center"/>
    </xf>
    <xf numFmtId="0" fontId="50" fillId="8" borderId="0" xfId="0" applyFont="1" applyFill="1">
      <alignment vertical="center"/>
    </xf>
    <xf numFmtId="0" fontId="0" fillId="0" borderId="1" xfId="0" applyBorder="1">
      <alignment vertical="center"/>
    </xf>
    <xf numFmtId="0" fontId="50" fillId="8" borderId="0" xfId="0" applyFont="1" applyFill="1" applyAlignment="1">
      <alignment vertical="center" wrapText="1"/>
    </xf>
    <xf numFmtId="0" fontId="0" fillId="8" borderId="0" xfId="0" applyFill="1">
      <alignment vertical="center"/>
    </xf>
    <xf numFmtId="178" fontId="51" fillId="6" borderId="1" xfId="2" applyNumberFormat="1" applyFont="1" applyFill="1" applyBorder="1" applyAlignment="1">
      <alignment horizontal="center" vertical="center"/>
    </xf>
    <xf numFmtId="0" fontId="52" fillId="8" borderId="99" xfId="2" applyFont="1" applyFill="1" applyBorder="1" applyAlignment="1">
      <alignment vertical="center" wrapText="1"/>
    </xf>
    <xf numFmtId="0" fontId="39" fillId="8" borderId="0" xfId="0" applyFont="1" applyFill="1">
      <alignment vertical="center"/>
    </xf>
    <xf numFmtId="0" fontId="52" fillId="8" borderId="0" xfId="0" applyFont="1" applyFill="1">
      <alignment vertical="center"/>
    </xf>
    <xf numFmtId="0" fontId="52" fillId="9" borderId="96" xfId="0" applyFont="1" applyFill="1" applyBorder="1" applyAlignment="1">
      <alignment horizontal="right" vertical="center"/>
    </xf>
    <xf numFmtId="0" fontId="52" fillId="9" borderId="22" xfId="0" applyFont="1" applyFill="1" applyBorder="1" applyAlignment="1">
      <alignment horizontal="right" vertical="center"/>
    </xf>
    <xf numFmtId="0" fontId="52" fillId="9" borderId="97" xfId="0" applyFont="1" applyFill="1" applyBorder="1" applyAlignment="1">
      <alignment horizontal="right" vertical="center"/>
    </xf>
    <xf numFmtId="0" fontId="52" fillId="8" borderId="98" xfId="2" applyFont="1" applyFill="1" applyBorder="1" applyAlignment="1">
      <alignment vertical="center" wrapText="1"/>
    </xf>
    <xf numFmtId="0" fontId="51" fillId="0" borderId="98" xfId="0" applyFont="1" applyBorder="1">
      <alignment vertical="center"/>
    </xf>
    <xf numFmtId="0" fontId="52" fillId="9" borderId="49" xfId="0" applyFont="1" applyFill="1" applyBorder="1" applyAlignment="1">
      <alignment horizontal="right" vertical="center"/>
    </xf>
    <xf numFmtId="0" fontId="52" fillId="9" borderId="51" xfId="0" applyFont="1" applyFill="1" applyBorder="1" applyAlignment="1">
      <alignment horizontal="right" vertical="center"/>
    </xf>
    <xf numFmtId="0" fontId="52" fillId="9" borderId="47" xfId="0" applyFont="1" applyFill="1" applyBorder="1" applyAlignment="1">
      <alignment horizontal="right" vertical="center"/>
    </xf>
    <xf numFmtId="178" fontId="37" fillId="6" borderId="52" xfId="2" applyNumberFormat="1" applyFont="1" applyFill="1" applyBorder="1" applyAlignment="1">
      <alignment horizontal="right" vertical="center"/>
    </xf>
    <xf numFmtId="0" fontId="52" fillId="6" borderId="54" xfId="0" applyFont="1" applyFill="1" applyBorder="1">
      <alignment vertical="center"/>
    </xf>
    <xf numFmtId="0" fontId="52" fillId="9" borderId="6" xfId="0" applyFont="1" applyFill="1" applyBorder="1" applyAlignment="1">
      <alignment horizontal="right" vertical="center"/>
    </xf>
    <xf numFmtId="0" fontId="52" fillId="9" borderId="7" xfId="0" applyFont="1" applyFill="1" applyBorder="1" applyAlignment="1">
      <alignment horizontal="right" vertical="center"/>
    </xf>
    <xf numFmtId="0" fontId="52" fillId="9" borderId="100" xfId="0" applyFont="1" applyFill="1" applyBorder="1" applyAlignment="1">
      <alignment horizontal="right" vertical="center"/>
    </xf>
    <xf numFmtId="178" fontId="37" fillId="6" borderId="54" xfId="2" applyNumberFormat="1" applyFont="1" applyFill="1" applyBorder="1" applyAlignment="1">
      <alignment horizontal="right" vertical="center"/>
    </xf>
    <xf numFmtId="0" fontId="52" fillId="6" borderId="56" xfId="0" applyFont="1" applyFill="1" applyBorder="1">
      <alignment vertical="center"/>
    </xf>
    <xf numFmtId="0" fontId="52" fillId="6" borderId="101" xfId="0" applyFont="1" applyFill="1" applyBorder="1">
      <alignment vertical="center"/>
    </xf>
    <xf numFmtId="0" fontId="52" fillId="6" borderId="6" xfId="0" applyFont="1" applyFill="1" applyBorder="1" applyAlignment="1">
      <alignment horizontal="right" vertical="center"/>
    </xf>
    <xf numFmtId="0" fontId="52" fillId="6" borderId="7" xfId="0" applyFont="1" applyFill="1" applyBorder="1" applyAlignment="1">
      <alignment horizontal="right" vertical="center"/>
    </xf>
    <xf numFmtId="0" fontId="52" fillId="6" borderId="100" xfId="0" applyFont="1" applyFill="1" applyBorder="1" applyAlignment="1">
      <alignment horizontal="right" vertical="center"/>
    </xf>
    <xf numFmtId="0" fontId="52" fillId="6" borderId="98" xfId="0" applyFont="1" applyFill="1" applyBorder="1">
      <alignment vertical="center"/>
    </xf>
    <xf numFmtId="0" fontId="52" fillId="9" borderId="33" xfId="0" applyFont="1" applyFill="1" applyBorder="1" applyAlignment="1">
      <alignment horizontal="right" vertical="center"/>
    </xf>
    <xf numFmtId="0" fontId="52" fillId="9" borderId="1" xfId="0" applyFont="1" applyFill="1" applyBorder="1" applyAlignment="1">
      <alignment horizontal="right" vertical="center"/>
    </xf>
    <xf numFmtId="0" fontId="52" fillId="9" borderId="34" xfId="0" applyFont="1" applyFill="1" applyBorder="1" applyAlignment="1">
      <alignment horizontal="right" vertical="center"/>
    </xf>
    <xf numFmtId="0" fontId="52" fillId="9" borderId="15" xfId="0" applyFont="1" applyFill="1" applyBorder="1" applyAlignment="1">
      <alignment horizontal="right" vertical="center"/>
    </xf>
    <xf numFmtId="0" fontId="52" fillId="9" borderId="13" xfId="0" applyFont="1" applyFill="1" applyBorder="1" applyAlignment="1">
      <alignment horizontal="right" vertical="center"/>
    </xf>
    <xf numFmtId="0" fontId="52" fillId="9" borderId="103" xfId="0" applyFont="1" applyFill="1" applyBorder="1" applyAlignment="1">
      <alignment horizontal="right" vertical="center"/>
    </xf>
    <xf numFmtId="178" fontId="37" fillId="6" borderId="46" xfId="2" applyNumberFormat="1" applyFont="1" applyFill="1" applyBorder="1" applyAlignment="1">
      <alignment horizontal="right" vertical="center"/>
    </xf>
    <xf numFmtId="185" fontId="52" fillId="6" borderId="105" xfId="1" applyNumberFormat="1" applyFont="1" applyFill="1" applyBorder="1" applyAlignment="1">
      <alignment horizontal="right" vertical="center"/>
    </xf>
    <xf numFmtId="185" fontId="37" fillId="6" borderId="98" xfId="1" applyNumberFormat="1" applyFont="1" applyFill="1" applyBorder="1" applyAlignment="1">
      <alignment horizontal="right" vertical="center"/>
    </xf>
    <xf numFmtId="0" fontId="52" fillId="8" borderId="0" xfId="2" applyFont="1" applyFill="1" applyAlignment="1">
      <alignment vertical="center"/>
    </xf>
    <xf numFmtId="0" fontId="52" fillId="6" borderId="1" xfId="0" applyFont="1" applyFill="1" applyBorder="1" applyAlignment="1">
      <alignment horizontal="center" vertical="center"/>
    </xf>
    <xf numFmtId="0" fontId="10" fillId="7" borderId="0" xfId="0" applyFont="1" applyFill="1" applyBorder="1">
      <alignment vertical="center"/>
    </xf>
    <xf numFmtId="0" fontId="10" fillId="7" borderId="15" xfId="0" applyFont="1" applyFill="1" applyBorder="1">
      <alignment vertical="center"/>
    </xf>
    <xf numFmtId="0" fontId="10" fillId="0" borderId="14" xfId="0" applyFont="1" applyBorder="1">
      <alignment vertical="center"/>
    </xf>
    <xf numFmtId="0" fontId="10" fillId="0" borderId="0" xfId="0" applyFont="1" applyBorder="1">
      <alignment vertical="center"/>
    </xf>
    <xf numFmtId="0" fontId="10" fillId="0" borderId="15" xfId="0" applyFont="1" applyBorder="1">
      <alignment vertical="center"/>
    </xf>
    <xf numFmtId="0" fontId="17" fillId="3" borderId="0" xfId="0" applyFont="1" applyFill="1" applyAlignment="1">
      <alignment horizontal="right" vertical="center"/>
    </xf>
    <xf numFmtId="0" fontId="24" fillId="3" borderId="14"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3" borderId="3" xfId="0" applyNumberFormat="1" applyFont="1" applyFill="1" applyBorder="1" applyAlignment="1">
      <alignment horizontal="center" vertical="center" shrinkToFit="1"/>
    </xf>
    <xf numFmtId="0" fontId="24" fillId="3" borderId="0" xfId="0" applyFont="1" applyFill="1" applyBorder="1" applyAlignment="1">
      <alignment vertical="center"/>
    </xf>
    <xf numFmtId="0" fontId="8" fillId="0" borderId="0" xfId="0" applyFont="1" applyBorder="1" applyAlignment="1">
      <alignment vertical="center" shrinkToFit="1"/>
    </xf>
    <xf numFmtId="0" fontId="10" fillId="3" borderId="0" xfId="0" applyFont="1" applyFill="1">
      <alignment vertical="center"/>
    </xf>
    <xf numFmtId="0" fontId="10" fillId="3" borderId="0" xfId="0" applyFont="1" applyFill="1" applyAlignment="1">
      <alignment vertical="center"/>
    </xf>
    <xf numFmtId="0" fontId="34" fillId="3" borderId="0" xfId="0" applyFont="1" applyFill="1" applyAlignment="1">
      <alignment vertical="center"/>
    </xf>
    <xf numFmtId="0" fontId="13" fillId="2" borderId="5" xfId="0" applyFont="1" applyFill="1" applyBorder="1" applyAlignment="1">
      <alignment vertical="center" shrinkToFit="1"/>
    </xf>
    <xf numFmtId="0" fontId="13" fillId="3" borderId="0" xfId="0" applyFont="1" applyFill="1" applyAlignment="1">
      <alignment horizontal="center" vertical="center"/>
    </xf>
    <xf numFmtId="0" fontId="55" fillId="2" borderId="5" xfId="0" applyFont="1" applyFill="1" applyBorder="1" applyAlignment="1">
      <alignment vertical="center" shrinkToFit="1"/>
    </xf>
    <xf numFmtId="0" fontId="56" fillId="3" borderId="0" xfId="0" applyFont="1" applyFill="1" applyAlignment="1">
      <alignment vertical="center" shrinkToFit="1"/>
    </xf>
    <xf numFmtId="0" fontId="26" fillId="3" borderId="0" xfId="0" applyFont="1" applyFill="1" applyAlignment="1">
      <alignment vertical="center"/>
    </xf>
    <xf numFmtId="0" fontId="10" fillId="4" borderId="48"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10" fillId="3" borderId="0" xfId="0" applyFont="1" applyFill="1" applyBorder="1" applyAlignment="1">
      <alignment vertical="center"/>
    </xf>
    <xf numFmtId="0" fontId="57" fillId="3" borderId="0" xfId="0" applyFont="1" applyFill="1" applyBorder="1" applyAlignment="1">
      <alignment vertical="center" wrapText="1"/>
    </xf>
    <xf numFmtId="0" fontId="10" fillId="4" borderId="33" xfId="0" applyFont="1" applyFill="1" applyBorder="1" applyAlignment="1">
      <alignment horizontal="center" vertical="center"/>
    </xf>
    <xf numFmtId="0" fontId="10" fillId="3" borderId="34" xfId="0" applyFont="1" applyFill="1" applyBorder="1" applyAlignment="1">
      <alignment horizontal="center" vertical="center"/>
    </xf>
    <xf numFmtId="14" fontId="58" fillId="13" borderId="98" xfId="0" applyNumberFormat="1" applyFont="1" applyFill="1" applyBorder="1" applyAlignment="1">
      <alignment horizontal="center" vertical="center"/>
    </xf>
    <xf numFmtId="186" fontId="10" fillId="6" borderId="0" xfId="0" applyNumberFormat="1" applyFont="1" applyFill="1" applyBorder="1" applyAlignment="1">
      <alignment horizontal="center" vertical="center"/>
    </xf>
    <xf numFmtId="0" fontId="56" fillId="3" borderId="0" xfId="0" applyFont="1" applyFill="1">
      <alignment vertical="center"/>
    </xf>
    <xf numFmtId="0" fontId="56" fillId="3" borderId="0" xfId="0" applyFont="1" applyFill="1" applyAlignment="1">
      <alignment horizontal="right" vertical="center"/>
    </xf>
    <xf numFmtId="176" fontId="56" fillId="14" borderId="0" xfId="0" applyNumberFormat="1" applyFont="1" applyFill="1" applyAlignment="1">
      <alignment horizontal="center" vertical="center" shrinkToFit="1"/>
    </xf>
    <xf numFmtId="0" fontId="56" fillId="14" borderId="0" xfId="0" applyFont="1" applyFill="1" applyAlignment="1">
      <alignment horizontal="center" vertical="center" shrinkToFit="1"/>
    </xf>
    <xf numFmtId="0" fontId="56" fillId="3" borderId="0" xfId="0" applyFont="1" applyFill="1" applyAlignment="1">
      <alignment horizontal="center" vertical="center" shrinkToFit="1"/>
    </xf>
    <xf numFmtId="0" fontId="10" fillId="4" borderId="43" xfId="0" applyFont="1" applyFill="1" applyBorder="1" applyAlignment="1">
      <alignment horizontal="center" vertical="center"/>
    </xf>
    <xf numFmtId="0" fontId="10" fillId="3" borderId="45" xfId="0" applyFont="1" applyFill="1" applyBorder="1" applyAlignment="1">
      <alignment horizontal="center" vertical="center"/>
    </xf>
    <xf numFmtId="0" fontId="59" fillId="15" borderId="9" xfId="0" applyFont="1" applyFill="1" applyBorder="1" applyAlignment="1">
      <alignment vertical="center"/>
    </xf>
    <xf numFmtId="0" fontId="59" fillId="15" borderId="10" xfId="0" applyFont="1" applyFill="1" applyBorder="1" applyAlignment="1">
      <alignment horizontal="center" vertical="center" shrinkToFit="1"/>
    </xf>
    <xf numFmtId="0" fontId="59" fillId="15" borderId="9" xfId="0" applyFont="1" applyFill="1" applyBorder="1" applyAlignment="1">
      <alignment horizontal="center" vertical="center"/>
    </xf>
    <xf numFmtId="0" fontId="59" fillId="15" borderId="14" xfId="0" applyFont="1" applyFill="1" applyBorder="1" applyAlignment="1">
      <alignment horizontal="center" vertical="center"/>
    </xf>
    <xf numFmtId="0" fontId="59" fillId="15" borderId="67" xfId="0" applyFont="1" applyFill="1" applyBorder="1" applyAlignment="1">
      <alignment horizontal="center" vertical="center" shrinkToFit="1"/>
    </xf>
    <xf numFmtId="0" fontId="59" fillId="15" borderId="112" xfId="0" applyFont="1" applyFill="1" applyBorder="1" applyAlignment="1">
      <alignment horizontal="center" vertical="center" shrinkToFit="1"/>
    </xf>
    <xf numFmtId="0" fontId="59" fillId="15" borderId="76" xfId="0" applyFont="1" applyFill="1" applyBorder="1" applyAlignment="1">
      <alignment horizontal="center" vertical="center" shrinkToFit="1"/>
    </xf>
    <xf numFmtId="0" fontId="59" fillId="15" borderId="113" xfId="0" applyFont="1" applyFill="1" applyBorder="1" applyAlignment="1">
      <alignment horizontal="center" vertical="center" shrinkToFit="1"/>
    </xf>
    <xf numFmtId="0" fontId="59" fillId="15" borderId="69" xfId="0" applyFont="1" applyFill="1" applyBorder="1" applyAlignment="1">
      <alignment horizontal="center" vertical="center" shrinkToFit="1"/>
    </xf>
    <xf numFmtId="0" fontId="59" fillId="15" borderId="8" xfId="0" applyFont="1" applyFill="1" applyBorder="1" applyAlignment="1">
      <alignment vertical="center"/>
    </xf>
    <xf numFmtId="0" fontId="59" fillId="15" borderId="8" xfId="0" applyFont="1" applyFill="1" applyBorder="1" applyAlignment="1">
      <alignment horizontal="center" vertical="center" shrinkToFit="1"/>
    </xf>
    <xf numFmtId="187" fontId="59" fillId="15" borderId="114" xfId="0" applyNumberFormat="1" applyFont="1" applyFill="1" applyBorder="1" applyAlignment="1">
      <alignment horizontal="center" vertical="center" shrinkToFit="1"/>
    </xf>
    <xf numFmtId="187" fontId="59" fillId="15" borderId="6" xfId="0" applyNumberFormat="1" applyFont="1" applyFill="1" applyBorder="1" applyAlignment="1">
      <alignment horizontal="center" vertical="center" shrinkToFit="1"/>
    </xf>
    <xf numFmtId="187" fontId="59" fillId="15" borderId="115" xfId="0" applyNumberFormat="1" applyFont="1" applyFill="1" applyBorder="1" applyAlignment="1">
      <alignment horizontal="center" vertical="center" shrinkToFit="1"/>
    </xf>
    <xf numFmtId="0" fontId="59" fillId="15" borderId="6" xfId="0" applyFont="1" applyFill="1" applyBorder="1" applyAlignment="1">
      <alignment horizontal="center" vertical="center" shrinkToFit="1"/>
    </xf>
    <xf numFmtId="0" fontId="59" fillId="15" borderId="7" xfId="0" applyFont="1" applyFill="1" applyBorder="1" applyAlignment="1">
      <alignment horizontal="center" vertical="center" shrinkToFit="1"/>
    </xf>
    <xf numFmtId="0" fontId="10" fillId="4" borderId="67" xfId="0" applyFont="1" applyFill="1" applyBorder="1" applyAlignment="1">
      <alignment horizontal="center" vertical="center" shrinkToFit="1"/>
    </xf>
    <xf numFmtId="49" fontId="24" fillId="4" borderId="112" xfId="0" applyNumberFormat="1" applyFont="1" applyFill="1" applyBorder="1" applyAlignment="1">
      <alignment horizontal="center" vertical="center" shrinkToFit="1"/>
    </xf>
    <xf numFmtId="49" fontId="24" fillId="4" borderId="76" xfId="0" applyNumberFormat="1" applyFont="1" applyFill="1" applyBorder="1" applyAlignment="1">
      <alignment horizontal="center" vertical="center" shrinkToFit="1"/>
    </xf>
    <xf numFmtId="49" fontId="24" fillId="4" borderId="113" xfId="0" applyNumberFormat="1" applyFont="1" applyFill="1" applyBorder="1" applyAlignment="1">
      <alignment horizontal="center" vertical="center" shrinkToFit="1"/>
    </xf>
    <xf numFmtId="0" fontId="24" fillId="4" borderId="69" xfId="0" applyFont="1" applyFill="1" applyBorder="1" applyAlignment="1">
      <alignment horizontal="center" vertical="center" shrinkToFit="1"/>
    </xf>
    <xf numFmtId="188" fontId="24" fillId="3" borderId="9" xfId="0" applyNumberFormat="1" applyFont="1" applyFill="1" applyBorder="1" applyAlignment="1">
      <alignment horizontal="right" vertical="center" shrinkToFit="1"/>
    </xf>
    <xf numFmtId="0" fontId="24" fillId="3" borderId="12" xfId="0" applyFont="1" applyFill="1" applyBorder="1" applyAlignment="1">
      <alignment vertical="center" shrinkToFit="1"/>
    </xf>
    <xf numFmtId="0" fontId="24" fillId="3" borderId="13" xfId="0" applyFont="1" applyFill="1" applyBorder="1" applyAlignment="1">
      <alignment vertical="center" shrinkToFit="1"/>
    </xf>
    <xf numFmtId="0" fontId="10" fillId="14" borderId="73" xfId="0" applyFont="1" applyFill="1" applyBorder="1" applyAlignment="1">
      <alignment horizontal="center" vertical="center" shrinkToFit="1"/>
    </xf>
    <xf numFmtId="0" fontId="11" fillId="14" borderId="116" xfId="0" applyFont="1" applyFill="1" applyBorder="1" applyAlignment="1">
      <alignment horizontal="center" vertical="center" shrinkToFit="1"/>
    </xf>
    <xf numFmtId="0" fontId="11" fillId="14" borderId="78" xfId="0" applyFont="1" applyFill="1" applyBorder="1" applyAlignment="1">
      <alignment horizontal="center" vertical="center" shrinkToFit="1"/>
    </xf>
    <xf numFmtId="0" fontId="11" fillId="14" borderId="117" xfId="0" applyFont="1" applyFill="1" applyBorder="1" applyAlignment="1">
      <alignment horizontal="center" vertical="center" shrinkToFit="1"/>
    </xf>
    <xf numFmtId="0" fontId="11" fillId="14" borderId="75" xfId="0" applyFont="1" applyFill="1" applyBorder="1" applyAlignment="1">
      <alignment horizontal="center" vertical="center" shrinkToFit="1"/>
    </xf>
    <xf numFmtId="2" fontId="24" fillId="14" borderId="8" xfId="0" applyNumberFormat="1" applyFont="1" applyFill="1" applyBorder="1" applyAlignment="1">
      <alignment horizontal="right" vertical="center" shrinkToFit="1"/>
    </xf>
    <xf numFmtId="2" fontId="24" fillId="14" borderId="7" xfId="0" applyNumberFormat="1" applyFont="1" applyFill="1" applyBorder="1" applyAlignment="1">
      <alignment horizontal="right" vertical="center" shrinkToFit="1"/>
    </xf>
    <xf numFmtId="2" fontId="24" fillId="14" borderId="8" xfId="0" applyNumberFormat="1" applyFont="1" applyFill="1" applyBorder="1" applyAlignment="1">
      <alignment horizontal="center" vertical="center" shrinkToFit="1"/>
    </xf>
    <xf numFmtId="2" fontId="24" fillId="14" borderId="6" xfId="0" applyNumberFormat="1" applyFont="1" applyFill="1" applyBorder="1" applyAlignment="1">
      <alignment horizontal="center" vertical="center" shrinkToFit="1"/>
    </xf>
    <xf numFmtId="176" fontId="24" fillId="14" borderId="7" xfId="0" applyNumberFormat="1" applyFont="1" applyFill="1" applyBorder="1" applyAlignment="1">
      <alignment horizontal="right" vertical="center" shrinkToFit="1"/>
    </xf>
    <xf numFmtId="49" fontId="24" fillId="4" borderId="69" xfId="0" applyNumberFormat="1" applyFont="1" applyFill="1" applyBorder="1" applyAlignment="1">
      <alignment horizontal="center" vertical="center" shrinkToFit="1"/>
    </xf>
    <xf numFmtId="0" fontId="10" fillId="3" borderId="0" xfId="0" applyFont="1" applyFill="1" applyBorder="1">
      <alignment vertical="center"/>
    </xf>
    <xf numFmtId="0" fontId="10" fillId="3" borderId="118" xfId="0" applyFont="1" applyFill="1" applyBorder="1">
      <alignment vertical="center"/>
    </xf>
    <xf numFmtId="2" fontId="24" fillId="14" borderId="13" xfId="0" applyNumberFormat="1" applyFont="1" applyFill="1" applyBorder="1" applyAlignment="1">
      <alignment horizontal="right" vertical="center" shrinkToFit="1"/>
    </xf>
    <xf numFmtId="0" fontId="24" fillId="15" borderId="1" xfId="0" applyNumberFormat="1" applyFont="1" applyFill="1" applyBorder="1" applyAlignment="1">
      <alignment horizontal="left" vertical="center" shrinkToFit="1"/>
    </xf>
    <xf numFmtId="0" fontId="24" fillId="15" borderId="1" xfId="0" applyNumberFormat="1" applyFont="1" applyFill="1" applyBorder="1" applyAlignment="1">
      <alignment horizontal="center" vertical="center" shrinkToFit="1"/>
    </xf>
    <xf numFmtId="0" fontId="10" fillId="15" borderId="1" xfId="0" applyNumberFormat="1" applyFont="1" applyFill="1" applyBorder="1" applyAlignment="1">
      <alignment vertical="center" shrinkToFit="1"/>
    </xf>
    <xf numFmtId="0" fontId="10" fillId="15" borderId="2" xfId="0" applyNumberFormat="1" applyFont="1" applyFill="1" applyBorder="1" applyAlignment="1">
      <alignment horizontal="center" vertical="center" shrinkToFit="1"/>
    </xf>
    <xf numFmtId="0" fontId="11" fillId="15" borderId="120" xfId="0" applyNumberFormat="1" applyFont="1" applyFill="1" applyBorder="1" applyAlignment="1">
      <alignment horizontal="center" vertical="center" shrinkToFit="1"/>
    </xf>
    <xf numFmtId="0" fontId="11" fillId="15" borderId="1" xfId="0" applyNumberFormat="1" applyFont="1" applyFill="1" applyBorder="1" applyAlignment="1">
      <alignment horizontal="center" vertical="center" shrinkToFit="1"/>
    </xf>
    <xf numFmtId="0" fontId="11" fillId="15" borderId="121" xfId="0" applyNumberFormat="1" applyFont="1" applyFill="1" applyBorder="1" applyAlignment="1">
      <alignment horizontal="center" vertical="center" shrinkToFit="1"/>
    </xf>
    <xf numFmtId="0" fontId="11" fillId="15" borderId="4" xfId="0" applyNumberFormat="1" applyFont="1" applyFill="1" applyBorder="1" applyAlignment="1">
      <alignment horizontal="center" vertical="center" shrinkToFit="1"/>
    </xf>
    <xf numFmtId="0" fontId="24" fillId="15" borderId="1" xfId="0" applyNumberFormat="1" applyFont="1" applyFill="1" applyBorder="1" applyAlignment="1">
      <alignment horizontal="right" vertical="center" shrinkToFit="1"/>
    </xf>
    <xf numFmtId="0" fontId="24" fillId="15" borderId="2" xfId="0" applyNumberFormat="1" applyFont="1" applyFill="1" applyBorder="1" applyAlignment="1">
      <alignment horizontal="right" vertical="center" shrinkToFit="1"/>
    </xf>
    <xf numFmtId="0" fontId="24" fillId="15" borderId="9" xfId="0" applyNumberFormat="1" applyFont="1" applyFill="1" applyBorder="1" applyAlignment="1">
      <alignment horizontal="center" vertical="center" shrinkToFit="1"/>
    </xf>
    <xf numFmtId="0" fontId="24" fillId="15" borderId="11" xfId="0" applyNumberFormat="1" applyFont="1" applyFill="1" applyBorder="1" applyAlignment="1">
      <alignment horizontal="center" vertical="center" shrinkToFit="1"/>
    </xf>
    <xf numFmtId="0" fontId="24" fillId="15" borderId="4" xfId="0" applyNumberFormat="1" applyFont="1" applyFill="1" applyBorder="1" applyAlignment="1">
      <alignment horizontal="right" vertical="center" shrinkToFit="1"/>
    </xf>
    <xf numFmtId="0" fontId="10" fillId="6" borderId="9" xfId="0" applyNumberFormat="1" applyFont="1" applyFill="1" applyBorder="1" applyAlignment="1">
      <alignment horizontal="center" vertical="center" shrinkToFit="1"/>
    </xf>
    <xf numFmtId="0" fontId="11" fillId="6" borderId="122" xfId="0" applyNumberFormat="1" applyFont="1" applyFill="1" applyBorder="1" applyAlignment="1">
      <alignment horizontal="center" vertical="center" shrinkToFit="1"/>
    </xf>
    <xf numFmtId="0" fontId="11" fillId="6" borderId="12" xfId="0" applyNumberFormat="1" applyFont="1" applyFill="1" applyBorder="1" applyAlignment="1">
      <alignment horizontal="center" vertical="center" shrinkToFit="1"/>
    </xf>
    <xf numFmtId="0" fontId="11" fillId="6" borderId="123" xfId="0" applyNumberFormat="1" applyFont="1" applyFill="1" applyBorder="1" applyAlignment="1">
      <alignment horizontal="center" vertical="center" shrinkToFit="1"/>
    </xf>
    <xf numFmtId="0" fontId="11" fillId="6" borderId="11" xfId="0" applyNumberFormat="1" applyFont="1" applyFill="1" applyBorder="1" applyAlignment="1">
      <alignment horizontal="center" vertical="center" shrinkToFit="1"/>
    </xf>
    <xf numFmtId="189" fontId="24" fillId="6" borderId="12" xfId="0" applyNumberFormat="1" applyFont="1" applyFill="1" applyBorder="1" applyAlignment="1">
      <alignment horizontal="left" vertical="center" shrinkToFit="1"/>
    </xf>
    <xf numFmtId="0" fontId="24" fillId="3" borderId="9" xfId="0" applyNumberFormat="1" applyFont="1" applyFill="1" applyBorder="1" applyAlignment="1">
      <alignment horizontal="right" vertical="center" shrinkToFit="1"/>
    </xf>
    <xf numFmtId="0" fontId="24" fillId="3" borderId="9" xfId="0" applyNumberFormat="1" applyFont="1" applyFill="1" applyBorder="1" applyAlignment="1">
      <alignment horizontal="center" vertical="center" shrinkToFit="1"/>
    </xf>
    <xf numFmtId="0" fontId="24" fillId="3" borderId="11" xfId="0" applyNumberFormat="1" applyFont="1" applyFill="1" applyBorder="1" applyAlignment="1">
      <alignment horizontal="center" vertical="center" shrinkToFit="1"/>
    </xf>
    <xf numFmtId="0" fontId="24" fillId="3" borderId="11" xfId="0" applyNumberFormat="1" applyFont="1" applyFill="1" applyBorder="1" applyAlignment="1">
      <alignment horizontal="right" vertical="center" shrinkToFit="1"/>
    </xf>
    <xf numFmtId="0" fontId="24" fillId="3" borderId="12" xfId="0" applyNumberFormat="1" applyFont="1" applyFill="1" applyBorder="1" applyAlignment="1">
      <alignment horizontal="right" vertical="center" shrinkToFit="1"/>
    </xf>
    <xf numFmtId="0" fontId="10" fillId="3" borderId="5" xfId="0" applyFont="1" applyFill="1" applyBorder="1" applyAlignment="1">
      <alignment horizontal="right" vertical="center" shrinkToFit="1"/>
    </xf>
    <xf numFmtId="0" fontId="10" fillId="3" borderId="3" xfId="0" applyNumberFormat="1" applyFont="1" applyFill="1" applyBorder="1" applyAlignment="1">
      <alignment vertical="center" shrinkToFit="1"/>
    </xf>
    <xf numFmtId="0" fontId="10" fillId="3" borderId="3" xfId="0" applyNumberFormat="1" applyFont="1" applyFill="1" applyBorder="1" applyAlignment="1">
      <alignment horizontal="center" vertical="center" shrinkToFit="1"/>
    </xf>
    <xf numFmtId="0" fontId="11" fillId="3" borderId="3" xfId="0" applyNumberFormat="1" applyFont="1" applyFill="1" applyBorder="1" applyAlignment="1">
      <alignment horizontal="center" vertical="center" shrinkToFit="1"/>
    </xf>
    <xf numFmtId="190" fontId="24" fillId="3" borderId="3" xfId="0" applyNumberFormat="1" applyFont="1" applyFill="1" applyBorder="1" applyAlignment="1">
      <alignment horizontal="left" vertical="center" shrinkToFit="1"/>
    </xf>
    <xf numFmtId="0" fontId="24" fillId="3" borderId="3" xfId="0" applyNumberFormat="1" applyFont="1" applyFill="1" applyBorder="1" applyAlignment="1">
      <alignment horizontal="right" vertical="center" shrinkToFit="1"/>
    </xf>
    <xf numFmtId="0" fontId="10" fillId="3" borderId="10" xfId="0" applyNumberFormat="1" applyFont="1" applyFill="1" applyBorder="1" applyAlignment="1">
      <alignment vertical="center" shrinkToFit="1"/>
    </xf>
    <xf numFmtId="0" fontId="10" fillId="3" borderId="10" xfId="0" applyNumberFormat="1" applyFont="1" applyFill="1" applyBorder="1" applyAlignment="1">
      <alignment horizontal="center" vertical="center" shrinkToFit="1"/>
    </xf>
    <xf numFmtId="0" fontId="11" fillId="3" borderId="10" xfId="0" applyNumberFormat="1" applyFont="1" applyFill="1" applyBorder="1" applyAlignment="1">
      <alignment horizontal="center" vertical="center" shrinkToFit="1"/>
    </xf>
    <xf numFmtId="0" fontId="24" fillId="3" borderId="0" xfId="0" applyNumberFormat="1" applyFont="1" applyFill="1" applyBorder="1" applyAlignment="1">
      <alignment horizontal="right" vertical="center" shrinkToFit="1"/>
    </xf>
    <xf numFmtId="0" fontId="24" fillId="3" borderId="10" xfId="0" applyNumberFormat="1" applyFont="1" applyFill="1" applyBorder="1" applyAlignment="1">
      <alignment horizontal="right" vertical="center" shrinkToFit="1"/>
    </xf>
    <xf numFmtId="0" fontId="10" fillId="3" borderId="0" xfId="0" applyNumberFormat="1" applyFont="1" applyFill="1" applyBorder="1" applyAlignment="1">
      <alignment vertical="center" shrinkToFit="1"/>
    </xf>
    <xf numFmtId="0" fontId="10" fillId="3" borderId="0" xfId="0" applyNumberFormat="1" applyFont="1" applyFill="1" applyBorder="1" applyAlignment="1">
      <alignment horizontal="center" vertical="center" shrinkToFit="1"/>
    </xf>
    <xf numFmtId="0" fontId="11" fillId="3" borderId="0" xfId="0" applyNumberFormat="1" applyFont="1" applyFill="1" applyBorder="1" applyAlignment="1">
      <alignment horizontal="center" vertical="center" shrinkToFit="1"/>
    </xf>
    <xf numFmtId="0" fontId="11" fillId="3" borderId="0" xfId="0" applyNumberFormat="1" applyFont="1" applyFill="1" applyBorder="1" applyAlignment="1">
      <alignment horizontal="left" vertical="center" shrinkToFit="1"/>
    </xf>
    <xf numFmtId="0" fontId="24" fillId="3" borderId="0" xfId="0" applyNumberFormat="1" applyFont="1" applyFill="1" applyBorder="1" applyAlignment="1">
      <alignment horizontal="center" shrinkToFit="1"/>
    </xf>
    <xf numFmtId="0" fontId="10" fillId="3" borderId="0" xfId="0" applyFont="1" applyFill="1" applyBorder="1" applyAlignment="1">
      <alignment vertical="center" shrinkToFit="1"/>
    </xf>
    <xf numFmtId="0" fontId="10" fillId="3" borderId="0" xfId="0" applyFont="1" applyFill="1" applyAlignment="1">
      <alignment horizontal="center" vertical="center" shrinkToFit="1"/>
    </xf>
    <xf numFmtId="0" fontId="11" fillId="3" borderId="0" xfId="0" applyNumberFormat="1" applyFont="1" applyFill="1" applyBorder="1" applyAlignment="1">
      <alignment horizontal="right" vertical="center" shrinkToFit="1"/>
    </xf>
    <xf numFmtId="0" fontId="10" fillId="0" borderId="0" xfId="0" applyFont="1" applyBorder="1" applyAlignment="1">
      <alignment vertical="center" shrinkToFit="1"/>
    </xf>
    <xf numFmtId="14" fontId="58" fillId="6" borderId="98" xfId="0" applyNumberFormat="1" applyFont="1" applyFill="1" applyBorder="1" applyAlignment="1">
      <alignment horizontal="center" vertical="center" shrinkToFit="1"/>
    </xf>
    <xf numFmtId="0" fontId="10" fillId="3" borderId="17" xfId="0" applyFont="1" applyFill="1" applyBorder="1" applyAlignment="1">
      <alignment vertical="center" shrinkToFit="1"/>
    </xf>
    <xf numFmtId="0" fontId="10" fillId="3" borderId="0" xfId="0" applyFont="1" applyFill="1" applyBorder="1" applyAlignment="1">
      <alignment horizontal="center" vertical="center" shrinkToFit="1"/>
    </xf>
    <xf numFmtId="0" fontId="24" fillId="3" borderId="17" xfId="0" applyNumberFormat="1" applyFont="1" applyFill="1" applyBorder="1" applyAlignment="1">
      <alignment horizontal="center" vertical="center" shrinkToFit="1"/>
    </xf>
    <xf numFmtId="0" fontId="24" fillId="3" borderId="17" xfId="0" applyNumberFormat="1" applyFont="1" applyFill="1" applyBorder="1" applyAlignment="1">
      <alignment horizontal="left" vertical="center" shrinkToFit="1"/>
    </xf>
    <xf numFmtId="0" fontId="10" fillId="0" borderId="0" xfId="0" applyFont="1" applyBorder="1" applyAlignment="1">
      <alignment horizontal="center" vertical="center" shrinkToFit="1"/>
    </xf>
    <xf numFmtId="0" fontId="56" fillId="6" borderId="98" xfId="0" applyNumberFormat="1" applyFont="1" applyFill="1" applyBorder="1" applyAlignment="1">
      <alignment horizontal="center" shrinkToFit="1"/>
    </xf>
    <xf numFmtId="0" fontId="10" fillId="3" borderId="0" xfId="0" applyFont="1" applyFill="1" applyAlignment="1">
      <alignment vertical="center" shrinkToFit="1"/>
    </xf>
    <xf numFmtId="186" fontId="10" fillId="6" borderId="0" xfId="0" applyNumberFormat="1" applyFont="1" applyFill="1" applyBorder="1" applyAlignment="1">
      <alignment horizontal="center" vertical="center" shrinkToFit="1"/>
    </xf>
    <xf numFmtId="0" fontId="10" fillId="3" borderId="5" xfId="0" applyNumberFormat="1" applyFont="1" applyFill="1" applyBorder="1" applyAlignment="1">
      <alignment vertical="center" shrinkToFit="1"/>
    </xf>
    <xf numFmtId="0" fontId="10" fillId="3" borderId="5" xfId="0" applyNumberFormat="1" applyFont="1" applyFill="1" applyBorder="1" applyAlignment="1">
      <alignment horizontal="center" vertical="center" shrinkToFit="1"/>
    </xf>
    <xf numFmtId="0" fontId="11" fillId="3" borderId="5" xfId="0" applyNumberFormat="1" applyFont="1" applyFill="1" applyBorder="1" applyAlignment="1">
      <alignment horizontal="center" vertical="center" shrinkToFit="1"/>
    </xf>
    <xf numFmtId="190" fontId="24" fillId="3" borderId="0" xfId="0" applyNumberFormat="1" applyFont="1" applyFill="1" applyBorder="1" applyAlignment="1">
      <alignment horizontal="center" shrinkToFit="1"/>
    </xf>
    <xf numFmtId="0" fontId="59" fillId="15" borderId="120" xfId="0" applyNumberFormat="1" applyFont="1" applyFill="1" applyBorder="1" applyAlignment="1">
      <alignment horizontal="center" vertical="center" shrinkToFit="1"/>
    </xf>
    <xf numFmtId="0" fontId="59" fillId="15" borderId="1" xfId="0" applyNumberFormat="1" applyFont="1" applyFill="1" applyBorder="1" applyAlignment="1">
      <alignment horizontal="center" vertical="center" shrinkToFit="1"/>
    </xf>
    <xf numFmtId="0" fontId="59" fillId="15" borderId="2" xfId="0" applyNumberFormat="1" applyFont="1" applyFill="1" applyBorder="1" applyAlignment="1">
      <alignment horizontal="center" vertical="center" shrinkToFit="1"/>
    </xf>
    <xf numFmtId="190" fontId="59" fillId="15" borderId="1" xfId="0" applyNumberFormat="1" applyFont="1" applyFill="1" applyBorder="1" applyAlignment="1">
      <alignment horizontal="center" vertical="center" shrinkToFit="1"/>
    </xf>
    <xf numFmtId="0" fontId="59" fillId="15" borderId="1" xfId="0" applyNumberFormat="1" applyFont="1" applyFill="1" applyBorder="1" applyAlignment="1">
      <alignment horizontal="right" vertical="center" shrinkToFit="1"/>
    </xf>
    <xf numFmtId="0" fontId="24" fillId="3" borderId="14" xfId="0" applyNumberFormat="1" applyFont="1" applyFill="1" applyBorder="1" applyAlignment="1">
      <alignment horizontal="right" vertical="center" shrinkToFit="1"/>
    </xf>
    <xf numFmtId="0" fontId="10" fillId="6" borderId="67" xfId="0" applyNumberFormat="1" applyFont="1" applyFill="1" applyBorder="1" applyAlignment="1">
      <alignment horizontal="center" vertical="center" shrinkToFit="1"/>
    </xf>
    <xf numFmtId="0" fontId="11" fillId="6" borderId="112" xfId="0" applyNumberFormat="1" applyFont="1" applyFill="1" applyBorder="1" applyAlignment="1">
      <alignment horizontal="center" vertical="center" shrinkToFit="1"/>
    </xf>
    <xf numFmtId="0" fontId="11" fillId="6" borderId="76" xfId="0" applyNumberFormat="1" applyFont="1" applyFill="1" applyBorder="1" applyAlignment="1">
      <alignment horizontal="center" vertical="center" shrinkToFit="1"/>
    </xf>
    <xf numFmtId="0" fontId="11" fillId="6" borderId="113" xfId="0" applyNumberFormat="1" applyFont="1" applyFill="1" applyBorder="1" applyAlignment="1">
      <alignment horizontal="center" vertical="center" shrinkToFit="1"/>
    </xf>
    <xf numFmtId="0" fontId="11" fillId="6" borderId="69" xfId="0" applyNumberFormat="1" applyFont="1" applyFill="1" applyBorder="1" applyAlignment="1">
      <alignment horizontal="center" vertical="center" shrinkToFit="1"/>
    </xf>
    <xf numFmtId="191" fontId="24" fillId="6" borderId="76" xfId="0" applyNumberFormat="1" applyFont="1" applyFill="1" applyBorder="1" applyAlignment="1">
      <alignment horizontal="right" vertical="center" shrinkToFit="1"/>
    </xf>
    <xf numFmtId="2" fontId="24" fillId="6" borderId="76" xfId="0" applyNumberFormat="1" applyFont="1" applyFill="1" applyBorder="1" applyAlignment="1">
      <alignment horizontal="right" vertical="center" shrinkToFit="1"/>
    </xf>
    <xf numFmtId="0" fontId="10" fillId="6" borderId="70" xfId="0" applyNumberFormat="1" applyFont="1" applyFill="1" applyBorder="1" applyAlignment="1">
      <alignment horizontal="center" vertical="center" shrinkToFit="1"/>
    </xf>
    <xf numFmtId="0" fontId="11" fillId="6" borderId="125" xfId="0" applyNumberFormat="1" applyFont="1" applyFill="1" applyBorder="1" applyAlignment="1">
      <alignment horizontal="center" vertical="center" shrinkToFit="1"/>
    </xf>
    <xf numFmtId="0" fontId="11" fillId="6" borderId="77" xfId="0" applyNumberFormat="1" applyFont="1" applyFill="1" applyBorder="1" applyAlignment="1">
      <alignment horizontal="center" vertical="center" shrinkToFit="1"/>
    </xf>
    <xf numFmtId="0" fontId="11" fillId="6" borderId="126" xfId="0" applyNumberFormat="1" applyFont="1" applyFill="1" applyBorder="1" applyAlignment="1">
      <alignment horizontal="center" vertical="center" shrinkToFit="1"/>
    </xf>
    <xf numFmtId="0" fontId="11" fillId="6" borderId="72" xfId="0" applyNumberFormat="1" applyFont="1" applyFill="1" applyBorder="1" applyAlignment="1">
      <alignment horizontal="center" vertical="center" shrinkToFit="1"/>
    </xf>
    <xf numFmtId="191" fontId="24" fillId="6" borderId="77" xfId="0" applyNumberFormat="1" applyFont="1" applyFill="1" applyBorder="1" applyAlignment="1">
      <alignment horizontal="right" vertical="center" shrinkToFit="1"/>
    </xf>
    <xf numFmtId="2" fontId="24" fillId="6" borderId="77" xfId="0" applyNumberFormat="1" applyFont="1" applyFill="1" applyBorder="1" applyAlignment="1">
      <alignment horizontal="right" vertical="center" shrinkToFit="1"/>
    </xf>
    <xf numFmtId="0" fontId="10" fillId="6" borderId="73" xfId="0" applyNumberFormat="1" applyFont="1" applyFill="1" applyBorder="1" applyAlignment="1">
      <alignment horizontal="center" vertical="center" shrinkToFit="1"/>
    </xf>
    <xf numFmtId="0" fontId="11" fillId="6" borderId="116" xfId="0" applyNumberFormat="1" applyFont="1" applyFill="1" applyBorder="1" applyAlignment="1">
      <alignment horizontal="center" vertical="center" shrinkToFit="1"/>
    </xf>
    <xf numFmtId="0" fontId="11" fillId="6" borderId="78" xfId="0" applyNumberFormat="1" applyFont="1" applyFill="1" applyBorder="1" applyAlignment="1">
      <alignment horizontal="center" vertical="center" shrinkToFit="1"/>
    </xf>
    <xf numFmtId="0" fontId="11" fillId="6" borderId="117" xfId="0" applyNumberFormat="1" applyFont="1" applyFill="1" applyBorder="1" applyAlignment="1">
      <alignment horizontal="center" vertical="center" shrinkToFit="1"/>
    </xf>
    <xf numFmtId="0" fontId="11" fillId="6" borderId="75" xfId="0" applyNumberFormat="1" applyFont="1" applyFill="1" applyBorder="1" applyAlignment="1">
      <alignment horizontal="center" vertical="center" shrinkToFit="1"/>
    </xf>
    <xf numFmtId="191" fontId="24" fillId="6" borderId="78" xfId="0" applyNumberFormat="1" applyFont="1" applyFill="1" applyBorder="1" applyAlignment="1">
      <alignment horizontal="right" vertical="center" shrinkToFit="1"/>
    </xf>
    <xf numFmtId="2" fontId="24" fillId="6" borderId="78" xfId="0" applyNumberFormat="1" applyFont="1" applyFill="1" applyBorder="1" applyAlignment="1">
      <alignment horizontal="right" vertical="center" shrinkToFit="1"/>
    </xf>
    <xf numFmtId="0" fontId="10" fillId="3" borderId="0" xfId="0" applyFont="1" applyFill="1" applyBorder="1" applyAlignment="1">
      <alignment vertical="center" wrapText="1"/>
    </xf>
    <xf numFmtId="49" fontId="26" fillId="3" borderId="0" xfId="0" applyNumberFormat="1" applyFont="1" applyFill="1" applyBorder="1" applyAlignment="1">
      <alignment vertical="center" wrapText="1"/>
    </xf>
    <xf numFmtId="0" fontId="26" fillId="3" borderId="0" xfId="0" applyFont="1" applyFill="1" applyBorder="1" applyAlignment="1">
      <alignment vertical="center"/>
    </xf>
    <xf numFmtId="0" fontId="26" fillId="3" borderId="0" xfId="0" applyFont="1" applyFill="1" applyBorder="1" applyAlignment="1">
      <alignment horizontal="right" vertical="center"/>
    </xf>
    <xf numFmtId="2" fontId="24" fillId="3" borderId="0" xfId="0" applyNumberFormat="1" applyFont="1" applyFill="1" applyBorder="1" applyAlignment="1">
      <alignment horizontal="right" vertical="center" shrinkToFit="1"/>
    </xf>
    <xf numFmtId="0" fontId="10" fillId="3" borderId="29" xfId="0" applyFont="1" applyFill="1" applyBorder="1" applyAlignment="1">
      <alignment vertical="center" shrinkToFit="1"/>
    </xf>
    <xf numFmtId="0" fontId="10" fillId="13" borderId="29" xfId="0" applyFont="1" applyFill="1" applyBorder="1" applyAlignment="1">
      <alignment vertical="center" shrinkToFit="1"/>
    </xf>
    <xf numFmtId="0" fontId="10" fillId="3" borderId="23" xfId="0" applyFont="1" applyFill="1" applyBorder="1" applyAlignment="1">
      <alignment vertical="center" shrinkToFit="1"/>
    </xf>
    <xf numFmtId="0" fontId="10" fillId="3" borderId="20" xfId="0" applyFont="1" applyFill="1" applyBorder="1" applyAlignment="1">
      <alignment vertical="center" shrinkToFit="1"/>
    </xf>
    <xf numFmtId="0" fontId="10" fillId="3" borderId="20" xfId="0" applyFont="1" applyFill="1" applyBorder="1" applyAlignment="1">
      <alignment horizontal="center" vertical="center" shrinkToFit="1"/>
    </xf>
    <xf numFmtId="0" fontId="10" fillId="13" borderId="20" xfId="0" applyFont="1" applyFill="1" applyBorder="1" applyAlignment="1">
      <alignment vertical="center" shrinkToFit="1"/>
    </xf>
    <xf numFmtId="0" fontId="10" fillId="3" borderId="40" xfId="0" applyFont="1" applyFill="1" applyBorder="1" applyAlignment="1">
      <alignment vertical="center" shrinkToFit="1"/>
    </xf>
    <xf numFmtId="0" fontId="11" fillId="3" borderId="0" xfId="0" applyFont="1" applyFill="1">
      <alignment vertical="center"/>
    </xf>
    <xf numFmtId="0" fontId="59" fillId="15" borderId="1" xfId="0" applyFont="1" applyFill="1" applyBorder="1" applyAlignment="1">
      <alignment horizontal="center" vertical="center"/>
    </xf>
    <xf numFmtId="0" fontId="10" fillId="16" borderId="12" xfId="0" applyFont="1" applyFill="1" applyBorder="1" applyAlignment="1">
      <alignment horizontal="center" vertical="center"/>
    </xf>
    <xf numFmtId="0" fontId="10" fillId="2" borderId="76" xfId="0" applyFont="1" applyFill="1" applyBorder="1" applyAlignment="1">
      <alignment vertical="center" shrinkToFit="1"/>
    </xf>
    <xf numFmtId="0" fontId="10" fillId="0" borderId="68" xfId="0" applyFont="1" applyBorder="1" applyAlignment="1">
      <alignment horizontal="center" vertical="center"/>
    </xf>
    <xf numFmtId="0" fontId="10" fillId="3" borderId="0" xfId="0" quotePrefix="1" applyFont="1" applyFill="1" applyAlignment="1">
      <alignment vertical="center"/>
    </xf>
    <xf numFmtId="0" fontId="10" fillId="2" borderId="132" xfId="0" applyFont="1" applyFill="1" applyBorder="1" applyAlignment="1">
      <alignment horizontal="center" vertical="center" shrinkToFit="1"/>
    </xf>
    <xf numFmtId="0" fontId="10" fillId="3" borderId="135" xfId="0" applyFont="1" applyFill="1" applyBorder="1" applyAlignment="1">
      <alignment horizontal="center" vertical="center" shrinkToFit="1"/>
    </xf>
    <xf numFmtId="0" fontId="10" fillId="3" borderId="134" xfId="0" applyFont="1" applyFill="1" applyBorder="1" applyAlignment="1">
      <alignment vertical="center" shrinkToFit="1"/>
    </xf>
    <xf numFmtId="0" fontId="10" fillId="14" borderId="136" xfId="0" applyFont="1" applyFill="1" applyBorder="1" applyAlignment="1">
      <alignment vertical="center" shrinkToFit="1"/>
    </xf>
    <xf numFmtId="2" fontId="10" fillId="13" borderId="131" xfId="0" applyNumberFormat="1" applyFont="1" applyFill="1" applyBorder="1" applyAlignment="1">
      <alignment vertical="center" shrinkToFit="1"/>
    </xf>
    <xf numFmtId="2" fontId="10" fillId="13" borderId="132" xfId="0" applyNumberFormat="1" applyFont="1" applyFill="1" applyBorder="1" applyAlignment="1">
      <alignment vertical="center" shrinkToFit="1"/>
    </xf>
    <xf numFmtId="2" fontId="10" fillId="14" borderId="136" xfId="0" applyNumberFormat="1" applyFont="1" applyFill="1" applyBorder="1" applyAlignment="1">
      <alignment vertical="center" shrinkToFit="1"/>
    </xf>
    <xf numFmtId="193" fontId="10" fillId="13" borderId="0" xfId="0" applyNumberFormat="1" applyFont="1" applyFill="1" applyBorder="1" applyAlignment="1">
      <alignment horizontal="center" vertical="center" shrinkToFit="1"/>
    </xf>
    <xf numFmtId="0" fontId="10" fillId="2" borderId="77" xfId="0" applyFont="1" applyFill="1" applyBorder="1" applyAlignment="1">
      <alignment vertical="center" shrinkToFit="1"/>
    </xf>
    <xf numFmtId="0" fontId="10" fillId="0" borderId="71" xfId="0" applyFont="1" applyBorder="1" applyAlignment="1">
      <alignment horizontal="center" vertical="center"/>
    </xf>
    <xf numFmtId="0" fontId="10" fillId="2" borderId="138"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40" xfId="0" applyFont="1" applyFill="1" applyBorder="1" applyAlignment="1">
      <alignment vertical="center" shrinkToFit="1"/>
    </xf>
    <xf numFmtId="0" fontId="10" fillId="14" borderId="142" xfId="0" applyFont="1" applyFill="1" applyBorder="1" applyAlignment="1">
      <alignment vertical="center" shrinkToFit="1"/>
    </xf>
    <xf numFmtId="2" fontId="10" fillId="13" borderId="137" xfId="0" applyNumberFormat="1" applyFont="1" applyFill="1" applyBorder="1" applyAlignment="1">
      <alignment vertical="center" shrinkToFit="1"/>
    </xf>
    <xf numFmtId="2" fontId="10" fillId="13" borderId="138" xfId="0" applyNumberFormat="1" applyFont="1" applyFill="1" applyBorder="1" applyAlignment="1">
      <alignment vertical="center" shrinkToFit="1"/>
    </xf>
    <xf numFmtId="2" fontId="10" fillId="14" borderId="142" xfId="0" applyNumberFormat="1" applyFont="1" applyFill="1" applyBorder="1" applyAlignment="1">
      <alignment vertical="center" shrinkToFit="1"/>
    </xf>
    <xf numFmtId="0" fontId="10" fillId="2" borderId="87"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88" xfId="0" applyFont="1" applyFill="1" applyBorder="1" applyAlignment="1">
      <alignment vertical="center" shrinkToFit="1"/>
    </xf>
    <xf numFmtId="0" fontId="10" fillId="14" borderId="86" xfId="0" applyFont="1" applyFill="1" applyBorder="1" applyAlignment="1">
      <alignment vertical="center" shrinkToFit="1"/>
    </xf>
    <xf numFmtId="2" fontId="10" fillId="13" borderId="86" xfId="0" applyNumberFormat="1" applyFont="1" applyFill="1" applyBorder="1" applyAlignment="1">
      <alignment vertical="center" shrinkToFit="1"/>
    </xf>
    <xf numFmtId="2" fontId="10" fillId="14" borderId="86" xfId="0" applyNumberFormat="1" applyFont="1" applyFill="1" applyBorder="1" applyAlignment="1">
      <alignment vertical="center" shrinkToFit="1"/>
    </xf>
    <xf numFmtId="0" fontId="10" fillId="2" borderId="77"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3" borderId="72" xfId="0" applyFont="1" applyFill="1" applyBorder="1" applyAlignment="1">
      <alignment vertical="center" shrinkToFit="1"/>
    </xf>
    <xf numFmtId="0" fontId="10" fillId="14" borderId="77" xfId="0" applyFont="1" applyFill="1" applyBorder="1" applyAlignment="1">
      <alignment vertical="center" shrinkToFit="1"/>
    </xf>
    <xf numFmtId="2" fontId="10" fillId="13" borderId="77" xfId="0" applyNumberFormat="1" applyFont="1" applyFill="1" applyBorder="1" applyAlignment="1">
      <alignment vertical="center" shrinkToFit="1"/>
    </xf>
    <xf numFmtId="2" fontId="10" fillId="14" borderId="77" xfId="0" applyNumberFormat="1" applyFont="1" applyFill="1" applyBorder="1" applyAlignment="1">
      <alignment vertical="center" shrinkToFit="1"/>
    </xf>
    <xf numFmtId="0" fontId="10" fillId="2" borderId="77" xfId="0" applyFont="1" applyFill="1" applyBorder="1" applyAlignment="1">
      <alignment horizontal="left" vertical="center" shrinkToFit="1"/>
    </xf>
    <xf numFmtId="0" fontId="10" fillId="2" borderId="80" xfId="0" applyFont="1" applyFill="1" applyBorder="1" applyAlignment="1">
      <alignment vertical="center" shrinkToFit="1"/>
    </xf>
    <xf numFmtId="0" fontId="10" fillId="2" borderId="78" xfId="0" applyFont="1" applyFill="1" applyBorder="1" applyAlignment="1">
      <alignment vertical="center" shrinkToFit="1"/>
    </xf>
    <xf numFmtId="0" fontId="10" fillId="0" borderId="74" xfId="0" applyFont="1" applyBorder="1" applyAlignment="1">
      <alignment horizontal="center" vertical="center"/>
    </xf>
    <xf numFmtId="0" fontId="10" fillId="2" borderId="7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75" xfId="0" applyFont="1" applyFill="1" applyBorder="1" applyAlignment="1">
      <alignment vertical="center" shrinkToFit="1"/>
    </xf>
    <xf numFmtId="0" fontId="10" fillId="14" borderId="78" xfId="0" applyFont="1" applyFill="1" applyBorder="1" applyAlignment="1">
      <alignment vertical="center" shrinkToFit="1"/>
    </xf>
    <xf numFmtId="2" fontId="10" fillId="13" borderId="78" xfId="0" applyNumberFormat="1" applyFont="1" applyFill="1" applyBorder="1" applyAlignment="1">
      <alignment vertical="center" shrinkToFit="1"/>
    </xf>
    <xf numFmtId="2" fontId="10" fillId="14" borderId="78" xfId="0" applyNumberFormat="1" applyFont="1" applyFill="1" applyBorder="1" applyAlignment="1">
      <alignment vertical="center" shrinkToFit="1"/>
    </xf>
    <xf numFmtId="0" fontId="10" fillId="13" borderId="76" xfId="0" applyFont="1" applyFill="1" applyBorder="1" applyAlignment="1">
      <alignment vertical="center" shrinkToFit="1"/>
    </xf>
    <xf numFmtId="0" fontId="10" fillId="13" borderId="132" xfId="0" applyFont="1" applyFill="1" applyBorder="1" applyAlignment="1">
      <alignment horizontal="center" vertical="center" shrinkToFit="1"/>
    </xf>
    <xf numFmtId="193" fontId="10" fillId="3" borderId="0" xfId="0" applyNumberFormat="1" applyFont="1" applyFill="1" applyBorder="1" applyAlignment="1">
      <alignment horizontal="center" vertical="center" shrinkToFit="1"/>
    </xf>
    <xf numFmtId="0" fontId="10" fillId="13" borderId="77" xfId="0" applyFont="1" applyFill="1" applyBorder="1" applyAlignment="1">
      <alignment vertical="center" shrinkToFit="1"/>
    </xf>
    <xf numFmtId="0" fontId="10" fillId="13" borderId="138" xfId="0" applyFont="1" applyFill="1" applyBorder="1" applyAlignment="1">
      <alignment horizontal="center" vertical="center" shrinkToFit="1"/>
    </xf>
    <xf numFmtId="0" fontId="10" fillId="13" borderId="87" xfId="0" applyFont="1" applyFill="1" applyBorder="1" applyAlignment="1">
      <alignment horizontal="center" vertical="center" shrinkToFit="1"/>
    </xf>
    <xf numFmtId="0" fontId="10" fillId="13" borderId="77" xfId="0" applyFont="1" applyFill="1" applyBorder="1" applyAlignment="1">
      <alignment horizontal="center" vertical="center" shrinkToFit="1"/>
    </xf>
    <xf numFmtId="0" fontId="10" fillId="13" borderId="77" xfId="0" applyFont="1" applyFill="1" applyBorder="1" applyAlignment="1">
      <alignment horizontal="left" vertical="center" shrinkToFit="1"/>
    </xf>
    <xf numFmtId="0" fontId="10" fillId="13" borderId="80" xfId="0" applyFont="1" applyFill="1" applyBorder="1" applyAlignment="1">
      <alignment vertical="center" shrinkToFit="1"/>
    </xf>
    <xf numFmtId="0" fontId="10" fillId="13" borderId="78" xfId="0" applyFont="1" applyFill="1" applyBorder="1" applyAlignment="1">
      <alignment vertical="center" shrinkToFit="1"/>
    </xf>
    <xf numFmtId="0" fontId="10" fillId="13" borderId="78" xfId="0" applyFont="1" applyFill="1" applyBorder="1" applyAlignment="1">
      <alignment horizontal="center" vertical="center" shrinkToFit="1"/>
    </xf>
    <xf numFmtId="0" fontId="7" fillId="0" borderId="0" xfId="0" applyFont="1" applyFill="1" applyBorder="1">
      <alignment vertical="center"/>
    </xf>
    <xf numFmtId="0" fontId="7" fillId="0" borderId="0" xfId="0"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13" fillId="0" borderId="0" xfId="0" applyFont="1" applyFill="1" applyBorder="1" applyAlignment="1">
      <alignment vertical="center" shrinkToFit="1"/>
    </xf>
    <xf numFmtId="0" fontId="8" fillId="0" borderId="0" xfId="0" applyFont="1" applyFill="1" applyBorder="1" applyAlignment="1">
      <alignment vertical="center" shrinkToFit="1"/>
    </xf>
    <xf numFmtId="0" fontId="7" fillId="0" borderId="0" xfId="0" applyFont="1" applyFill="1" applyBorder="1" applyAlignment="1">
      <alignment vertical="center" shrinkToFit="1"/>
    </xf>
    <xf numFmtId="0" fontId="7"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28" fillId="0" borderId="0" xfId="0" applyFont="1" applyFill="1" applyBorder="1" applyAlignment="1">
      <alignment vertical="center"/>
    </xf>
    <xf numFmtId="176" fontId="7"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Fill="1" applyBorder="1">
      <alignment vertical="center"/>
    </xf>
    <xf numFmtId="0" fontId="13"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9" xfId="0" applyFont="1" applyFill="1" applyBorder="1" applyAlignment="1">
      <alignment vertical="center" shrinkToFit="1"/>
    </xf>
    <xf numFmtId="0" fontId="21" fillId="3" borderId="11" xfId="0" applyFont="1" applyFill="1" applyBorder="1" applyAlignment="1">
      <alignment vertical="center" shrinkToFit="1"/>
    </xf>
    <xf numFmtId="0" fontId="21" fillId="3" borderId="12" xfId="0" applyFont="1" applyFill="1" applyBorder="1" applyAlignment="1">
      <alignment vertical="center" shrinkToFit="1"/>
    </xf>
    <xf numFmtId="0" fontId="21" fillId="3" borderId="87" xfId="0" applyFont="1" applyFill="1" applyBorder="1" applyAlignment="1">
      <alignment vertical="center" shrinkToFit="1"/>
    </xf>
    <xf numFmtId="0" fontId="21" fillId="3" borderId="88" xfId="0" applyFont="1" applyFill="1" applyBorder="1" applyAlignment="1">
      <alignment vertical="center" shrinkToFit="1"/>
    </xf>
    <xf numFmtId="0" fontId="21" fillId="3" borderId="86" xfId="0" applyFont="1" applyFill="1" applyBorder="1" applyAlignment="1">
      <alignment vertical="center" shrinkToFit="1"/>
    </xf>
    <xf numFmtId="0" fontId="21" fillId="3" borderId="70" xfId="0" applyFont="1" applyFill="1" applyBorder="1" applyAlignment="1">
      <alignment vertical="center" shrinkToFit="1"/>
    </xf>
    <xf numFmtId="0" fontId="21" fillId="3" borderId="72" xfId="0" applyFont="1" applyFill="1" applyBorder="1" applyAlignment="1">
      <alignment vertical="center" shrinkToFit="1"/>
    </xf>
    <xf numFmtId="0" fontId="21" fillId="3" borderId="77" xfId="0" applyFont="1" applyFill="1" applyBorder="1" applyAlignment="1">
      <alignment vertical="center" shrinkToFit="1"/>
    </xf>
    <xf numFmtId="0" fontId="21" fillId="3" borderId="77" xfId="0" applyFont="1" applyFill="1" applyBorder="1" applyAlignment="1">
      <alignment horizontal="center" vertical="center" shrinkToFit="1"/>
    </xf>
    <xf numFmtId="0" fontId="21" fillId="4" borderId="70" xfId="0" applyFont="1" applyFill="1" applyBorder="1" applyAlignment="1">
      <alignment horizontal="center" vertical="center" shrinkToFit="1"/>
    </xf>
    <xf numFmtId="0" fontId="21" fillId="3" borderId="71" xfId="0" applyFont="1" applyFill="1" applyBorder="1" applyAlignment="1">
      <alignment vertical="center" shrinkToFit="1"/>
    </xf>
    <xf numFmtId="0" fontId="21" fillId="4" borderId="71"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0" borderId="71" xfId="0" applyFont="1" applyFill="1" applyBorder="1" applyAlignment="1">
      <alignment horizontal="center" vertical="center" shrinkToFit="1"/>
    </xf>
    <xf numFmtId="0" fontId="21" fillId="3" borderId="81" xfId="0" applyFont="1" applyFill="1" applyBorder="1" applyAlignment="1">
      <alignment vertical="center" shrinkToFit="1"/>
    </xf>
    <xf numFmtId="0" fontId="21" fillId="3" borderId="18" xfId="0" applyFont="1" applyFill="1" applyBorder="1" applyAlignment="1">
      <alignment vertical="center" shrinkToFit="1"/>
    </xf>
    <xf numFmtId="0" fontId="21" fillId="3" borderId="73" xfId="0" applyFont="1" applyFill="1" applyBorder="1" applyAlignment="1">
      <alignment vertical="center" shrinkToFit="1"/>
    </xf>
    <xf numFmtId="0" fontId="21" fillId="3" borderId="75" xfId="0" applyFont="1" applyFill="1" applyBorder="1" applyAlignment="1">
      <alignment vertical="center" shrinkToFit="1"/>
    </xf>
    <xf numFmtId="0" fontId="21" fillId="3" borderId="78" xfId="0" applyFont="1" applyFill="1" applyBorder="1" applyAlignment="1">
      <alignment vertical="center" shrinkToFit="1"/>
    </xf>
    <xf numFmtId="0" fontId="21" fillId="3" borderId="78" xfId="0" applyFont="1" applyFill="1" applyBorder="1" applyAlignment="1">
      <alignment horizontal="center" vertical="center" shrinkToFit="1"/>
    </xf>
    <xf numFmtId="0" fontId="21" fillId="4" borderId="73" xfId="0" applyFont="1" applyFill="1" applyBorder="1" applyAlignment="1">
      <alignment horizontal="center" vertical="center" shrinkToFit="1"/>
    </xf>
    <xf numFmtId="0" fontId="21" fillId="3" borderId="74" xfId="0" applyFont="1" applyFill="1" applyBorder="1" applyAlignment="1">
      <alignment vertical="center" shrinkToFit="1"/>
    </xf>
    <xf numFmtId="0" fontId="21" fillId="4" borderId="74" xfId="0" applyFont="1" applyFill="1" applyBorder="1" applyAlignment="1">
      <alignment horizontal="center" vertical="center" shrinkToFit="1"/>
    </xf>
    <xf numFmtId="0" fontId="21" fillId="0" borderId="70" xfId="0" applyFont="1" applyFill="1" applyBorder="1" applyAlignment="1">
      <alignment vertical="center" shrinkToFit="1"/>
    </xf>
    <xf numFmtId="0" fontId="21" fillId="4" borderId="79"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1" fillId="3" borderId="19" xfId="0" applyFont="1" applyFill="1" applyBorder="1" applyAlignment="1">
      <alignment vertical="center" shrinkToFit="1"/>
    </xf>
    <xf numFmtId="0" fontId="21" fillId="4" borderId="19" xfId="0" applyFont="1" applyFill="1" applyBorder="1" applyAlignment="1">
      <alignment horizontal="center" vertical="center" shrinkToFit="1"/>
    </xf>
    <xf numFmtId="0" fontId="21" fillId="0" borderId="87" xfId="0" applyFont="1" applyFill="1" applyBorder="1" applyAlignment="1">
      <alignment horizontal="center" vertical="center" shrinkToFit="1"/>
    </xf>
    <xf numFmtId="0" fontId="21" fillId="0" borderId="19" xfId="0" applyFont="1" applyFill="1" applyBorder="1" applyAlignment="1">
      <alignment vertical="center" shrinkToFit="1"/>
    </xf>
    <xf numFmtId="0" fontId="24" fillId="3" borderId="19" xfId="0" applyFont="1" applyFill="1" applyBorder="1" applyAlignment="1">
      <alignment vertical="center" shrinkToFit="1"/>
    </xf>
    <xf numFmtId="0" fontId="21" fillId="0" borderId="14" xfId="0" applyFont="1" applyFill="1" applyBorder="1" applyAlignment="1">
      <alignment horizontal="center" vertical="center" shrinkToFit="1"/>
    </xf>
    <xf numFmtId="0" fontId="21" fillId="0" borderId="0" xfId="0" applyFont="1" applyFill="1" applyBorder="1" applyAlignment="1">
      <alignment vertical="center" shrinkToFit="1"/>
    </xf>
    <xf numFmtId="0" fontId="21" fillId="4" borderId="0" xfId="0" applyFont="1" applyFill="1" applyBorder="1" applyAlignment="1">
      <alignment horizontal="center" vertical="center" shrinkToFit="1"/>
    </xf>
    <xf numFmtId="0" fontId="24" fillId="3" borderId="0" xfId="0" applyFont="1" applyFill="1" applyBorder="1" applyAlignment="1">
      <alignment vertical="center" shrinkToFit="1"/>
    </xf>
    <xf numFmtId="0" fontId="21" fillId="3" borderId="0" xfId="0" applyFont="1" applyFill="1" applyBorder="1" applyAlignment="1">
      <alignment vertical="center" shrinkToFit="1"/>
    </xf>
    <xf numFmtId="0" fontId="21" fillId="3" borderId="15" xfId="0" applyFont="1" applyFill="1" applyBorder="1" applyAlignment="1">
      <alignment vertical="center" shrinkToFit="1"/>
    </xf>
    <xf numFmtId="0" fontId="21" fillId="0" borderId="19" xfId="0" applyFont="1" applyFill="1" applyBorder="1" applyAlignment="1">
      <alignment horizontal="center" vertical="center" shrinkToFit="1"/>
    </xf>
    <xf numFmtId="0" fontId="21" fillId="0" borderId="88" xfId="0" applyFont="1" applyFill="1" applyBorder="1" applyAlignment="1">
      <alignment vertical="center" shrinkToFit="1"/>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0" xfId="0" applyFont="1" applyFill="1" applyAlignment="1">
      <alignment vertical="center" shrinkToFit="1"/>
    </xf>
    <xf numFmtId="0" fontId="15" fillId="3" borderId="0" xfId="0" applyFont="1" applyFill="1" applyAlignment="1">
      <alignment vertical="center" shrinkToFit="1"/>
    </xf>
    <xf numFmtId="0" fontId="15" fillId="3" borderId="71" xfId="0" applyFont="1" applyFill="1" applyBorder="1" applyAlignment="1">
      <alignment horizontal="center" vertical="center" shrinkToFit="1"/>
    </xf>
    <xf numFmtId="0" fontId="21" fillId="3" borderId="71" xfId="0" applyFont="1" applyFill="1" applyBorder="1" applyAlignment="1">
      <alignment horizontal="left" vertical="center"/>
    </xf>
    <xf numFmtId="0" fontId="21" fillId="3" borderId="72" xfId="0" applyFont="1" applyFill="1" applyBorder="1" applyAlignment="1">
      <alignment horizontal="left" vertical="center"/>
    </xf>
    <xf numFmtId="0" fontId="21" fillId="3" borderId="18" xfId="0" applyFont="1" applyFill="1" applyBorder="1" applyAlignment="1">
      <alignment horizontal="center" vertical="center" shrinkToFit="1"/>
    </xf>
    <xf numFmtId="0" fontId="21" fillId="3" borderId="74" xfId="0" applyFont="1" applyFill="1" applyBorder="1" applyAlignment="1">
      <alignment horizontal="left" vertical="center"/>
    </xf>
    <xf numFmtId="0" fontId="21" fillId="3" borderId="75" xfId="0" applyFont="1" applyFill="1" applyBorder="1" applyAlignment="1">
      <alignment horizontal="left" vertical="center"/>
    </xf>
    <xf numFmtId="0" fontId="21" fillId="3" borderId="79" xfId="0" applyFont="1" applyFill="1" applyBorder="1" applyAlignment="1">
      <alignment vertical="center" shrinkToFit="1"/>
    </xf>
    <xf numFmtId="0" fontId="21" fillId="3" borderId="18" xfId="0" applyFont="1" applyFill="1" applyBorder="1" applyAlignment="1">
      <alignment horizontal="left" vertical="center"/>
    </xf>
    <xf numFmtId="0" fontId="21" fillId="3" borderId="81" xfId="0" applyFont="1" applyFill="1" applyBorder="1" applyAlignment="1">
      <alignment horizontal="left" vertical="center"/>
    </xf>
    <xf numFmtId="0" fontId="21" fillId="3" borderId="76" xfId="0" applyFont="1" applyFill="1" applyBorder="1" applyAlignment="1">
      <alignment vertical="center" shrinkToFit="1"/>
    </xf>
    <xf numFmtId="0" fontId="21" fillId="3" borderId="67" xfId="0" applyFont="1" applyFill="1" applyBorder="1" applyAlignment="1">
      <alignment vertical="center" shrinkToFit="1"/>
    </xf>
    <xf numFmtId="0" fontId="21" fillId="3" borderId="76" xfId="0" applyFont="1" applyFill="1" applyBorder="1" applyAlignment="1">
      <alignment horizontal="center" vertical="center" shrinkToFit="1"/>
    </xf>
    <xf numFmtId="0" fontId="21" fillId="4" borderId="67" xfId="0" applyFont="1" applyFill="1" applyBorder="1" applyAlignment="1">
      <alignment horizontal="center" vertical="center" shrinkToFit="1"/>
    </xf>
    <xf numFmtId="0" fontId="21" fillId="3" borderId="68" xfId="0" applyFont="1" applyFill="1" applyBorder="1" applyAlignment="1">
      <alignment horizontal="left" vertical="center"/>
    </xf>
    <xf numFmtId="0" fontId="21" fillId="4" borderId="68" xfId="0" applyFont="1" applyFill="1" applyBorder="1" applyAlignment="1">
      <alignment horizontal="center" vertical="center" shrinkToFit="1"/>
    </xf>
    <xf numFmtId="0" fontId="21" fillId="3" borderId="68" xfId="0" applyFont="1" applyFill="1" applyBorder="1" applyAlignment="1">
      <alignment vertical="center" shrinkToFit="1"/>
    </xf>
    <xf numFmtId="0" fontId="21" fillId="3" borderId="69" xfId="0" applyFont="1" applyFill="1" applyBorder="1" applyAlignment="1">
      <alignment vertical="center" shrinkToFit="1"/>
    </xf>
    <xf numFmtId="0" fontId="21" fillId="3" borderId="86" xfId="0" applyFont="1" applyFill="1" applyBorder="1" applyAlignment="1">
      <alignment horizontal="center" vertical="center" shrinkToFit="1"/>
    </xf>
    <xf numFmtId="0" fontId="21" fillId="4" borderId="87" xfId="0" applyFont="1" applyFill="1" applyBorder="1" applyAlignment="1">
      <alignment horizontal="center" vertical="center" shrinkToFit="1"/>
    </xf>
    <xf numFmtId="0" fontId="21" fillId="3" borderId="19" xfId="0" applyFont="1" applyFill="1" applyBorder="1" applyAlignment="1">
      <alignment horizontal="left" vertical="center"/>
    </xf>
    <xf numFmtId="0" fontId="21" fillId="3" borderId="71" xfId="0" applyFont="1" applyFill="1" applyBorder="1" applyAlignment="1">
      <alignment vertical="center"/>
    </xf>
    <xf numFmtId="0" fontId="21" fillId="3" borderId="88" xfId="0" applyFont="1" applyFill="1" applyBorder="1" applyAlignment="1">
      <alignment horizontal="left" vertical="center"/>
    </xf>
    <xf numFmtId="0" fontId="21" fillId="10" borderId="77" xfId="0" applyFont="1" applyFill="1" applyBorder="1" applyAlignment="1">
      <alignment vertical="center" shrinkToFit="1"/>
    </xf>
    <xf numFmtId="0" fontId="21" fillId="3" borderId="80" xfId="0" applyFont="1" applyFill="1" applyBorder="1" applyAlignment="1">
      <alignment vertical="center" shrinkToFit="1"/>
    </xf>
    <xf numFmtId="0" fontId="21" fillId="3" borderId="80" xfId="0" applyFont="1" applyFill="1" applyBorder="1" applyAlignment="1">
      <alignment horizontal="center" vertical="center" shrinkToFit="1"/>
    </xf>
    <xf numFmtId="0" fontId="21" fillId="3" borderId="18" xfId="0" applyFont="1" applyFill="1" applyBorder="1" applyAlignment="1">
      <alignment vertical="center"/>
    </xf>
    <xf numFmtId="0" fontId="21" fillId="3" borderId="19" xfId="0" applyFont="1" applyFill="1" applyBorder="1" applyAlignment="1">
      <alignment vertical="center"/>
    </xf>
    <xf numFmtId="0" fontId="21" fillId="3" borderId="19" xfId="0" applyFont="1" applyFill="1" applyBorder="1" applyAlignment="1">
      <alignment horizontal="center" vertical="center" shrinkToFit="1"/>
    </xf>
    <xf numFmtId="0" fontId="21" fillId="10" borderId="86" xfId="0" applyFont="1" applyFill="1" applyBorder="1" applyAlignment="1">
      <alignment vertical="center" shrinkToFit="1"/>
    </xf>
    <xf numFmtId="0" fontId="21" fillId="3" borderId="0" xfId="0" applyFont="1" applyFill="1" applyAlignment="1">
      <alignment horizontal="center" vertical="center" shrinkToFit="1"/>
    </xf>
    <xf numFmtId="0" fontId="21" fillId="5" borderId="1" xfId="0" applyFont="1" applyFill="1" applyBorder="1" applyAlignment="1">
      <alignment vertical="center" shrinkToFit="1"/>
    </xf>
    <xf numFmtId="0" fontId="21" fillId="5" borderId="1" xfId="0" applyFont="1" applyFill="1" applyBorder="1" applyAlignment="1">
      <alignment vertical="center" textRotation="255" shrinkToFit="1"/>
    </xf>
    <xf numFmtId="0" fontId="34" fillId="5" borderId="1" xfId="0" applyFont="1" applyFill="1" applyBorder="1" applyAlignment="1">
      <alignment horizontal="center" vertical="center" shrinkToFit="1"/>
    </xf>
    <xf numFmtId="0" fontId="34" fillId="5" borderId="1" xfId="0" applyFont="1" applyFill="1" applyBorder="1" applyAlignment="1">
      <alignment horizontal="center" vertical="center" wrapText="1" shrinkToFit="1"/>
    </xf>
    <xf numFmtId="0" fontId="21" fillId="3" borderId="87" xfId="0" applyFont="1" applyFill="1" applyBorder="1" applyAlignment="1">
      <alignment horizontal="left" vertical="center"/>
    </xf>
    <xf numFmtId="0" fontId="21" fillId="3" borderId="87" xfId="0" applyFont="1" applyFill="1" applyBorder="1" applyAlignment="1">
      <alignment vertical="center" wrapText="1" shrinkToFit="1"/>
    </xf>
    <xf numFmtId="0" fontId="21" fillId="0" borderId="86" xfId="0" applyFont="1" applyFill="1" applyBorder="1" applyAlignment="1">
      <alignment vertical="center" shrinkToFit="1"/>
    </xf>
    <xf numFmtId="0" fontId="63" fillId="4" borderId="79" xfId="0" applyFont="1" applyFill="1" applyBorder="1" applyAlignment="1">
      <alignment horizontal="center" vertical="center" shrinkToFit="1"/>
    </xf>
    <xf numFmtId="0" fontId="63" fillId="3" borderId="18" xfId="0" applyFont="1" applyFill="1" applyBorder="1" applyAlignment="1">
      <alignment vertical="center" shrinkToFit="1"/>
    </xf>
    <xf numFmtId="0" fontId="63" fillId="4" borderId="18" xfId="0" applyFont="1" applyFill="1" applyBorder="1" applyAlignment="1">
      <alignment horizontal="center" vertical="center" shrinkToFit="1"/>
    </xf>
    <xf numFmtId="0" fontId="63" fillId="3" borderId="81" xfId="0" applyFont="1" applyFill="1" applyBorder="1" applyAlignment="1">
      <alignment vertical="center" shrinkToFit="1"/>
    </xf>
    <xf numFmtId="0" fontId="63" fillId="0" borderId="14" xfId="0" applyFont="1" applyFill="1" applyBorder="1" applyAlignment="1">
      <alignment horizontal="center" vertical="center" shrinkToFit="1"/>
    </xf>
    <xf numFmtId="0" fontId="63" fillId="0" borderId="0" xfId="0" applyFont="1" applyFill="1" applyBorder="1" applyAlignment="1">
      <alignment vertical="center" shrinkToFit="1"/>
    </xf>
    <xf numFmtId="0" fontId="63" fillId="4" borderId="0" xfId="0" applyFont="1" applyFill="1" applyBorder="1" applyAlignment="1">
      <alignment horizontal="center" vertical="center" shrinkToFit="1"/>
    </xf>
    <xf numFmtId="0" fontId="64" fillId="3" borderId="0" xfId="0" applyFont="1" applyFill="1" applyBorder="1" applyAlignment="1">
      <alignment vertical="center" shrinkToFit="1"/>
    </xf>
    <xf numFmtId="0" fontId="63" fillId="3" borderId="0" xfId="0" applyFont="1" applyFill="1" applyBorder="1" applyAlignment="1">
      <alignment vertical="center" shrinkToFit="1"/>
    </xf>
    <xf numFmtId="0" fontId="63" fillId="3" borderId="15" xfId="0" applyFont="1" applyFill="1" applyBorder="1" applyAlignment="1">
      <alignment vertical="center" shrinkToFit="1"/>
    </xf>
    <xf numFmtId="0" fontId="63" fillId="0" borderId="87" xfId="0" applyFont="1" applyFill="1" applyBorder="1" applyAlignment="1">
      <alignment horizontal="center" vertical="center" shrinkToFit="1"/>
    </xf>
    <xf numFmtId="0" fontId="63" fillId="0" borderId="19" xfId="0" applyFont="1" applyFill="1" applyBorder="1" applyAlignment="1">
      <alignment vertical="center" shrinkToFit="1"/>
    </xf>
    <xf numFmtId="0" fontId="63" fillId="4" borderId="19" xfId="0" applyFont="1" applyFill="1" applyBorder="1" applyAlignment="1">
      <alignment horizontal="center" vertical="center" shrinkToFit="1"/>
    </xf>
    <xf numFmtId="0" fontId="64" fillId="3" borderId="19" xfId="0" applyFont="1" applyFill="1" applyBorder="1" applyAlignment="1">
      <alignment vertical="center" shrinkToFit="1"/>
    </xf>
    <xf numFmtId="0" fontId="63" fillId="3" borderId="19" xfId="0" applyFont="1" applyFill="1" applyBorder="1" applyAlignment="1">
      <alignment vertical="center" shrinkToFit="1"/>
    </xf>
    <xf numFmtId="0" fontId="63" fillId="0" borderId="19" xfId="0" applyFont="1" applyFill="1" applyBorder="1" applyAlignment="1">
      <alignment horizontal="center" vertical="center" shrinkToFit="1"/>
    </xf>
    <xf numFmtId="0" fontId="63" fillId="0" borderId="88" xfId="0" applyFont="1" applyFill="1" applyBorder="1" applyAlignment="1">
      <alignment vertical="center" shrinkToFit="1"/>
    </xf>
    <xf numFmtId="0" fontId="63" fillId="3" borderId="70" xfId="0" applyFont="1" applyFill="1" applyBorder="1" applyAlignment="1">
      <alignment vertical="center" shrinkToFit="1"/>
    </xf>
    <xf numFmtId="0" fontId="63" fillId="3" borderId="77" xfId="0" applyFont="1" applyFill="1" applyBorder="1" applyAlignment="1">
      <alignment vertical="center" shrinkToFit="1"/>
    </xf>
    <xf numFmtId="0" fontId="63" fillId="3" borderId="77" xfId="0" applyFont="1" applyFill="1" applyBorder="1" applyAlignment="1">
      <alignment horizontal="center" vertical="center" shrinkToFit="1"/>
    </xf>
    <xf numFmtId="0" fontId="63" fillId="3" borderId="71" xfId="0" applyFont="1" applyFill="1" applyBorder="1" applyAlignment="1">
      <alignment horizontal="left" vertical="center"/>
    </xf>
    <xf numFmtId="0" fontId="63" fillId="3" borderId="86" xfId="0" applyFont="1" applyFill="1" applyBorder="1" applyAlignment="1">
      <alignment vertical="center" shrinkToFit="1"/>
    </xf>
    <xf numFmtId="0" fontId="63" fillId="3" borderId="87" xfId="0" applyFont="1" applyFill="1" applyBorder="1" applyAlignment="1">
      <alignment vertical="center" shrinkToFit="1"/>
    </xf>
    <xf numFmtId="0" fontId="63" fillId="3" borderId="86" xfId="0" applyFont="1" applyFill="1" applyBorder="1" applyAlignment="1">
      <alignment horizontal="center" vertical="center" shrinkToFit="1"/>
    </xf>
    <xf numFmtId="0" fontId="63" fillId="4" borderId="70" xfId="0" applyFont="1" applyFill="1" applyBorder="1" applyAlignment="1">
      <alignment horizontal="center" vertical="center" shrinkToFit="1"/>
    </xf>
    <xf numFmtId="0" fontId="63" fillId="4" borderId="71" xfId="0" applyFont="1" applyFill="1" applyBorder="1" applyAlignment="1">
      <alignment horizontal="center" vertical="center" shrinkToFit="1"/>
    </xf>
    <xf numFmtId="0" fontId="63" fillId="3" borderId="19" xfId="0" applyFont="1" applyFill="1" applyBorder="1" applyAlignment="1">
      <alignment horizontal="center" vertical="center" shrinkToFit="1"/>
    </xf>
    <xf numFmtId="0" fontId="63" fillId="3" borderId="19" xfId="0" applyFont="1" applyFill="1" applyBorder="1" applyAlignment="1">
      <alignment vertical="center"/>
    </xf>
    <xf numFmtId="0" fontId="63" fillId="3" borderId="88" xfId="0" applyFont="1" applyFill="1" applyBorder="1" applyAlignment="1">
      <alignment vertical="center" shrinkToFit="1"/>
    </xf>
    <xf numFmtId="0" fontId="63" fillId="0" borderId="8" xfId="0" applyFont="1" applyFill="1" applyBorder="1" applyAlignment="1">
      <alignment horizontal="center" vertical="center" shrinkToFit="1"/>
    </xf>
    <xf numFmtId="0" fontId="63" fillId="0" borderId="5" xfId="0" applyFont="1" applyFill="1" applyBorder="1" applyAlignment="1">
      <alignment vertical="center" shrinkToFit="1"/>
    </xf>
    <xf numFmtId="0" fontId="63" fillId="4" borderId="5" xfId="0" applyFont="1" applyFill="1" applyBorder="1" applyAlignment="1">
      <alignment horizontal="center" vertical="center" shrinkToFit="1"/>
    </xf>
    <xf numFmtId="0" fontId="64" fillId="3" borderId="5" xfId="0" applyFont="1" applyFill="1" applyBorder="1" applyAlignment="1">
      <alignment vertical="center" shrinkToFit="1"/>
    </xf>
    <xf numFmtId="0" fontId="63" fillId="3" borderId="5" xfId="0" applyFont="1" applyFill="1" applyBorder="1" applyAlignment="1">
      <alignment vertical="center" shrinkToFit="1"/>
    </xf>
    <xf numFmtId="0" fontId="63" fillId="0" borderId="5" xfId="0" applyFont="1" applyFill="1" applyBorder="1" applyAlignment="1">
      <alignment horizontal="center" vertical="center" shrinkToFit="1"/>
    </xf>
    <xf numFmtId="0" fontId="63" fillId="0" borderId="6" xfId="0" applyFont="1" applyFill="1" applyBorder="1" applyAlignment="1">
      <alignment vertical="center" shrinkToFit="1"/>
    </xf>
    <xf numFmtId="0" fontId="21" fillId="0" borderId="68" xfId="0" applyFont="1" applyFill="1" applyBorder="1" applyAlignment="1">
      <alignment horizontal="center" vertical="center" shrinkToFit="1"/>
    </xf>
    <xf numFmtId="0" fontId="21" fillId="0" borderId="68" xfId="0" applyFont="1" applyFill="1" applyBorder="1" applyAlignment="1">
      <alignment horizontal="left" vertical="center"/>
    </xf>
    <xf numFmtId="0" fontId="21" fillId="0" borderId="68" xfId="0" applyFont="1" applyFill="1" applyBorder="1" applyAlignment="1">
      <alignment vertical="center" shrinkToFit="1"/>
    </xf>
    <xf numFmtId="0" fontId="15" fillId="3" borderId="76" xfId="0" applyFont="1" applyFill="1" applyBorder="1" applyAlignment="1">
      <alignment vertical="center" shrinkToFit="1"/>
    </xf>
    <xf numFmtId="0" fontId="15" fillId="10" borderId="86" xfId="0" applyFont="1" applyFill="1" applyBorder="1" applyAlignment="1">
      <alignment vertical="center" shrinkToFit="1"/>
    </xf>
    <xf numFmtId="0" fontId="15" fillId="0" borderId="71" xfId="0" applyFont="1" applyFill="1" applyBorder="1" applyAlignment="1">
      <alignment vertical="center" shrinkToFit="1"/>
    </xf>
    <xf numFmtId="0" fontId="15" fillId="0" borderId="19" xfId="0" applyFont="1" applyFill="1" applyBorder="1" applyAlignment="1">
      <alignment horizontal="center" vertical="center" shrinkToFit="1"/>
    </xf>
    <xf numFmtId="0" fontId="15" fillId="0" borderId="19" xfId="0" applyFont="1" applyFill="1" applyBorder="1" applyAlignment="1">
      <alignment vertical="center" shrinkToFit="1"/>
    </xf>
    <xf numFmtId="0" fontId="21" fillId="3" borderId="80"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0" xfId="0" applyFont="1" applyFill="1" applyAlignment="1">
      <alignment vertical="center" shrinkToFit="1"/>
    </xf>
    <xf numFmtId="0" fontId="12" fillId="3" borderId="0" xfId="0" applyFont="1" applyFill="1" applyBorder="1" applyAlignment="1">
      <alignment vertical="center" shrinkToFit="1"/>
    </xf>
    <xf numFmtId="0" fontId="13" fillId="3" borderId="0" xfId="0" applyFont="1" applyFill="1" applyAlignment="1">
      <alignment vertical="center"/>
    </xf>
    <xf numFmtId="0" fontId="21" fillId="0" borderId="87" xfId="0" applyFont="1" applyFill="1" applyBorder="1" applyAlignment="1">
      <alignment vertical="center" shrinkToFit="1"/>
    </xf>
    <xf numFmtId="0" fontId="15" fillId="0" borderId="87" xfId="0" applyFont="1" applyFill="1" applyBorder="1" applyAlignment="1">
      <alignment vertical="center" shrinkToFit="1"/>
    </xf>
    <xf numFmtId="0" fontId="23" fillId="3" borderId="0" xfId="0" applyNumberFormat="1" applyFont="1" applyFill="1" applyBorder="1" applyAlignment="1">
      <alignment vertical="top" shrinkToFit="1"/>
    </xf>
    <xf numFmtId="0" fontId="23" fillId="3" borderId="15" xfId="0" applyNumberFormat="1" applyFont="1" applyFill="1" applyBorder="1" applyAlignment="1">
      <alignment vertical="top" shrinkToFi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3" borderId="0" xfId="0" applyFont="1" applyFill="1" applyAlignment="1">
      <alignment vertical="center"/>
    </xf>
    <xf numFmtId="0" fontId="21" fillId="3" borderId="0" xfId="0" applyFont="1" applyFill="1" applyAlignment="1">
      <alignment vertical="center"/>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21" fillId="3" borderId="0" xfId="0" applyFont="1" applyFill="1" applyBorder="1" applyAlignment="1">
      <alignment vertical="center"/>
    </xf>
    <xf numFmtId="0" fontId="12" fillId="3" borderId="0" xfId="0" applyFont="1" applyFill="1" applyAlignment="1">
      <alignment vertical="center" shrinkToFit="1"/>
    </xf>
    <xf numFmtId="0" fontId="15" fillId="0" borderId="68" xfId="0" applyFont="1" applyFill="1" applyBorder="1" applyAlignment="1">
      <alignment horizontal="center" vertical="center" shrinkToFit="1"/>
    </xf>
    <xf numFmtId="0" fontId="15" fillId="3" borderId="68" xfId="0" applyFont="1" applyFill="1" applyBorder="1" applyAlignment="1">
      <alignment vertical="center" shrinkToFit="1"/>
    </xf>
    <xf numFmtId="0" fontId="15" fillId="0" borderId="68" xfId="0" applyFont="1" applyFill="1" applyBorder="1" applyAlignment="1">
      <alignment horizontal="left" vertical="center"/>
    </xf>
    <xf numFmtId="0" fontId="15" fillId="0" borderId="68" xfId="0" applyFont="1" applyFill="1" applyBorder="1" applyAlignment="1">
      <alignment vertical="center" shrinkToFit="1"/>
    </xf>
    <xf numFmtId="0" fontId="15" fillId="3" borderId="69" xfId="0" applyFont="1" applyFill="1" applyBorder="1" applyAlignment="1">
      <alignment vertical="center" shrinkToFit="1"/>
    </xf>
    <xf numFmtId="0" fontId="15" fillId="3" borderId="70" xfId="0" applyFont="1" applyFill="1" applyBorder="1" applyAlignment="1">
      <alignment vertical="center" wrapText="1" shrinkToFit="1"/>
    </xf>
    <xf numFmtId="0" fontId="15" fillId="5" borderId="1" xfId="0" applyFont="1" applyFill="1" applyBorder="1" applyAlignment="1">
      <alignment vertical="center" shrinkToFit="1"/>
    </xf>
    <xf numFmtId="0" fontId="15" fillId="5" borderId="1" xfId="0" applyFont="1" applyFill="1" applyBorder="1" applyAlignment="1">
      <alignment vertical="center" textRotation="255" shrinkToFit="1"/>
    </xf>
    <xf numFmtId="0" fontId="28" fillId="5" borderId="1" xfId="0" applyFont="1" applyFill="1" applyBorder="1" applyAlignment="1">
      <alignment horizontal="center" vertical="center" shrinkToFit="1"/>
    </xf>
    <xf numFmtId="0" fontId="28" fillId="5" borderId="1" xfId="0" applyFont="1" applyFill="1" applyBorder="1" applyAlignment="1">
      <alignment horizontal="center" vertical="center" wrapText="1" shrinkToFit="1"/>
    </xf>
    <xf numFmtId="0" fontId="15" fillId="3" borderId="78" xfId="0" applyFont="1" applyFill="1" applyBorder="1" applyAlignment="1">
      <alignment horizontal="center" vertical="center" shrinkToFit="1"/>
    </xf>
    <xf numFmtId="0" fontId="15" fillId="4" borderId="73" xfId="0" applyFont="1" applyFill="1" applyBorder="1" applyAlignment="1">
      <alignment horizontal="center" vertical="center" shrinkToFit="1"/>
    </xf>
    <xf numFmtId="0" fontId="15" fillId="3" borderId="74" xfId="0" applyFont="1" applyFill="1" applyBorder="1" applyAlignment="1">
      <alignment horizontal="left" vertical="center"/>
    </xf>
    <xf numFmtId="0" fontId="15" fillId="4" borderId="74" xfId="0" applyFont="1" applyFill="1" applyBorder="1" applyAlignment="1">
      <alignment horizontal="center" vertical="center" shrinkToFit="1"/>
    </xf>
    <xf numFmtId="0" fontId="15" fillId="3" borderId="74" xfId="0" applyFont="1" applyFill="1" applyBorder="1" applyAlignment="1">
      <alignment vertical="center" shrinkToFit="1"/>
    </xf>
    <xf numFmtId="0" fontId="15" fillId="3" borderId="74" xfId="0" applyFont="1" applyFill="1" applyBorder="1" applyAlignment="1">
      <alignment horizontal="center" vertical="center" shrinkToFit="1"/>
    </xf>
    <xf numFmtId="0" fontId="15" fillId="0" borderId="70" xfId="0" applyFont="1" applyFill="1" applyBorder="1" applyAlignment="1">
      <alignment vertical="center" shrinkToFit="1"/>
    </xf>
    <xf numFmtId="0" fontId="15" fillId="0" borderId="74" xfId="0" applyFont="1" applyFill="1" applyBorder="1" applyAlignment="1">
      <alignment horizontal="center" vertical="center" shrinkToFit="1"/>
    </xf>
    <xf numFmtId="0" fontId="15" fillId="0" borderId="67" xfId="0" applyFont="1" applyFill="1" applyBorder="1" applyAlignment="1">
      <alignment vertical="center" shrinkToFit="1"/>
    </xf>
    <xf numFmtId="0" fontId="15" fillId="3" borderId="67" xfId="0" applyFont="1" applyFill="1" applyBorder="1" applyAlignment="1">
      <alignment vertical="center" wrapText="1" shrinkToFit="1"/>
    </xf>
    <xf numFmtId="0" fontId="15" fillId="3" borderId="76" xfId="0" applyFont="1" applyFill="1" applyBorder="1" applyAlignment="1">
      <alignment horizontal="center" vertical="center" shrinkToFit="1"/>
    </xf>
    <xf numFmtId="0" fontId="15" fillId="3" borderId="72" xfId="0" applyFont="1" applyFill="1" applyBorder="1" applyAlignment="1">
      <alignment horizontal="left" vertical="center"/>
    </xf>
    <xf numFmtId="0" fontId="15" fillId="0" borderId="71" xfId="0" applyFont="1" applyFill="1" applyBorder="1" applyAlignment="1">
      <alignment vertical="center"/>
    </xf>
    <xf numFmtId="0" fontId="15" fillId="0" borderId="71" xfId="0" applyFont="1" applyFill="1" applyBorder="1" applyAlignment="1">
      <alignment horizontal="left" vertical="center"/>
    </xf>
    <xf numFmtId="0" fontId="15" fillId="0" borderId="72" xfId="0" applyFont="1" applyFill="1" applyBorder="1" applyAlignment="1">
      <alignment horizontal="left" vertical="center"/>
    </xf>
    <xf numFmtId="0" fontId="15" fillId="10" borderId="77" xfId="0" applyFont="1" applyFill="1" applyBorder="1" applyAlignment="1">
      <alignment vertical="center" shrinkToFit="1"/>
    </xf>
    <xf numFmtId="0" fontId="15" fillId="0" borderId="77" xfId="0" applyFont="1" applyFill="1" applyBorder="1" applyAlignment="1">
      <alignment vertical="center" shrinkToFit="1"/>
    </xf>
    <xf numFmtId="0" fontId="15" fillId="0" borderId="78" xfId="0" applyFont="1" applyFill="1" applyBorder="1" applyAlignment="1">
      <alignment vertical="center" shrinkToFit="1"/>
    </xf>
    <xf numFmtId="0" fontId="15" fillId="3" borderId="78" xfId="0" applyFont="1" applyFill="1" applyBorder="1" applyAlignment="1">
      <alignment vertical="center" shrinkToFit="1"/>
    </xf>
    <xf numFmtId="0" fontId="15" fillId="3" borderId="73" xfId="0" applyFont="1" applyFill="1" applyBorder="1" applyAlignment="1">
      <alignment vertical="center" shrinkToFit="1"/>
    </xf>
    <xf numFmtId="0" fontId="15" fillId="3" borderId="75" xfId="0" applyFont="1" applyFill="1" applyBorder="1" applyAlignment="1">
      <alignment horizontal="left" vertical="center"/>
    </xf>
    <xf numFmtId="0" fontId="21" fillId="3" borderId="18" xfId="0" applyFont="1" applyFill="1" applyBorder="1">
      <alignment vertical="center"/>
    </xf>
    <xf numFmtId="0" fontId="21" fillId="3" borderId="19" xfId="0" applyFont="1" applyFill="1" applyBorder="1">
      <alignment vertical="center"/>
    </xf>
    <xf numFmtId="0" fontId="21" fillId="0" borderId="71" xfId="0" applyFont="1" applyBorder="1" applyAlignment="1">
      <alignment horizontal="center" vertical="center" shrinkToFit="1"/>
    </xf>
    <xf numFmtId="0" fontId="21" fillId="3" borderId="71" xfId="0" applyFont="1" applyFill="1" applyBorder="1">
      <alignment vertical="center"/>
    </xf>
    <xf numFmtId="0" fontId="21" fillId="4" borderId="0" xfId="0" applyFont="1" applyFill="1" applyAlignment="1">
      <alignment horizontal="center" vertical="center" shrinkToFit="1"/>
    </xf>
    <xf numFmtId="0" fontId="21" fillId="4" borderId="10" xfId="0" applyFont="1" applyFill="1" applyBorder="1" applyAlignment="1">
      <alignment horizontal="center" vertical="center" shrinkToFit="1"/>
    </xf>
    <xf numFmtId="0" fontId="21" fillId="3" borderId="10" xfId="0" applyFont="1" applyFill="1" applyBorder="1">
      <alignment vertical="center"/>
    </xf>
    <xf numFmtId="0" fontId="21" fillId="3" borderId="10" xfId="0" applyFont="1" applyFill="1" applyBorder="1" applyAlignment="1">
      <alignment vertical="center" shrinkToFit="1"/>
    </xf>
    <xf numFmtId="0" fontId="21" fillId="3" borderId="69" xfId="0" applyFont="1" applyFill="1" applyBorder="1" applyAlignment="1">
      <alignment horizontal="left" vertical="center"/>
    </xf>
    <xf numFmtId="0" fontId="21" fillId="3" borderId="14" xfId="0" applyFont="1" applyFill="1" applyBorder="1" applyAlignment="1">
      <alignment vertical="center" shrinkToFit="1"/>
    </xf>
    <xf numFmtId="0" fontId="21" fillId="3" borderId="13" xfId="0" applyFont="1" applyFill="1" applyBorder="1" applyAlignment="1">
      <alignment vertical="center" shrinkToFit="1"/>
    </xf>
    <xf numFmtId="0" fontId="21" fillId="4" borderId="14" xfId="0" applyFont="1" applyFill="1" applyBorder="1" applyAlignment="1">
      <alignment horizontal="center" vertical="center" shrinkToFit="1"/>
    </xf>
    <xf numFmtId="0" fontId="21" fillId="3" borderId="0" xfId="0" applyFont="1" applyFill="1">
      <alignment vertical="center"/>
    </xf>
    <xf numFmtId="0" fontId="21" fillId="0" borderId="0" xfId="0" applyFont="1" applyAlignment="1">
      <alignment horizontal="center" vertical="center" shrinkToFit="1"/>
    </xf>
    <xf numFmtId="0" fontId="21" fillId="0" borderId="0" xfId="0" applyFont="1">
      <alignment vertical="center"/>
    </xf>
    <xf numFmtId="0" fontId="21" fillId="0" borderId="0" xfId="0" applyFont="1" applyAlignment="1">
      <alignment vertical="center" shrinkToFit="1"/>
    </xf>
    <xf numFmtId="0" fontId="21" fillId="3" borderId="0" xfId="0" applyFont="1" applyFill="1" applyAlignment="1">
      <alignment horizontal="left" vertical="center"/>
    </xf>
    <xf numFmtId="0" fontId="21" fillId="3" borderId="15" xfId="0" applyFont="1" applyFill="1" applyBorder="1" applyAlignment="1">
      <alignment horizontal="left" vertical="center"/>
    </xf>
    <xf numFmtId="0" fontId="21" fillId="3" borderId="71" xfId="0" applyFont="1" applyFill="1" applyBorder="1" applyAlignment="1">
      <alignment horizontal="left" vertical="center" shrinkToFit="1"/>
    </xf>
    <xf numFmtId="0" fontId="21" fillId="0" borderId="18" xfId="0" applyFont="1" applyBorder="1" applyAlignment="1">
      <alignment horizontal="center" vertical="center" shrinkToFit="1"/>
    </xf>
    <xf numFmtId="0" fontId="21" fillId="0" borderId="71" xfId="0" applyFont="1" applyBorder="1" applyAlignment="1">
      <alignment vertical="center" shrinkToFit="1"/>
    </xf>
    <xf numFmtId="0" fontId="21" fillId="3" borderId="70" xfId="0" applyFont="1" applyFill="1" applyBorder="1" applyAlignment="1">
      <alignment vertical="center" wrapText="1" shrinkToFit="1"/>
    </xf>
    <xf numFmtId="0" fontId="21" fillId="0" borderId="72" xfId="0" applyFont="1" applyFill="1" applyBorder="1" applyAlignment="1">
      <alignment vertical="center" shrinkToFit="1"/>
    </xf>
    <xf numFmtId="0" fontId="21" fillId="0" borderId="77" xfId="0" applyFont="1" applyFill="1" applyBorder="1" applyAlignment="1">
      <alignment vertical="center" shrinkToFit="1"/>
    </xf>
    <xf numFmtId="0" fontId="24" fillId="3" borderId="71" xfId="0" applyFont="1" applyFill="1" applyBorder="1" applyAlignment="1">
      <alignment horizontal="left" vertical="center"/>
    </xf>
    <xf numFmtId="0" fontId="57" fillId="7" borderId="14" xfId="0" applyFont="1" applyFill="1" applyBorder="1">
      <alignment vertical="center"/>
    </xf>
    <xf numFmtId="0" fontId="44" fillId="9" borderId="83" xfId="0" applyFont="1" applyFill="1" applyBorder="1" applyAlignment="1">
      <alignment horizontal="left" vertical="center"/>
    </xf>
    <xf numFmtId="0" fontId="44" fillId="9" borderId="83" xfId="0" applyFont="1" applyFill="1" applyBorder="1" applyAlignment="1">
      <alignment horizontal="center" vertical="center"/>
    </xf>
    <xf numFmtId="0" fontId="0" fillId="0" borderId="0" xfId="0" applyAlignment="1">
      <alignment vertical="top"/>
    </xf>
    <xf numFmtId="0" fontId="67" fillId="8" borderId="0" xfId="0" applyFont="1" applyFill="1">
      <alignment vertical="center"/>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 xfId="0" applyFont="1" applyBorder="1" applyAlignment="1">
      <alignment horizontal="distributed" vertical="center"/>
    </xf>
    <xf numFmtId="0" fontId="7" fillId="2" borderId="1" xfId="0" applyFont="1" applyFill="1" applyBorder="1">
      <alignment vertical="center"/>
    </xf>
    <xf numFmtId="14" fontId="7" fillId="2" borderId="1" xfId="0" applyNumberFormat="1" applyFont="1" applyFill="1" applyBorder="1" applyAlignment="1">
      <alignment horizontal="left" vertical="center"/>
    </xf>
    <xf numFmtId="0" fontId="7" fillId="2" borderId="8"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9" fillId="2" borderId="8"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7" fillId="0" borderId="9" xfId="0" applyFont="1" applyBorder="1" applyAlignment="1">
      <alignment horizontal="distributed" vertical="center" shrinkToFit="1"/>
    </xf>
    <xf numFmtId="0" fontId="7" fillId="0" borderId="10"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8" xfId="0" applyFont="1" applyBorder="1" applyAlignment="1">
      <alignment horizontal="distributed" vertical="center" shrinkToFit="1"/>
    </xf>
    <xf numFmtId="0" fontId="7" fillId="0" borderId="5" xfId="0" applyFont="1" applyBorder="1" applyAlignment="1">
      <alignment horizontal="distributed" vertical="center" shrinkToFit="1"/>
    </xf>
    <xf numFmtId="0" fontId="7" fillId="0" borderId="6" xfId="0" applyFont="1" applyBorder="1" applyAlignment="1">
      <alignment horizontal="distributed" vertical="center" shrinkToFi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wrapText="1"/>
    </xf>
    <xf numFmtId="0" fontId="57" fillId="7" borderId="14" xfId="0" applyFont="1" applyFill="1" applyBorder="1" applyAlignment="1">
      <alignment horizontal="left" vertical="center" shrinkToFit="1"/>
    </xf>
    <xf numFmtId="0" fontId="57" fillId="7" borderId="0" xfId="0" applyFont="1" applyFill="1" applyBorder="1" applyAlignment="1">
      <alignment horizontal="left" vertical="center" shrinkToFit="1"/>
    </xf>
    <xf numFmtId="0" fontId="57" fillId="7" borderId="15"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28" fillId="6" borderId="5" xfId="0" applyFont="1" applyFill="1" applyBorder="1">
      <alignment vertical="center"/>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5" xfId="0" applyFont="1" applyBorder="1" applyAlignment="1">
      <alignment horizontal="left" vertical="center" shrinkToFi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176" fontId="7" fillId="2" borderId="67" xfId="0" applyNumberFormat="1" applyFont="1" applyFill="1" applyBorder="1" applyAlignment="1">
      <alignment horizontal="center" vertical="center" shrinkToFit="1"/>
    </xf>
    <xf numFmtId="176" fontId="7" fillId="2" borderId="68" xfId="0" applyNumberFormat="1"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67" xfId="0" applyFont="1" applyBorder="1" applyAlignment="1">
      <alignment horizontal="left" vertical="center" shrinkToFit="1"/>
    </xf>
    <xf numFmtId="0" fontId="7" fillId="0" borderId="69" xfId="0" applyFont="1" applyBorder="1" applyAlignment="1">
      <alignment horizontal="left" vertical="center" shrinkToFit="1"/>
    </xf>
    <xf numFmtId="0" fontId="28" fillId="2" borderId="0" xfId="0" applyFont="1" applyFill="1" applyAlignment="1">
      <alignment horizontal="center" vertical="center" shrinkToFit="1"/>
    </xf>
    <xf numFmtId="0" fontId="8" fillId="0" borderId="10" xfId="0" applyFont="1" applyBorder="1" applyAlignment="1">
      <alignment vertical="center" shrinkToFit="1"/>
    </xf>
    <xf numFmtId="0" fontId="8" fillId="0" borderId="0" xfId="0" applyFont="1" applyBorder="1" applyAlignment="1">
      <alignment vertical="center" shrinkToFit="1"/>
    </xf>
    <xf numFmtId="176" fontId="7" fillId="2" borderId="8"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0" fontId="14" fillId="0" borderId="0" xfId="0" applyFont="1" applyAlignment="1">
      <alignment horizontal="center" vertical="center"/>
    </xf>
    <xf numFmtId="0" fontId="7" fillId="0" borderId="8" xfId="0" applyFont="1" applyBorder="1" applyAlignment="1">
      <alignment horizontal="distributed" vertical="top" shrinkToFit="1"/>
    </xf>
    <xf numFmtId="0" fontId="7" fillId="0" borderId="5" xfId="0" applyFont="1" applyBorder="1" applyAlignment="1">
      <alignment horizontal="distributed" vertical="top" shrinkToFit="1"/>
    </xf>
    <xf numFmtId="0" fontId="7" fillId="0" borderId="6" xfId="0" applyFont="1" applyBorder="1" applyAlignment="1">
      <alignment horizontal="distributed" vertical="top" shrinkToFi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4" borderId="5" xfId="0" applyFont="1" applyFill="1" applyBorder="1" applyAlignment="1">
      <alignment vertical="center" shrinkToFit="1"/>
    </xf>
    <xf numFmtId="0" fontId="13" fillId="4" borderId="6" xfId="0" applyFont="1" applyFill="1" applyBorder="1" applyAlignment="1">
      <alignment vertical="center" shrinkToFit="1"/>
    </xf>
    <xf numFmtId="0" fontId="13" fillId="0" borderId="9" xfId="0" applyFont="1" applyBorder="1" applyAlignment="1">
      <alignmen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3" fillId="0" borderId="14" xfId="0" applyFont="1" applyBorder="1" applyAlignment="1">
      <alignment vertical="center" shrinkToFit="1"/>
    </xf>
    <xf numFmtId="0" fontId="13" fillId="0" borderId="0"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0" fillId="7" borderId="14" xfId="0" applyFont="1" applyFill="1" applyBorder="1">
      <alignment vertical="center"/>
    </xf>
    <xf numFmtId="0" fontId="10" fillId="7" borderId="0" xfId="0" applyFont="1" applyFill="1" applyBorder="1">
      <alignment vertical="center"/>
    </xf>
    <xf numFmtId="0" fontId="10" fillId="7" borderId="15" xfId="0" applyFont="1" applyFill="1" applyBorder="1">
      <alignment vertical="center"/>
    </xf>
    <xf numFmtId="0" fontId="10" fillId="17" borderId="14" xfId="0" applyFont="1" applyFill="1" applyBorder="1">
      <alignment vertical="center"/>
    </xf>
    <xf numFmtId="0" fontId="10" fillId="17" borderId="0" xfId="0" applyFont="1" applyFill="1" applyBorder="1">
      <alignment vertical="center"/>
    </xf>
    <xf numFmtId="0" fontId="10" fillId="17" borderId="15" xfId="0" applyFont="1" applyFill="1" applyBorder="1">
      <alignment vertical="center"/>
    </xf>
    <xf numFmtId="0" fontId="10" fillId="4" borderId="14" xfId="0" applyFont="1" applyFill="1" applyBorder="1">
      <alignment vertical="center"/>
    </xf>
    <xf numFmtId="0" fontId="10" fillId="4" borderId="0" xfId="0" applyFont="1" applyFill="1" applyBorder="1">
      <alignment vertical="center"/>
    </xf>
    <xf numFmtId="0" fontId="10" fillId="4" borderId="15" xfId="0" applyFont="1" applyFill="1" applyBorder="1">
      <alignment vertical="center"/>
    </xf>
    <xf numFmtId="0" fontId="10" fillId="11" borderId="14" xfId="0" applyFont="1" applyFill="1" applyBorder="1" applyAlignment="1">
      <alignment vertical="center" wrapText="1"/>
    </xf>
    <xf numFmtId="0" fontId="10" fillId="11" borderId="0" xfId="0" applyFont="1" applyFill="1" applyBorder="1" applyAlignment="1">
      <alignment vertical="center" wrapText="1"/>
    </xf>
    <xf numFmtId="0" fontId="10" fillId="11" borderId="15" xfId="0" applyFont="1" applyFill="1" applyBorder="1" applyAlignment="1">
      <alignment vertical="center" wrapText="1"/>
    </xf>
    <xf numFmtId="0" fontId="10" fillId="4" borderId="9" xfId="0" applyFont="1" applyFill="1" applyBorder="1" applyAlignment="1">
      <alignment vertical="center" wrapText="1"/>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7" borderId="14" xfId="0" applyFont="1" applyFill="1" applyBorder="1" applyAlignment="1">
      <alignment vertical="center" shrinkToFit="1"/>
    </xf>
    <xf numFmtId="0" fontId="10" fillId="7" borderId="0" xfId="0" applyFont="1" applyFill="1" applyBorder="1" applyAlignment="1">
      <alignment vertical="center" shrinkToFit="1"/>
    </xf>
    <xf numFmtId="0" fontId="10" fillId="7" borderId="15" xfId="0" applyFont="1" applyFill="1" applyBorder="1" applyAlignment="1">
      <alignment vertical="center" shrinkToFit="1"/>
    </xf>
    <xf numFmtId="0" fontId="8" fillId="12" borderId="0" xfId="0" applyFont="1" applyFill="1" applyAlignment="1">
      <alignment vertical="center" wrapText="1"/>
    </xf>
    <xf numFmtId="0" fontId="28" fillId="6" borderId="0" xfId="0" applyFont="1" applyFill="1" applyBorder="1">
      <alignment vertical="center"/>
    </xf>
    <xf numFmtId="0" fontId="10" fillId="0" borderId="1" xfId="0" applyFont="1" applyBorder="1" applyAlignment="1">
      <alignment horizontal="center" vertical="center"/>
    </xf>
    <xf numFmtId="0" fontId="10" fillId="4" borderId="9" xfId="0" applyFont="1" applyFill="1" applyBorder="1">
      <alignment vertical="center"/>
    </xf>
    <xf numFmtId="0" fontId="10" fillId="4" borderId="10" xfId="0" applyFont="1" applyFill="1" applyBorder="1">
      <alignment vertical="center"/>
    </xf>
    <xf numFmtId="0" fontId="10" fillId="4" borderId="11" xfId="0" applyFont="1" applyFill="1" applyBorder="1">
      <alignment vertical="center"/>
    </xf>
    <xf numFmtId="0" fontId="10" fillId="11" borderId="14" xfId="0" applyFont="1" applyFill="1" applyBorder="1">
      <alignment vertical="center"/>
    </xf>
    <xf numFmtId="0" fontId="10" fillId="11" borderId="0" xfId="0" applyFont="1" applyFill="1" applyBorder="1">
      <alignment vertical="center"/>
    </xf>
    <xf numFmtId="0" fontId="10" fillId="11" borderId="15" xfId="0" applyFont="1" applyFill="1" applyBorder="1">
      <alignment vertical="center"/>
    </xf>
    <xf numFmtId="0" fontId="10" fillId="7" borderId="14" xfId="0" applyFont="1" applyFill="1" applyBorder="1" applyAlignment="1">
      <alignment vertical="center" wrapText="1"/>
    </xf>
    <xf numFmtId="0" fontId="10" fillId="7" borderId="0" xfId="0" applyFont="1" applyFill="1" applyBorder="1" applyAlignment="1">
      <alignment vertical="center" wrapText="1"/>
    </xf>
    <xf numFmtId="0" fontId="10" fillId="7" borderId="15" xfId="0" applyFont="1" applyFill="1" applyBorder="1" applyAlignment="1">
      <alignment vertical="center" wrapText="1"/>
    </xf>
    <xf numFmtId="0" fontId="10" fillId="18" borderId="14" xfId="0" applyFont="1" applyFill="1" applyBorder="1">
      <alignment vertical="center"/>
    </xf>
    <xf numFmtId="0" fontId="10" fillId="18" borderId="0" xfId="0" applyFont="1" applyFill="1" applyBorder="1">
      <alignment vertical="center"/>
    </xf>
    <xf numFmtId="0" fontId="10" fillId="18" borderId="15" xfId="0" applyFont="1" applyFill="1" applyBorder="1">
      <alignment vertical="center"/>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2" fillId="3" borderId="19" xfId="0" applyFont="1" applyFill="1" applyBorder="1" applyAlignment="1">
      <alignment vertical="center" shrinkToFit="1"/>
    </xf>
    <xf numFmtId="0" fontId="12" fillId="3" borderId="10" xfId="0" applyFont="1" applyFill="1" applyBorder="1" applyAlignment="1">
      <alignment vertical="center" shrinkToFit="1"/>
    </xf>
    <xf numFmtId="0" fontId="12" fillId="3" borderId="79" xfId="0" applyFont="1" applyFill="1" applyBorder="1" applyAlignment="1">
      <alignment horizontal="left" vertical="center" shrinkToFit="1"/>
    </xf>
    <xf numFmtId="0" fontId="12" fillId="3" borderId="14" xfId="0" applyFont="1" applyFill="1" applyBorder="1" applyAlignment="1">
      <alignment horizontal="left" vertical="center" shrinkToFit="1"/>
    </xf>
    <xf numFmtId="0" fontId="12" fillId="3" borderId="87" xfId="0" applyFont="1" applyFill="1" applyBorder="1" applyAlignment="1">
      <alignment horizontal="left" vertical="center" shrinkToFit="1"/>
    </xf>
    <xf numFmtId="0" fontId="21" fillId="3" borderId="80" xfId="0" applyFont="1" applyFill="1" applyBorder="1" applyAlignment="1">
      <alignment horizontal="left" vertical="center" shrinkToFit="1"/>
    </xf>
    <xf numFmtId="0" fontId="21" fillId="3" borderId="13" xfId="0" applyFont="1" applyFill="1" applyBorder="1" applyAlignment="1">
      <alignment horizontal="left" vertical="center" shrinkToFit="1"/>
    </xf>
    <xf numFmtId="0" fontId="21" fillId="3" borderId="86" xfId="0" applyFont="1" applyFill="1" applyBorder="1" applyAlignment="1">
      <alignment horizontal="left" vertical="center" shrinkToFit="1"/>
    </xf>
    <xf numFmtId="0" fontId="12" fillId="3" borderId="80"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86"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34" fillId="5" borderId="4" xfId="0" applyFont="1" applyFill="1" applyBorder="1" applyAlignment="1">
      <alignment horizontal="center" vertical="center" shrinkToFit="1"/>
    </xf>
    <xf numFmtId="0" fontId="21" fillId="3" borderId="79" xfId="0" applyFont="1" applyFill="1" applyBorder="1" applyAlignment="1">
      <alignment horizontal="left" vertical="center" shrinkToFit="1"/>
    </xf>
    <xf numFmtId="0" fontId="21" fillId="3" borderId="14" xfId="0" applyFont="1" applyFill="1" applyBorder="1" applyAlignment="1">
      <alignment horizontal="left" vertical="center" shrinkToFit="1"/>
    </xf>
    <xf numFmtId="0" fontId="21" fillId="3" borderId="87" xfId="0" applyFont="1" applyFill="1" applyBorder="1" applyAlignment="1">
      <alignment horizontal="left" vertical="center" shrinkToFit="1"/>
    </xf>
    <xf numFmtId="0" fontId="63" fillId="3" borderId="80" xfId="0" applyFont="1" applyFill="1" applyBorder="1" applyAlignment="1">
      <alignment horizontal="center" vertical="center" shrinkToFit="1"/>
    </xf>
    <xf numFmtId="0" fontId="63" fillId="3" borderId="13" xfId="0" applyFont="1" applyFill="1" applyBorder="1" applyAlignment="1">
      <alignment horizontal="center" vertical="center" shrinkToFit="1"/>
    </xf>
    <xf numFmtId="0" fontId="63" fillId="3" borderId="86" xfId="0" applyFont="1" applyFill="1" applyBorder="1" applyAlignment="1">
      <alignment horizontal="center" vertical="center" shrinkToFit="1"/>
    </xf>
    <xf numFmtId="0" fontId="21" fillId="3" borderId="8"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63" fillId="3" borderId="7"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8" fillId="5" borderId="2" xfId="0" applyFont="1" applyFill="1" applyBorder="1" applyAlignment="1">
      <alignment horizontal="center" vertical="center" shrinkToFit="1"/>
    </xf>
    <xf numFmtId="0" fontId="28" fillId="5" borderId="3" xfId="0" applyFont="1" applyFill="1" applyBorder="1" applyAlignment="1">
      <alignment horizontal="center" vertical="center" shrinkToFit="1"/>
    </xf>
    <xf numFmtId="0" fontId="28" fillId="5" borderId="4" xfId="0" applyFont="1" applyFill="1" applyBorder="1" applyAlignment="1">
      <alignment horizontal="center" vertical="center" shrinkToFit="1"/>
    </xf>
    <xf numFmtId="0" fontId="12" fillId="5" borderId="2" xfId="0" applyFont="1" applyFill="1" applyBorder="1" applyAlignment="1">
      <alignment horizontal="left" vertical="center" shrinkToFit="1"/>
    </xf>
    <xf numFmtId="0" fontId="12" fillId="5" borderId="4" xfId="0" applyFont="1" applyFill="1" applyBorder="1" applyAlignment="1">
      <alignment horizontal="left" vertical="center" shrinkToFit="1"/>
    </xf>
    <xf numFmtId="0" fontId="21" fillId="3" borderId="70" xfId="0" applyFont="1" applyFill="1" applyBorder="1" applyAlignment="1">
      <alignment vertical="center" shrinkToFit="1"/>
    </xf>
    <xf numFmtId="0" fontId="65" fillId="0" borderId="72" xfId="0" applyFont="1" applyBorder="1" applyAlignment="1">
      <alignment vertical="center" shrinkToFit="1"/>
    </xf>
    <xf numFmtId="0" fontId="12" fillId="3" borderId="0" xfId="0" applyFont="1" applyFill="1" applyBorder="1" applyAlignment="1">
      <alignment vertical="center" shrinkToFit="1"/>
    </xf>
    <xf numFmtId="0" fontId="12" fillId="3" borderId="0" xfId="0" applyFont="1" applyFill="1" applyBorder="1" applyAlignment="1">
      <alignment vertical="top" wrapText="1"/>
    </xf>
    <xf numFmtId="0" fontId="12" fillId="3" borderId="71" xfId="0" applyFont="1" applyFill="1" applyBorder="1" applyAlignment="1">
      <alignment vertical="center" shrinkToFit="1"/>
    </xf>
    <xf numFmtId="0" fontId="12" fillId="3" borderId="18" xfId="0" applyFont="1" applyFill="1" applyBorder="1" applyAlignment="1">
      <alignment vertical="center" shrinkToFit="1"/>
    </xf>
    <xf numFmtId="0" fontId="12" fillId="3" borderId="0" xfId="0" applyFont="1" applyFill="1" applyBorder="1" applyAlignment="1">
      <alignment horizontal="left" vertical="center" shrinkToFit="1"/>
    </xf>
    <xf numFmtId="0" fontId="12" fillId="3" borderId="18" xfId="0" applyFont="1" applyFill="1" applyBorder="1" applyAlignment="1">
      <alignment vertical="top" wrapText="1"/>
    </xf>
    <xf numFmtId="0" fontId="12" fillId="2" borderId="14"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15" xfId="0" applyFont="1" applyFill="1" applyBorder="1" applyAlignment="1">
      <alignment horizontal="center" vertical="top" wrapText="1"/>
    </xf>
    <xf numFmtId="0" fontId="23" fillId="3" borderId="14" xfId="0" applyNumberFormat="1" applyFont="1" applyFill="1" applyBorder="1" applyAlignment="1">
      <alignment vertical="top" wrapText="1"/>
    </xf>
    <xf numFmtId="0" fontId="23" fillId="3" borderId="0" xfId="0" applyNumberFormat="1" applyFont="1" applyFill="1" applyBorder="1" applyAlignment="1">
      <alignment vertical="top" wrapText="1"/>
    </xf>
    <xf numFmtId="0" fontId="23" fillId="3" borderId="15" xfId="0" applyNumberFormat="1" applyFont="1" applyFill="1" applyBorder="1" applyAlignment="1">
      <alignment vertical="top" wrapText="1"/>
    </xf>
    <xf numFmtId="0" fontId="12" fillId="3" borderId="14"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3" fillId="3" borderId="8" xfId="0" applyNumberFormat="1" applyFont="1" applyFill="1" applyBorder="1" applyAlignment="1">
      <alignment vertical="top" wrapText="1"/>
    </xf>
    <xf numFmtId="0" fontId="23" fillId="3" borderId="5" xfId="0" applyNumberFormat="1" applyFont="1" applyFill="1" applyBorder="1" applyAlignment="1">
      <alignment vertical="top" wrapText="1"/>
    </xf>
    <xf numFmtId="0" fontId="23" fillId="3" borderId="6" xfId="0" applyNumberFormat="1" applyFont="1" applyFill="1" applyBorder="1" applyAlignment="1">
      <alignment vertical="top" wrapText="1"/>
    </xf>
    <xf numFmtId="0" fontId="15" fillId="3" borderId="10" xfId="0" applyFont="1" applyFill="1" applyBorder="1" applyAlignment="1">
      <alignment vertical="center" shrinkToFit="1"/>
    </xf>
    <xf numFmtId="0" fontId="12" fillId="3" borderId="0" xfId="0" applyFont="1" applyFill="1" applyBorder="1" applyAlignment="1">
      <alignment horizontal="left" vertic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7" xfId="0" applyFont="1" applyFill="1" applyBorder="1" applyAlignment="1">
      <alignment horizontal="center" vertical="center"/>
    </xf>
    <xf numFmtId="0" fontId="12" fillId="3" borderId="14" xfId="0" applyFont="1" applyFill="1" applyBorder="1" applyAlignment="1">
      <alignment horizontal="center" vertical="center" wrapText="1"/>
    </xf>
    <xf numFmtId="0" fontId="25" fillId="3" borderId="9" xfId="0" applyNumberFormat="1" applyFont="1" applyFill="1" applyBorder="1" applyAlignment="1">
      <alignment vertical="top" wrapText="1"/>
    </xf>
    <xf numFmtId="0" fontId="25" fillId="3" borderId="10" xfId="0" applyNumberFormat="1" applyFont="1" applyFill="1" applyBorder="1" applyAlignment="1">
      <alignment vertical="top" wrapText="1"/>
    </xf>
    <xf numFmtId="0" fontId="25" fillId="3" borderId="11" xfId="0" applyNumberFormat="1" applyFont="1" applyFill="1" applyBorder="1" applyAlignment="1">
      <alignment vertical="top" wrapText="1"/>
    </xf>
    <xf numFmtId="0" fontId="23" fillId="3" borderId="14" xfId="0" applyNumberFormat="1" applyFont="1" applyFill="1" applyBorder="1" applyAlignment="1">
      <alignment vertical="top" shrinkToFit="1"/>
    </xf>
    <xf numFmtId="0" fontId="23" fillId="3" borderId="0" xfId="0" applyNumberFormat="1" applyFont="1" applyFill="1" applyBorder="1" applyAlignment="1">
      <alignment vertical="top" shrinkToFit="1"/>
    </xf>
    <xf numFmtId="0" fontId="23" fillId="3" borderId="15" xfId="0" applyNumberFormat="1" applyFont="1" applyFill="1" applyBorder="1" applyAlignment="1">
      <alignment vertical="top" shrinkToFit="1"/>
    </xf>
    <xf numFmtId="0" fontId="23"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0" xfId="0" applyFont="1" applyFill="1" applyAlignment="1">
      <alignment vertical="center"/>
    </xf>
    <xf numFmtId="0" fontId="17" fillId="3" borderId="0" xfId="0" applyFont="1" applyFill="1" applyAlignment="1">
      <alignment horizontal="right" vertical="center"/>
    </xf>
    <xf numFmtId="0" fontId="21" fillId="3" borderId="0" xfId="0" applyFont="1" applyFill="1" applyAlignment="1">
      <alignment vertical="center"/>
    </xf>
    <xf numFmtId="0" fontId="35" fillId="2" borderId="0" xfId="0" applyFont="1" applyFill="1" applyAlignment="1">
      <alignment vertical="center" shrinkToFit="1"/>
    </xf>
    <xf numFmtId="0" fontId="35" fillId="4" borderId="0" xfId="0" applyFont="1" applyFill="1" applyAlignment="1">
      <alignment vertical="center" shrinkToFit="1"/>
    </xf>
    <xf numFmtId="0" fontId="7" fillId="6" borderId="0" xfId="0" applyFont="1" applyFill="1" applyAlignment="1">
      <alignment vertical="center" shrinkToFit="1"/>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7" fillId="3" borderId="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2" fillId="2" borderId="0" xfId="0" applyFont="1" applyFill="1" applyAlignment="1">
      <alignment vertical="center" wrapText="1"/>
    </xf>
    <xf numFmtId="0" fontId="12" fillId="2" borderId="5" xfId="0" applyFont="1" applyFill="1" applyBorder="1" applyAlignment="1">
      <alignment vertical="center" wrapText="1"/>
    </xf>
    <xf numFmtId="0" fontId="21" fillId="3" borderId="0" xfId="0" applyFont="1" applyFill="1" applyAlignment="1">
      <alignment vertical="center" shrinkToFit="1"/>
    </xf>
    <xf numFmtId="0" fontId="12" fillId="6" borderId="0" xfId="0" applyFont="1" applyFill="1" applyBorder="1" applyAlignment="1">
      <alignment vertical="center" shrinkToFit="1"/>
    </xf>
    <xf numFmtId="0" fontId="21" fillId="3" borderId="0" xfId="0" applyFont="1" applyFill="1" applyBorder="1" applyAlignment="1">
      <alignment vertical="center"/>
    </xf>
    <xf numFmtId="0" fontId="12" fillId="3" borderId="71" xfId="0" applyFont="1" applyFill="1" applyBorder="1" applyAlignment="1">
      <alignment horizontal="left" vertical="center" shrinkToFit="1"/>
    </xf>
    <xf numFmtId="0" fontId="12" fillId="3" borderId="0" xfId="0" applyFont="1" applyFill="1" applyAlignment="1">
      <alignment vertical="center" wrapText="1"/>
    </xf>
    <xf numFmtId="0" fontId="0" fillId="0" borderId="0" xfId="0" applyAlignment="1">
      <alignment vertical="center" wrapText="1"/>
    </xf>
    <xf numFmtId="176" fontId="23" fillId="6" borderId="0" xfId="0" applyNumberFormat="1" applyFont="1" applyFill="1" applyBorder="1" applyAlignment="1">
      <alignment horizontal="center" vertical="top" shrinkToFit="1"/>
    </xf>
    <xf numFmtId="0" fontId="12" fillId="3" borderId="0" xfId="0" applyFont="1" applyFill="1" applyAlignment="1">
      <alignment vertical="center" shrinkToFit="1"/>
    </xf>
    <xf numFmtId="0" fontId="23" fillId="3" borderId="14" xfId="0" applyNumberFormat="1" applyFont="1" applyFill="1" applyBorder="1" applyAlignment="1">
      <alignment horizontal="left" vertical="top" shrinkToFit="1"/>
    </xf>
    <xf numFmtId="0" fontId="23" fillId="3" borderId="0" xfId="0" applyNumberFormat="1" applyFont="1" applyFill="1" applyBorder="1" applyAlignment="1">
      <alignment horizontal="left" vertical="top" shrinkToFit="1"/>
    </xf>
    <xf numFmtId="176" fontId="23" fillId="2" borderId="16" xfId="0" applyNumberFormat="1" applyFont="1" applyFill="1" applyBorder="1" applyAlignment="1">
      <alignment horizontal="center" vertical="top" shrinkToFit="1"/>
    </xf>
    <xf numFmtId="176" fontId="23" fillId="2" borderId="17" xfId="0" applyNumberFormat="1" applyFont="1" applyFill="1" applyBorder="1" applyAlignment="1">
      <alignment horizontal="center" vertical="top" shrinkToFit="1"/>
    </xf>
    <xf numFmtId="176" fontId="23" fillId="6" borderId="16" xfId="0" applyNumberFormat="1" applyFont="1" applyFill="1" applyBorder="1" applyAlignment="1">
      <alignment horizontal="center" vertical="top" shrinkToFit="1"/>
    </xf>
    <xf numFmtId="176" fontId="23" fillId="6" borderId="17" xfId="0" applyNumberFormat="1" applyFont="1" applyFill="1" applyBorder="1" applyAlignment="1">
      <alignment horizontal="center" vertical="top" shrinkToFit="1"/>
    </xf>
    <xf numFmtId="0" fontId="12" fillId="0" borderId="62" xfId="0" applyFont="1" applyFill="1" applyBorder="1" applyAlignment="1">
      <alignment wrapText="1"/>
    </xf>
    <xf numFmtId="0" fontId="12" fillId="0" borderId="63" xfId="0" applyFont="1" applyFill="1" applyBorder="1" applyAlignment="1"/>
    <xf numFmtId="0" fontId="12" fillId="0" borderId="64" xfId="0" applyFont="1" applyFill="1" applyBorder="1" applyAlignment="1"/>
    <xf numFmtId="49" fontId="25" fillId="0" borderId="62" xfId="0" applyNumberFormat="1" applyFont="1" applyFill="1" applyBorder="1" applyAlignment="1">
      <alignment vertical="top" wrapText="1"/>
    </xf>
    <xf numFmtId="0" fontId="25" fillId="0" borderId="63" xfId="0" applyFont="1" applyFill="1" applyBorder="1" applyAlignment="1">
      <alignment vertical="top"/>
    </xf>
    <xf numFmtId="0" fontId="25" fillId="0" borderId="64" xfId="0" applyFont="1" applyFill="1" applyBorder="1" applyAlignment="1">
      <alignment vertical="top"/>
    </xf>
    <xf numFmtId="0" fontId="16" fillId="0" borderId="5" xfId="0" applyFont="1" applyFill="1" applyBorder="1" applyAlignment="1">
      <alignment horizontal="left"/>
    </xf>
    <xf numFmtId="0" fontId="16" fillId="0" borderId="0" xfId="0" applyFont="1" applyFill="1" applyBorder="1" applyAlignment="1">
      <alignment horizontal="left"/>
    </xf>
    <xf numFmtId="0" fontId="27" fillId="0" borderId="0" xfId="0" applyFont="1" applyFill="1" applyAlignment="1">
      <alignment horizontal="left"/>
    </xf>
    <xf numFmtId="0" fontId="27" fillId="0" borderId="22" xfId="0" applyFont="1" applyFill="1" applyBorder="1" applyAlignment="1">
      <alignment horizontal="center" vertical="center" textRotation="255"/>
    </xf>
    <xf numFmtId="0" fontId="27" fillId="0" borderId="13" xfId="0" applyFont="1" applyFill="1" applyBorder="1" applyAlignment="1">
      <alignment horizontal="center" vertical="center" textRotation="255"/>
    </xf>
    <xf numFmtId="0" fontId="27" fillId="0" borderId="39" xfId="0" applyFont="1" applyFill="1" applyBorder="1" applyAlignment="1">
      <alignment horizontal="center" vertical="center" textRotation="255"/>
    </xf>
    <xf numFmtId="0" fontId="12" fillId="0" borderId="24"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6" xfId="0" applyFont="1" applyFill="1" applyBorder="1" applyAlignment="1">
      <alignment horizontal="center" vertical="center"/>
    </xf>
    <xf numFmtId="0" fontId="30" fillId="0" borderId="65" xfId="0" applyFont="1" applyFill="1" applyBorder="1" applyAlignment="1">
      <alignment horizontal="center"/>
    </xf>
    <xf numFmtId="0" fontId="32" fillId="0" borderId="3" xfId="0" applyFont="1" applyFill="1" applyBorder="1" applyAlignment="1">
      <alignment horizontal="center"/>
    </xf>
    <xf numFmtId="0" fontId="32" fillId="0" borderId="55" xfId="0" applyFont="1" applyFill="1" applyBorder="1" applyAlignment="1">
      <alignment horizontal="center"/>
    </xf>
    <xf numFmtId="0" fontId="11" fillId="3" borderId="10" xfId="0" applyFont="1" applyFill="1" applyBorder="1" applyAlignment="1">
      <alignment horizontal="center" vertical="center"/>
    </xf>
    <xf numFmtId="2" fontId="10" fillId="14" borderId="74" xfId="0" applyNumberFormat="1" applyFont="1" applyFill="1" applyBorder="1" applyAlignment="1">
      <alignment horizontal="center" vertical="center" shrinkToFit="1"/>
    </xf>
    <xf numFmtId="2" fontId="10" fillId="14" borderId="75" xfId="0" applyNumberFormat="1" applyFont="1" applyFill="1" applyBorder="1" applyAlignment="1">
      <alignment horizontal="center" vertical="center" shrinkToFit="1"/>
    </xf>
    <xf numFmtId="0" fontId="10" fillId="13" borderId="78" xfId="0" applyFont="1" applyFill="1" applyBorder="1" applyAlignment="1">
      <alignment vertical="center" shrinkToFit="1"/>
    </xf>
    <xf numFmtId="0" fontId="10" fillId="13" borderId="73" xfId="0" applyFont="1" applyFill="1" applyBorder="1" applyAlignment="1">
      <alignment horizontal="left" vertical="center" shrinkToFit="1"/>
    </xf>
    <xf numFmtId="0" fontId="10" fillId="13" borderId="75" xfId="0" applyFont="1" applyFill="1" applyBorder="1" applyAlignment="1">
      <alignment horizontal="left" vertical="center" shrinkToFit="1"/>
    </xf>
    <xf numFmtId="49" fontId="10" fillId="13" borderId="73" xfId="0" applyNumberFormat="1" applyFont="1" applyFill="1" applyBorder="1" applyAlignment="1">
      <alignment horizontal="center" vertical="center" shrinkToFit="1"/>
    </xf>
    <xf numFmtId="49" fontId="10" fillId="13" borderId="74" xfId="0" applyNumberFormat="1" applyFont="1" applyFill="1" applyBorder="1" applyAlignment="1">
      <alignment horizontal="center" vertical="center" shrinkToFit="1"/>
    </xf>
    <xf numFmtId="49" fontId="10" fillId="13" borderId="75" xfId="0" applyNumberFormat="1" applyFont="1" applyFill="1" applyBorder="1" applyAlignment="1">
      <alignment horizontal="center" vertical="center" shrinkToFit="1"/>
    </xf>
    <xf numFmtId="2" fontId="10" fillId="13" borderId="73" xfId="0" applyNumberFormat="1" applyFont="1" applyFill="1" applyBorder="1" applyAlignment="1">
      <alignment horizontal="center" vertical="center" shrinkToFit="1"/>
    </xf>
    <xf numFmtId="2" fontId="10" fillId="13" borderId="74" xfId="0" applyNumberFormat="1" applyFont="1" applyFill="1" applyBorder="1" applyAlignment="1">
      <alignment horizontal="center" vertical="center" shrinkToFit="1"/>
    </xf>
    <xf numFmtId="192" fontId="10" fillId="14" borderId="73" xfId="0" applyNumberFormat="1" applyFont="1" applyFill="1" applyBorder="1" applyAlignment="1">
      <alignment horizontal="center" vertical="center"/>
    </xf>
    <xf numFmtId="192" fontId="10" fillId="14" borderId="75" xfId="0" applyNumberFormat="1" applyFont="1" applyFill="1" applyBorder="1" applyAlignment="1">
      <alignment horizontal="center" vertical="center"/>
    </xf>
    <xf numFmtId="2" fontId="10" fillId="14" borderId="78" xfId="0" applyNumberFormat="1" applyFont="1" applyFill="1" applyBorder="1" applyAlignment="1">
      <alignment horizontal="center" vertical="center" shrinkToFit="1"/>
    </xf>
    <xf numFmtId="2" fontId="10" fillId="14" borderId="73" xfId="0" applyNumberFormat="1" applyFont="1" applyFill="1" applyBorder="1" applyAlignment="1">
      <alignment horizontal="center" vertical="center" shrinkToFit="1"/>
    </xf>
    <xf numFmtId="0" fontId="10" fillId="14" borderId="73" xfId="0" applyFont="1" applyFill="1" applyBorder="1" applyAlignment="1">
      <alignment horizontal="center" vertical="center"/>
    </xf>
    <xf numFmtId="0" fontId="10" fillId="14" borderId="74" xfId="0" applyFont="1" applyFill="1" applyBorder="1" applyAlignment="1">
      <alignment horizontal="center" vertical="center"/>
    </xf>
    <xf numFmtId="2" fontId="10" fillId="14" borderId="71" xfId="0" applyNumberFormat="1" applyFont="1" applyFill="1" applyBorder="1" applyAlignment="1">
      <alignment horizontal="center" vertical="center" shrinkToFit="1"/>
    </xf>
    <xf numFmtId="2" fontId="10" fillId="14" borderId="72" xfId="0" applyNumberFormat="1" applyFont="1" applyFill="1" applyBorder="1" applyAlignment="1">
      <alignment horizontal="center" vertical="center" shrinkToFit="1"/>
    </xf>
    <xf numFmtId="0" fontId="10" fillId="13" borderId="77" xfId="0" applyFont="1" applyFill="1" applyBorder="1" applyAlignment="1">
      <alignment vertical="center" shrinkToFit="1"/>
    </xf>
    <xf numFmtId="0" fontId="10" fillId="13" borderId="70" xfId="0" applyFont="1" applyFill="1" applyBorder="1" applyAlignment="1">
      <alignment horizontal="left" vertical="center" shrinkToFit="1"/>
    </xf>
    <xf numFmtId="0" fontId="10" fillId="13" borderId="72" xfId="0" applyFont="1" applyFill="1" applyBorder="1" applyAlignment="1">
      <alignment horizontal="left" vertical="center" shrinkToFit="1"/>
    </xf>
    <xf numFmtId="49" fontId="10" fillId="13" borderId="70" xfId="0" applyNumberFormat="1" applyFont="1" applyFill="1" applyBorder="1" applyAlignment="1">
      <alignment horizontal="center" vertical="center" shrinkToFit="1"/>
    </xf>
    <xf numFmtId="49" fontId="10" fillId="13" borderId="71" xfId="0" applyNumberFormat="1" applyFont="1" applyFill="1" applyBorder="1" applyAlignment="1">
      <alignment horizontal="center" vertical="center" shrinkToFit="1"/>
    </xf>
    <xf numFmtId="49" fontId="10" fillId="13" borderId="72" xfId="0" applyNumberFormat="1" applyFont="1" applyFill="1" applyBorder="1" applyAlignment="1">
      <alignment horizontal="center" vertical="center" shrinkToFit="1"/>
    </xf>
    <xf numFmtId="2" fontId="10" fillId="13" borderId="70" xfId="0" applyNumberFormat="1" applyFont="1" applyFill="1" applyBorder="1" applyAlignment="1">
      <alignment horizontal="center" vertical="center" shrinkToFit="1"/>
    </xf>
    <xf numFmtId="2" fontId="10" fillId="13" borderId="71" xfId="0" applyNumberFormat="1" applyFont="1" applyFill="1" applyBorder="1" applyAlignment="1">
      <alignment horizontal="center" vertical="center" shrinkToFit="1"/>
    </xf>
    <xf numFmtId="192" fontId="10" fillId="14" borderId="70" xfId="0" applyNumberFormat="1" applyFont="1" applyFill="1" applyBorder="1" applyAlignment="1">
      <alignment horizontal="center" vertical="center"/>
    </xf>
    <xf numFmtId="192" fontId="10" fillId="14" borderId="72" xfId="0" applyNumberFormat="1" applyFont="1" applyFill="1" applyBorder="1" applyAlignment="1">
      <alignment horizontal="center" vertical="center"/>
    </xf>
    <xf numFmtId="2" fontId="10" fillId="14" borderId="77" xfId="0" applyNumberFormat="1" applyFont="1" applyFill="1" applyBorder="1" applyAlignment="1">
      <alignment horizontal="center" vertical="center" shrinkToFit="1"/>
    </xf>
    <xf numFmtId="2" fontId="10" fillId="14" borderId="70" xfId="0" applyNumberFormat="1" applyFont="1" applyFill="1" applyBorder="1" applyAlignment="1">
      <alignment horizontal="center" vertical="center" shrinkToFit="1"/>
    </xf>
    <xf numFmtId="0" fontId="10" fillId="14" borderId="70" xfId="0" applyFont="1" applyFill="1" applyBorder="1" applyAlignment="1">
      <alignment horizontal="center" vertical="center"/>
    </xf>
    <xf numFmtId="0" fontId="10" fillId="14" borderId="71" xfId="0" applyFont="1" applyFill="1" applyBorder="1" applyAlignment="1">
      <alignment horizontal="center" vertical="center"/>
    </xf>
    <xf numFmtId="0" fontId="10" fillId="13" borderId="86" xfId="0" applyFont="1" applyFill="1" applyBorder="1" applyAlignment="1">
      <alignment vertical="center" shrinkToFit="1"/>
    </xf>
    <xf numFmtId="0" fontId="10" fillId="13" borderId="87" xfId="0" applyFont="1" applyFill="1" applyBorder="1" applyAlignment="1">
      <alignment horizontal="left" vertical="center" shrinkToFit="1"/>
    </xf>
    <xf numFmtId="0" fontId="10" fillId="13" borderId="88" xfId="0" applyFont="1" applyFill="1" applyBorder="1" applyAlignment="1">
      <alignment horizontal="left" vertical="center" shrinkToFit="1"/>
    </xf>
    <xf numFmtId="49" fontId="10" fillId="13" borderId="87" xfId="0" applyNumberFormat="1" applyFont="1" applyFill="1" applyBorder="1" applyAlignment="1">
      <alignment horizontal="center" vertical="center" shrinkToFit="1"/>
    </xf>
    <xf numFmtId="49" fontId="10" fillId="13" borderId="19" xfId="0" applyNumberFormat="1" applyFont="1" applyFill="1" applyBorder="1" applyAlignment="1">
      <alignment horizontal="center" vertical="center" shrinkToFit="1"/>
    </xf>
    <xf numFmtId="49" fontId="10" fillId="13" borderId="88" xfId="0" applyNumberFormat="1" applyFont="1" applyFill="1" applyBorder="1" applyAlignment="1">
      <alignment horizontal="center" vertical="center" shrinkToFit="1"/>
    </xf>
    <xf numFmtId="2" fontId="10" fillId="13" borderId="87" xfId="0" applyNumberFormat="1" applyFont="1" applyFill="1" applyBorder="1" applyAlignment="1">
      <alignment horizontal="center" vertical="center" shrinkToFit="1"/>
    </xf>
    <xf numFmtId="2" fontId="10" fillId="13" borderId="19" xfId="0" applyNumberFormat="1" applyFont="1" applyFill="1" applyBorder="1" applyAlignment="1">
      <alignment horizontal="center" vertical="center" shrinkToFit="1"/>
    </xf>
    <xf numFmtId="0" fontId="10" fillId="13" borderId="137" xfId="0" applyFont="1" applyFill="1" applyBorder="1" applyAlignment="1">
      <alignment vertical="center" shrinkToFit="1"/>
    </xf>
    <xf numFmtId="0" fontId="10" fillId="13" borderId="138" xfId="0" applyFont="1" applyFill="1" applyBorder="1" applyAlignment="1">
      <alignment vertical="center" shrinkToFit="1"/>
    </xf>
    <xf numFmtId="0" fontId="10" fillId="13" borderId="139" xfId="0" applyFont="1" applyFill="1" applyBorder="1" applyAlignment="1">
      <alignment horizontal="left" vertical="center" shrinkToFit="1"/>
    </xf>
    <xf numFmtId="0" fontId="10" fillId="13" borderId="140" xfId="0" applyFont="1" applyFill="1" applyBorder="1" applyAlignment="1">
      <alignment horizontal="left" vertical="center" shrinkToFit="1"/>
    </xf>
    <xf numFmtId="49" fontId="10" fillId="13" borderId="139" xfId="0" applyNumberFormat="1" applyFont="1" applyFill="1" applyBorder="1" applyAlignment="1">
      <alignment horizontal="center" vertical="center" shrinkToFit="1"/>
    </xf>
    <xf numFmtId="49" fontId="10" fillId="13" borderId="141" xfId="0" applyNumberFormat="1" applyFont="1" applyFill="1" applyBorder="1" applyAlignment="1">
      <alignment horizontal="center" vertical="center" shrinkToFit="1"/>
    </xf>
    <xf numFmtId="49" fontId="10" fillId="13" borderId="140" xfId="0" applyNumberFormat="1" applyFont="1" applyFill="1" applyBorder="1" applyAlignment="1">
      <alignment horizontal="center" vertical="center" shrinkToFit="1"/>
    </xf>
    <xf numFmtId="2" fontId="10" fillId="13" borderId="139" xfId="0" applyNumberFormat="1" applyFont="1" applyFill="1" applyBorder="1" applyAlignment="1">
      <alignment horizontal="center" vertical="center" shrinkToFit="1"/>
    </xf>
    <xf numFmtId="2" fontId="10" fillId="13" borderId="141" xfId="0" applyNumberFormat="1" applyFont="1" applyFill="1" applyBorder="1" applyAlignment="1">
      <alignment horizontal="center" vertical="center" shrinkToFit="1"/>
    </xf>
    <xf numFmtId="2" fontId="10" fillId="14" borderId="68" xfId="0" applyNumberFormat="1" applyFont="1" applyFill="1" applyBorder="1" applyAlignment="1">
      <alignment horizontal="center" vertical="center" shrinkToFit="1"/>
    </xf>
    <xf numFmtId="2" fontId="10" fillId="14" borderId="69" xfId="0" applyNumberFormat="1" applyFont="1" applyFill="1" applyBorder="1" applyAlignment="1">
      <alignment horizontal="center" vertical="center" shrinkToFit="1"/>
    </xf>
    <xf numFmtId="0" fontId="10" fillId="13" borderId="131" xfId="0" applyFont="1" applyFill="1" applyBorder="1" applyAlignment="1">
      <alignment vertical="center" shrinkToFit="1"/>
    </xf>
    <xf numFmtId="0" fontId="10" fillId="13" borderId="132" xfId="0" applyFont="1" applyFill="1" applyBorder="1" applyAlignment="1">
      <alignment vertical="center" shrinkToFit="1"/>
    </xf>
    <xf numFmtId="0" fontId="10" fillId="13" borderId="133" xfId="0" applyFont="1" applyFill="1" applyBorder="1" applyAlignment="1">
      <alignment horizontal="left" vertical="center" shrinkToFit="1"/>
    </xf>
    <xf numFmtId="0" fontId="10" fillId="13" borderId="134" xfId="0" applyFont="1" applyFill="1" applyBorder="1" applyAlignment="1">
      <alignment horizontal="left" vertical="center" shrinkToFit="1"/>
    </xf>
    <xf numFmtId="49" fontId="10" fillId="13" borderId="133" xfId="0" applyNumberFormat="1" applyFont="1" applyFill="1" applyBorder="1" applyAlignment="1">
      <alignment horizontal="center" vertical="center" shrinkToFit="1"/>
    </xf>
    <xf numFmtId="49" fontId="10" fillId="13" borderId="135" xfId="0" applyNumberFormat="1" applyFont="1" applyFill="1" applyBorder="1" applyAlignment="1">
      <alignment horizontal="center" vertical="center" shrinkToFit="1"/>
    </xf>
    <xf numFmtId="49" fontId="10" fillId="13" borderId="134" xfId="0" applyNumberFormat="1" applyFont="1" applyFill="1" applyBorder="1" applyAlignment="1">
      <alignment horizontal="center" vertical="center" shrinkToFit="1"/>
    </xf>
    <xf numFmtId="2" fontId="10" fillId="13" borderId="133" xfId="0" applyNumberFormat="1" applyFont="1" applyFill="1" applyBorder="1" applyAlignment="1">
      <alignment horizontal="center" vertical="center" shrinkToFit="1"/>
    </xf>
    <xf numFmtId="2" fontId="10" fillId="13" borderId="135" xfId="0" applyNumberFormat="1" applyFont="1" applyFill="1" applyBorder="1" applyAlignment="1">
      <alignment horizontal="center" vertical="center" shrinkToFit="1"/>
    </xf>
    <xf numFmtId="192" fontId="10" fillId="14" borderId="67" xfId="0" applyNumberFormat="1" applyFont="1" applyFill="1" applyBorder="1" applyAlignment="1">
      <alignment horizontal="center" vertical="center"/>
    </xf>
    <xf numFmtId="192" fontId="10" fillId="14" borderId="69" xfId="0" applyNumberFormat="1" applyFont="1" applyFill="1" applyBorder="1" applyAlignment="1">
      <alignment horizontal="center" vertical="center"/>
    </xf>
    <xf numFmtId="2" fontId="10" fillId="14" borderId="76" xfId="0" applyNumberFormat="1" applyFont="1" applyFill="1" applyBorder="1" applyAlignment="1">
      <alignment horizontal="center" vertical="center" shrinkToFit="1"/>
    </xf>
    <xf numFmtId="2" fontId="10" fillId="14" borderId="67" xfId="0" applyNumberFormat="1" applyFont="1" applyFill="1" applyBorder="1" applyAlignment="1">
      <alignment horizontal="center" vertical="center" shrinkToFit="1"/>
    </xf>
    <xf numFmtId="0" fontId="10" fillId="14" borderId="67" xfId="0" applyFont="1" applyFill="1" applyBorder="1" applyAlignment="1">
      <alignment horizontal="center" vertical="center"/>
    </xf>
    <xf numFmtId="0" fontId="10" fillId="14" borderId="68" xfId="0" applyFont="1" applyFill="1" applyBorder="1" applyAlignment="1">
      <alignment horizontal="center" vertical="center"/>
    </xf>
    <xf numFmtId="0" fontId="59" fillId="15" borderId="2" xfId="0" applyFont="1" applyFill="1" applyBorder="1" applyAlignment="1">
      <alignment horizontal="center" vertical="center"/>
    </xf>
    <xf numFmtId="0" fontId="59" fillId="15" borderId="3" xfId="0" applyFont="1" applyFill="1" applyBorder="1" applyAlignment="1">
      <alignment horizontal="center" vertical="center"/>
    </xf>
    <xf numFmtId="0" fontId="59" fillId="15" borderId="4" xfId="0" applyFont="1" applyFill="1" applyBorder="1" applyAlignment="1">
      <alignment horizontal="center" vertical="center"/>
    </xf>
    <xf numFmtId="0" fontId="10" fillId="16" borderId="12" xfId="0" applyFont="1" applyFill="1" applyBorder="1" applyAlignment="1">
      <alignment horizontal="center" vertical="center" shrinkToFit="1"/>
    </xf>
    <xf numFmtId="0" fontId="10" fillId="16" borderId="9" xfId="0" applyFont="1" applyFill="1" applyBorder="1" applyAlignment="1">
      <alignment horizontal="center" vertical="center"/>
    </xf>
    <xf numFmtId="0" fontId="10" fillId="16" borderId="10" xfId="0" applyFont="1" applyFill="1" applyBorder="1" applyAlignment="1">
      <alignment horizontal="center" vertical="center"/>
    </xf>
    <xf numFmtId="0" fontId="10" fillId="16" borderId="11" xfId="0" applyFont="1" applyFill="1" applyBorder="1" applyAlignment="1">
      <alignment horizontal="center" vertical="center"/>
    </xf>
    <xf numFmtId="0" fontId="10" fillId="3" borderId="20" xfId="0" applyFont="1" applyFill="1" applyBorder="1" applyAlignment="1">
      <alignment horizontal="center" vertical="center" shrinkToFit="1"/>
    </xf>
    <xf numFmtId="176" fontId="10" fillId="14" borderId="20" xfId="0" applyNumberFormat="1" applyFont="1" applyFill="1" applyBorder="1" applyAlignment="1">
      <alignment vertical="center" shrinkToFit="1"/>
    </xf>
    <xf numFmtId="0" fontId="59" fillId="15" borderId="1" xfId="0" applyFont="1" applyFill="1" applyBorder="1" applyAlignment="1">
      <alignment horizontal="center" vertical="center"/>
    </xf>
    <xf numFmtId="0" fontId="10" fillId="13" borderId="29" xfId="0" applyFont="1" applyFill="1" applyBorder="1" applyAlignment="1">
      <alignment horizontal="left" vertical="center" shrinkToFit="1"/>
    </xf>
    <xf numFmtId="0" fontId="10" fillId="13" borderId="128" xfId="0" applyFont="1" applyFill="1" applyBorder="1" applyAlignment="1">
      <alignment horizontal="left" vertical="center" shrinkToFit="1"/>
    </xf>
    <xf numFmtId="0" fontId="10" fillId="13" borderId="20" xfId="0" applyFont="1" applyFill="1" applyBorder="1" applyAlignment="1">
      <alignment horizontal="left" vertical="center" shrinkToFit="1"/>
    </xf>
    <xf numFmtId="0" fontId="10" fillId="13" borderId="130" xfId="0" applyFont="1" applyFill="1" applyBorder="1" applyAlignment="1">
      <alignment horizontal="left" vertical="center" shrinkToFit="1"/>
    </xf>
    <xf numFmtId="49" fontId="10" fillId="13" borderId="29" xfId="0" applyNumberFormat="1" applyFont="1" applyFill="1" applyBorder="1" applyAlignment="1">
      <alignment horizontal="center" vertical="center" shrinkToFit="1"/>
    </xf>
    <xf numFmtId="49" fontId="10" fillId="13" borderId="20" xfId="0" applyNumberFormat="1" applyFont="1" applyFill="1" applyBorder="1" applyAlignment="1">
      <alignment horizontal="center" vertical="center" shrinkToFit="1"/>
    </xf>
    <xf numFmtId="0" fontId="10" fillId="3" borderId="29" xfId="0" applyFont="1" applyFill="1" applyBorder="1" applyAlignment="1">
      <alignment horizontal="center" vertical="center" shrinkToFit="1"/>
    </xf>
    <xf numFmtId="2" fontId="10" fillId="13" borderId="29" xfId="0" applyNumberFormat="1" applyFont="1" applyFill="1" applyBorder="1" applyAlignment="1">
      <alignment horizontal="center" vertical="center" shrinkToFit="1"/>
    </xf>
    <xf numFmtId="2" fontId="10" fillId="13" borderId="20" xfId="0" applyNumberFormat="1" applyFont="1" applyFill="1" applyBorder="1" applyAlignment="1">
      <alignment horizontal="center" vertical="center" shrinkToFit="1"/>
    </xf>
    <xf numFmtId="0" fontId="10" fillId="3" borderId="23" xfId="0" applyFont="1" applyFill="1" applyBorder="1" applyAlignment="1">
      <alignment vertical="center" shrinkToFit="1"/>
    </xf>
    <xf numFmtId="0" fontId="10" fillId="3" borderId="40" xfId="0" applyFont="1" applyFill="1" applyBorder="1" applyAlignment="1">
      <alignment vertical="center" shrinkToFit="1"/>
    </xf>
    <xf numFmtId="0" fontId="26" fillId="3" borderId="0" xfId="0" applyFont="1" applyFill="1" applyBorder="1" applyAlignment="1">
      <alignment horizontal="right" vertical="center"/>
    </xf>
    <xf numFmtId="0" fontId="26" fillId="3" borderId="15" xfId="0" applyFont="1" applyFill="1" applyBorder="1" applyAlignment="1">
      <alignment horizontal="right" vertical="center"/>
    </xf>
    <xf numFmtId="2" fontId="24" fillId="6" borderId="8" xfId="0" applyNumberFormat="1" applyFont="1" applyFill="1" applyBorder="1" applyAlignment="1">
      <alignment horizontal="right" vertical="center" shrinkToFit="1"/>
    </xf>
    <xf numFmtId="2" fontId="24" fillId="6" borderId="6" xfId="0" applyNumberFormat="1" applyFont="1" applyFill="1" applyBorder="1" applyAlignment="1">
      <alignment horizontal="right" vertical="center" shrinkToFit="1"/>
    </xf>
    <xf numFmtId="0" fontId="10" fillId="3" borderId="21" xfId="0" applyFont="1" applyFill="1" applyBorder="1" applyAlignment="1">
      <alignment vertical="center" shrinkToFit="1"/>
    </xf>
    <xf numFmtId="0" fontId="10" fillId="3" borderId="29" xfId="0" applyFont="1" applyFill="1" applyBorder="1" applyAlignment="1">
      <alignment vertical="center" shrinkToFit="1"/>
    </xf>
    <xf numFmtId="0" fontId="10" fillId="3" borderId="38" xfId="0" applyFont="1" applyFill="1" applyBorder="1" applyAlignment="1">
      <alignment vertical="center" shrinkToFit="1"/>
    </xf>
    <xf numFmtId="0" fontId="10" fillId="3" borderId="20" xfId="0" applyFont="1" applyFill="1" applyBorder="1" applyAlignment="1">
      <alignment vertical="center" shrinkToFit="1"/>
    </xf>
    <xf numFmtId="0" fontId="10" fillId="13" borderId="29" xfId="0" applyFont="1" applyFill="1" applyBorder="1" applyAlignment="1">
      <alignment vertical="center" shrinkToFit="1"/>
    </xf>
    <xf numFmtId="0" fontId="10" fillId="14" borderId="29" xfId="0" applyFont="1" applyFill="1" applyBorder="1" applyAlignment="1">
      <alignment vertical="center" shrinkToFit="1"/>
    </xf>
    <xf numFmtId="0" fontId="10" fillId="3" borderId="0" xfId="0" applyFont="1" applyFill="1" applyBorder="1" applyAlignment="1">
      <alignment vertical="center"/>
    </xf>
    <xf numFmtId="0" fontId="10" fillId="3" borderId="0" xfId="0" applyFont="1" applyFill="1" applyAlignment="1">
      <alignment vertical="center"/>
    </xf>
    <xf numFmtId="0" fontId="10" fillId="3" borderId="127"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0" fontId="10" fillId="6" borderId="70" xfId="0" applyNumberFormat="1" applyFont="1" applyFill="1" applyBorder="1" applyAlignment="1">
      <alignment vertical="center" shrinkToFit="1"/>
    </xf>
    <xf numFmtId="0" fontId="10" fillId="6" borderId="71" xfId="0" applyNumberFormat="1" applyFont="1" applyFill="1" applyBorder="1" applyAlignment="1">
      <alignment vertical="center" shrinkToFit="1"/>
    </xf>
    <xf numFmtId="0" fontId="10" fillId="6" borderId="72" xfId="0" applyNumberFormat="1" applyFont="1" applyFill="1" applyBorder="1" applyAlignment="1">
      <alignment vertical="center" shrinkToFit="1"/>
    </xf>
    <xf numFmtId="2" fontId="24" fillId="6" borderId="70" xfId="0" applyNumberFormat="1" applyFont="1" applyFill="1" applyBorder="1" applyAlignment="1">
      <alignment horizontal="right" vertical="center" shrinkToFit="1"/>
    </xf>
    <xf numFmtId="2" fontId="24" fillId="6" borderId="72" xfId="0" applyNumberFormat="1" applyFont="1" applyFill="1" applyBorder="1" applyAlignment="1">
      <alignment horizontal="right" vertical="center" shrinkToFit="1"/>
    </xf>
    <xf numFmtId="0" fontId="10" fillId="6" borderId="73" xfId="0" applyNumberFormat="1" applyFont="1" applyFill="1" applyBorder="1" applyAlignment="1">
      <alignment vertical="center" shrinkToFit="1"/>
    </xf>
    <xf numFmtId="0" fontId="10" fillId="6" borderId="74" xfId="0" applyNumberFormat="1" applyFont="1" applyFill="1" applyBorder="1" applyAlignment="1">
      <alignment vertical="center" shrinkToFit="1"/>
    </xf>
    <xf numFmtId="0" fontId="10" fillId="6" borderId="75" xfId="0" applyNumberFormat="1" applyFont="1" applyFill="1" applyBorder="1" applyAlignment="1">
      <alignment vertical="center" shrinkToFit="1"/>
    </xf>
    <xf numFmtId="2" fontId="24" fillId="6" borderId="73" xfId="0" applyNumberFormat="1" applyFont="1" applyFill="1" applyBorder="1" applyAlignment="1">
      <alignment horizontal="right" vertical="center" shrinkToFit="1"/>
    </xf>
    <xf numFmtId="2" fontId="24" fillId="6" borderId="75" xfId="0" applyNumberFormat="1" applyFont="1" applyFill="1" applyBorder="1" applyAlignment="1">
      <alignment horizontal="right" vertical="center" shrinkToFit="1"/>
    </xf>
    <xf numFmtId="2" fontId="24" fillId="6" borderId="71" xfId="0" applyNumberFormat="1" applyFont="1" applyFill="1" applyBorder="1" applyAlignment="1">
      <alignment horizontal="right" vertical="center" shrinkToFit="1"/>
    </xf>
    <xf numFmtId="176" fontId="56" fillId="2" borderId="124" xfId="0" applyNumberFormat="1" applyFont="1" applyFill="1" applyBorder="1" applyAlignment="1">
      <alignment horizontal="center" vertical="center" shrinkToFit="1"/>
    </xf>
    <xf numFmtId="0" fontId="24" fillId="3" borderId="0" xfId="0" applyNumberFormat="1" applyFont="1" applyFill="1" applyBorder="1" applyAlignment="1">
      <alignment horizontal="center" shrinkToFit="1"/>
    </xf>
    <xf numFmtId="0" fontId="59" fillId="15" borderId="1" xfId="0" applyNumberFormat="1" applyFont="1" applyFill="1" applyBorder="1" applyAlignment="1">
      <alignment horizontal="center" vertical="center" shrinkToFit="1"/>
    </xf>
    <xf numFmtId="0" fontId="59" fillId="15" borderId="2" xfId="0" applyNumberFormat="1" applyFont="1" applyFill="1" applyBorder="1" applyAlignment="1">
      <alignment horizontal="center" vertical="center" shrinkToFit="1"/>
    </xf>
    <xf numFmtId="0" fontId="59" fillId="15" borderId="3" xfId="0" applyNumberFormat="1" applyFont="1" applyFill="1" applyBorder="1" applyAlignment="1">
      <alignment horizontal="center" vertical="center" shrinkToFit="1"/>
    </xf>
    <xf numFmtId="0" fontId="10" fillId="6" borderId="67" xfId="0" applyNumberFormat="1" applyFont="1" applyFill="1" applyBorder="1" applyAlignment="1">
      <alignment vertical="center" shrinkToFit="1"/>
    </xf>
    <xf numFmtId="0" fontId="10" fillId="6" borderId="68" xfId="0" applyNumberFormat="1" applyFont="1" applyFill="1" applyBorder="1" applyAlignment="1">
      <alignment vertical="center" shrinkToFit="1"/>
    </xf>
    <xf numFmtId="0" fontId="10" fillId="6" borderId="69" xfId="0" applyNumberFormat="1" applyFont="1" applyFill="1" applyBorder="1" applyAlignment="1">
      <alignment vertical="center" shrinkToFit="1"/>
    </xf>
    <xf numFmtId="2" fontId="24" fillId="6" borderId="67" xfId="0" applyNumberFormat="1" applyFont="1" applyFill="1" applyBorder="1" applyAlignment="1">
      <alignment horizontal="right" vertical="center" shrinkToFit="1"/>
    </xf>
    <xf numFmtId="2" fontId="24" fillId="6" borderId="68" xfId="0" applyNumberFormat="1" applyFont="1" applyFill="1" applyBorder="1" applyAlignment="1">
      <alignment horizontal="right" vertical="center" shrinkToFit="1"/>
    </xf>
    <xf numFmtId="2" fontId="56" fillId="6" borderId="16" xfId="0" applyNumberFormat="1" applyFont="1" applyFill="1" applyBorder="1" applyAlignment="1">
      <alignment horizontal="center" vertical="center" shrinkToFit="1"/>
    </xf>
    <xf numFmtId="2" fontId="56" fillId="6" borderId="104" xfId="0" applyNumberFormat="1" applyFont="1" applyFill="1" applyBorder="1" applyAlignment="1">
      <alignment horizontal="center" vertical="center" shrinkToFit="1"/>
    </xf>
    <xf numFmtId="2" fontId="56" fillId="6" borderId="17" xfId="0" applyNumberFormat="1" applyFont="1" applyFill="1" applyBorder="1" applyAlignment="1">
      <alignment horizontal="center" vertical="center" shrinkToFit="1"/>
    </xf>
    <xf numFmtId="0" fontId="56" fillId="6" borderId="16" xfId="0" applyNumberFormat="1" applyFont="1" applyFill="1" applyBorder="1" applyAlignment="1">
      <alignment horizontal="center" vertical="center" shrinkToFit="1"/>
    </xf>
    <xf numFmtId="0" fontId="56" fillId="6" borderId="104" xfId="0" applyNumberFormat="1" applyFont="1" applyFill="1" applyBorder="1" applyAlignment="1">
      <alignment horizontal="center" vertical="center" shrinkToFit="1"/>
    </xf>
    <xf numFmtId="0" fontId="56" fillId="2" borderId="16" xfId="0" applyNumberFormat="1" applyFont="1" applyFill="1" applyBorder="1" applyAlignment="1">
      <alignment horizontal="center" vertical="center" shrinkToFit="1"/>
    </xf>
    <xf numFmtId="0" fontId="56" fillId="2" borderId="104" xfId="0" applyNumberFormat="1" applyFont="1" applyFill="1" applyBorder="1" applyAlignment="1">
      <alignment horizontal="center" vertical="center" shrinkToFit="1"/>
    </xf>
    <xf numFmtId="183" fontId="56" fillId="6" borderId="16" xfId="0" applyNumberFormat="1" applyFont="1" applyFill="1" applyBorder="1" applyAlignment="1">
      <alignment horizontal="center" vertical="center" shrinkToFit="1"/>
    </xf>
    <xf numFmtId="183" fontId="56" fillId="6" borderId="104" xfId="0" applyNumberFormat="1" applyFont="1" applyFill="1" applyBorder="1" applyAlignment="1">
      <alignment horizontal="center" vertical="center" shrinkToFit="1"/>
    </xf>
    <xf numFmtId="176" fontId="56" fillId="6" borderId="16" xfId="0" applyNumberFormat="1" applyFont="1" applyFill="1" applyBorder="1" applyAlignment="1">
      <alignment horizontal="center" vertical="center" shrinkToFit="1"/>
    </xf>
    <xf numFmtId="176" fontId="56" fillId="6" borderId="17" xfId="0" applyNumberFormat="1" applyFont="1" applyFill="1" applyBorder="1" applyAlignment="1">
      <alignment horizontal="center" vertical="center" shrinkToFit="1"/>
    </xf>
    <xf numFmtId="0" fontId="24" fillId="4" borderId="12" xfId="0" applyFont="1" applyFill="1" applyBorder="1" applyAlignment="1">
      <alignment horizontal="left" vertical="center" shrinkToFit="1"/>
    </xf>
    <xf numFmtId="0" fontId="24" fillId="4" borderId="13" xfId="0" applyFont="1" applyFill="1" applyBorder="1" applyAlignment="1">
      <alignment horizontal="left" vertical="center" shrinkToFit="1"/>
    </xf>
    <xf numFmtId="0" fontId="24" fillId="4" borderId="12" xfId="0" applyFont="1" applyFill="1" applyBorder="1" applyAlignment="1">
      <alignment horizontal="center" vertical="center" shrinkToFit="1"/>
    </xf>
    <xf numFmtId="0" fontId="24" fillId="4" borderId="13" xfId="0" applyFont="1" applyFill="1" applyBorder="1" applyAlignment="1">
      <alignment horizontal="center" vertical="center" shrinkToFit="1"/>
    </xf>
    <xf numFmtId="0" fontId="10" fillId="2" borderId="12" xfId="0" applyFont="1" applyFill="1" applyBorder="1" applyAlignment="1">
      <alignment vertical="center" shrinkToFit="1"/>
    </xf>
    <xf numFmtId="0" fontId="10" fillId="2" borderId="13" xfId="0" applyFont="1" applyFill="1" applyBorder="1" applyAlignment="1">
      <alignment vertical="center" shrinkToFit="1"/>
    </xf>
    <xf numFmtId="0" fontId="10" fillId="3" borderId="2" xfId="0" applyNumberFormat="1" applyFont="1" applyFill="1" applyBorder="1" applyAlignment="1">
      <alignment vertical="center" shrinkToFit="1"/>
    </xf>
    <xf numFmtId="0" fontId="10" fillId="3" borderId="3" xfId="0" applyNumberFormat="1" applyFont="1" applyFill="1" applyBorder="1" applyAlignment="1">
      <alignment vertical="center" shrinkToFit="1"/>
    </xf>
    <xf numFmtId="0" fontId="10" fillId="3" borderId="4" xfId="0" applyNumberFormat="1" applyFont="1" applyFill="1" applyBorder="1" applyAlignment="1">
      <alignment vertical="center" shrinkToFit="1"/>
    </xf>
    <xf numFmtId="0" fontId="56" fillId="3" borderId="0" xfId="0" applyNumberFormat="1" applyFont="1" applyFill="1" applyBorder="1" applyAlignment="1">
      <alignment horizontal="left" vertical="center" shrinkToFit="1"/>
    </xf>
    <xf numFmtId="0" fontId="56" fillId="3" borderId="0" xfId="0" applyNumberFormat="1" applyFont="1" applyFill="1" applyBorder="1" applyAlignment="1">
      <alignment horizontal="left" vertical="center" wrapText="1"/>
    </xf>
    <xf numFmtId="0" fontId="56" fillId="3" borderId="0" xfId="0" applyNumberFormat="1" applyFont="1" applyFill="1" applyBorder="1" applyAlignment="1">
      <alignment horizontal="right" vertical="center" shrinkToFit="1"/>
    </xf>
    <xf numFmtId="0" fontId="56" fillId="3" borderId="0" xfId="0" applyNumberFormat="1" applyFont="1" applyFill="1" applyBorder="1" applyAlignment="1">
      <alignment horizontal="center" vertical="center" shrinkToFit="1"/>
    </xf>
    <xf numFmtId="0" fontId="56" fillId="3" borderId="20" xfId="0" applyNumberFormat="1" applyFont="1" applyFill="1" applyBorder="1" applyAlignment="1">
      <alignment horizontal="left" vertical="center" shrinkToFit="1"/>
    </xf>
    <xf numFmtId="0" fontId="10" fillId="3" borderId="15" xfId="0" applyFont="1" applyFill="1" applyBorder="1" applyAlignment="1">
      <alignment horizontal="right" vertical="center" shrinkToFit="1"/>
    </xf>
    <xf numFmtId="0" fontId="24" fillId="4" borderId="7" xfId="0" applyFont="1" applyFill="1" applyBorder="1" applyAlignment="1">
      <alignment horizontal="left" vertical="center" shrinkToFit="1"/>
    </xf>
    <xf numFmtId="0" fontId="24" fillId="4" borderId="7" xfId="0" applyFont="1" applyFill="1" applyBorder="1" applyAlignment="1">
      <alignment horizontal="center" vertical="center" shrinkToFit="1"/>
    </xf>
    <xf numFmtId="0" fontId="10" fillId="2" borderId="7" xfId="0" applyFont="1" applyFill="1" applyBorder="1" applyAlignment="1">
      <alignment vertical="center" shrinkToFit="1"/>
    </xf>
    <xf numFmtId="0" fontId="10" fillId="3" borderId="119" xfId="0" applyFont="1" applyFill="1" applyBorder="1" applyAlignment="1">
      <alignment horizontal="right" vertical="center" shrinkToFit="1"/>
    </xf>
    <xf numFmtId="0" fontId="59" fillId="15" borderId="12" xfId="0" applyFont="1" applyFill="1" applyBorder="1" applyAlignment="1">
      <alignment horizontal="center" vertical="center" wrapText="1"/>
    </xf>
    <xf numFmtId="0" fontId="59" fillId="15" borderId="13" xfId="0" applyFont="1" applyFill="1" applyBorder="1" applyAlignment="1">
      <alignment horizontal="center" vertical="center" wrapText="1"/>
    </xf>
    <xf numFmtId="0" fontId="59" fillId="15" borderId="7" xfId="0" applyFont="1" applyFill="1" applyBorder="1" applyAlignment="1">
      <alignment horizontal="center" vertical="center" wrapText="1"/>
    </xf>
    <xf numFmtId="0" fontId="59" fillId="15" borderId="9" xfId="0" applyFont="1" applyFill="1" applyBorder="1" applyAlignment="1">
      <alignment horizontal="center" vertical="center" wrapText="1"/>
    </xf>
    <xf numFmtId="0" fontId="59" fillId="15" borderId="10" xfId="0" applyFont="1" applyFill="1" applyBorder="1" applyAlignment="1">
      <alignment horizontal="center" vertical="center" wrapText="1"/>
    </xf>
    <xf numFmtId="0" fontId="59" fillId="15" borderId="11" xfId="0" applyFont="1" applyFill="1" applyBorder="1" applyAlignment="1">
      <alignment horizontal="center" vertical="center" wrapText="1"/>
    </xf>
    <xf numFmtId="0" fontId="59" fillId="15" borderId="14" xfId="0" applyFont="1" applyFill="1" applyBorder="1" applyAlignment="1">
      <alignment horizontal="center" vertical="center" wrapText="1"/>
    </xf>
    <xf numFmtId="0" fontId="59" fillId="15" borderId="0" xfId="0" applyFont="1" applyFill="1" applyBorder="1" applyAlignment="1">
      <alignment horizontal="center" vertical="center" wrapText="1"/>
    </xf>
    <xf numFmtId="0" fontId="59" fillId="15" borderId="15" xfId="0" applyFont="1" applyFill="1" applyBorder="1" applyAlignment="1">
      <alignment horizontal="center" vertical="center" wrapText="1"/>
    </xf>
    <xf numFmtId="0" fontId="13" fillId="2" borderId="0" xfId="0" applyFont="1" applyFill="1" applyBorder="1" applyAlignment="1">
      <alignment horizontal="right" vertical="center"/>
    </xf>
    <xf numFmtId="0" fontId="13" fillId="3" borderId="0" xfId="0" applyFont="1" applyFill="1" applyAlignment="1">
      <alignment vertical="center"/>
    </xf>
    <xf numFmtId="0" fontId="57" fillId="6" borderId="106" xfId="0" applyFont="1" applyFill="1" applyBorder="1" applyAlignment="1">
      <alignment vertical="center" wrapText="1"/>
    </xf>
    <xf numFmtId="0" fontId="57" fillId="6" borderId="18" xfId="0" applyFont="1" applyFill="1" applyBorder="1" applyAlignment="1">
      <alignment vertical="center" wrapText="1"/>
    </xf>
    <xf numFmtId="0" fontId="57" fillId="6" borderId="107" xfId="0" applyFont="1" applyFill="1" applyBorder="1" applyAlignment="1">
      <alignment vertical="center" wrapText="1"/>
    </xf>
    <xf numFmtId="0" fontId="57" fillId="6" borderId="108" xfId="0" applyFont="1" applyFill="1" applyBorder="1" applyAlignment="1">
      <alignment vertical="center" wrapText="1"/>
    </xf>
    <xf numFmtId="0" fontId="57" fillId="6" borderId="19" xfId="0" applyFont="1" applyFill="1" applyBorder="1" applyAlignment="1">
      <alignment vertical="center" wrapText="1"/>
    </xf>
    <xf numFmtId="0" fontId="57" fillId="6" borderId="109" xfId="0" applyFont="1" applyFill="1" applyBorder="1" applyAlignment="1">
      <alignment vertical="center" wrapText="1"/>
    </xf>
    <xf numFmtId="0" fontId="60" fillId="15" borderId="9" xfId="0" applyFont="1" applyFill="1" applyBorder="1" applyAlignment="1">
      <alignment horizontal="center" vertical="center" wrapText="1"/>
    </xf>
    <xf numFmtId="0" fontId="60" fillId="15" borderId="14" xfId="0" applyFont="1" applyFill="1" applyBorder="1" applyAlignment="1">
      <alignment horizontal="center" vertical="center" wrapText="1"/>
    </xf>
    <xf numFmtId="0" fontId="60" fillId="15" borderId="8" xfId="0" applyFont="1" applyFill="1" applyBorder="1" applyAlignment="1">
      <alignment horizontal="center" vertical="center" wrapText="1"/>
    </xf>
    <xf numFmtId="0" fontId="59" fillId="15" borderId="110" xfId="0" applyFont="1" applyFill="1" applyBorder="1" applyAlignment="1">
      <alignment horizontal="center" vertical="center"/>
    </xf>
    <xf numFmtId="0" fontId="59" fillId="15" borderId="111" xfId="0" applyFont="1" applyFill="1" applyBorder="1" applyAlignment="1">
      <alignment horizontal="center" vertical="center"/>
    </xf>
    <xf numFmtId="0" fontId="35" fillId="2" borderId="0" xfId="0" applyFont="1" applyFill="1" applyAlignment="1">
      <alignment horizontal="center" vertical="center" shrinkToFit="1"/>
    </xf>
    <xf numFmtId="179" fontId="42" fillId="9" borderId="84" xfId="2" applyNumberFormat="1" applyFont="1" applyFill="1" applyBorder="1" applyAlignment="1">
      <alignment vertical="center"/>
    </xf>
    <xf numFmtId="179" fontId="42" fillId="9" borderId="85" xfId="2" applyNumberFormat="1" applyFont="1" applyFill="1" applyBorder="1" applyAlignment="1">
      <alignment vertical="center"/>
    </xf>
    <xf numFmtId="0" fontId="42" fillId="9" borderId="84" xfId="2" applyNumberFormat="1" applyFont="1" applyFill="1" applyBorder="1" applyAlignment="1">
      <alignment horizontal="left" vertical="center" wrapText="1"/>
    </xf>
    <xf numFmtId="0" fontId="42" fillId="9" borderId="85" xfId="2" applyNumberFormat="1" applyFont="1" applyFill="1" applyBorder="1" applyAlignment="1">
      <alignment horizontal="left" vertical="center" wrapText="1"/>
    </xf>
    <xf numFmtId="179" fontId="42" fillId="9" borderId="84" xfId="2" applyNumberFormat="1" applyFont="1" applyFill="1" applyBorder="1" applyAlignment="1">
      <alignment horizontal="left" vertical="center" wrapText="1"/>
    </xf>
    <xf numFmtId="179" fontId="42" fillId="9" borderId="85" xfId="2" applyNumberFormat="1" applyFont="1" applyFill="1" applyBorder="1" applyAlignment="1">
      <alignment horizontal="left" vertical="center" wrapText="1"/>
    </xf>
    <xf numFmtId="0" fontId="37" fillId="8" borderId="1" xfId="2" applyFont="1" applyFill="1" applyBorder="1" applyAlignment="1">
      <alignment horizontal="left" vertical="center" wrapText="1"/>
    </xf>
    <xf numFmtId="0" fontId="37" fillId="0" borderId="1" xfId="0" applyFont="1" applyBorder="1" applyAlignment="1">
      <alignment horizontal="left" vertical="center" wrapText="1"/>
    </xf>
    <xf numFmtId="0" fontId="37" fillId="8" borderId="1" xfId="2" applyFont="1" applyFill="1" applyBorder="1" applyAlignment="1">
      <alignment horizontal="center" vertical="center"/>
    </xf>
    <xf numFmtId="0" fontId="37" fillId="0" borderId="1" xfId="0" applyFont="1" applyBorder="1" applyAlignment="1">
      <alignment horizontal="center" vertical="center"/>
    </xf>
    <xf numFmtId="49" fontId="39" fillId="8" borderId="0" xfId="0" applyNumberFormat="1" applyFont="1" applyFill="1" applyAlignment="1">
      <alignment vertical="center"/>
    </xf>
    <xf numFmtId="0" fontId="37" fillId="8" borderId="2"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7" fillId="0" borderId="1" xfId="0" applyFont="1" applyBorder="1" applyAlignment="1">
      <alignment vertical="center"/>
    </xf>
    <xf numFmtId="0" fontId="37" fillId="8" borderId="1" xfId="0" applyFont="1" applyFill="1" applyBorder="1" applyAlignment="1">
      <alignment horizontal="center" vertical="center" wrapText="1"/>
    </xf>
    <xf numFmtId="0" fontId="37" fillId="8" borderId="82" xfId="0" applyFont="1" applyFill="1" applyBorder="1" applyAlignment="1">
      <alignment horizontal="center" vertical="center"/>
    </xf>
    <xf numFmtId="0" fontId="37" fillId="8" borderId="1" xfId="2" applyFont="1" applyFill="1" applyBorder="1" applyAlignment="1">
      <alignment vertical="center" wrapText="1"/>
    </xf>
    <xf numFmtId="0" fontId="37" fillId="0" borderId="1" xfId="0" applyFont="1" applyBorder="1" applyAlignment="1">
      <alignment vertical="center" wrapText="1"/>
    </xf>
    <xf numFmtId="0" fontId="37" fillId="8" borderId="0" xfId="0" applyFont="1" applyFill="1" applyAlignment="1">
      <alignment horizontal="left" vertical="top" wrapText="1"/>
    </xf>
    <xf numFmtId="0" fontId="37" fillId="8" borderId="1" xfId="2" applyFont="1" applyFill="1" applyBorder="1" applyAlignment="1">
      <alignment horizontal="center" vertical="center" wrapText="1"/>
    </xf>
    <xf numFmtId="0" fontId="39" fillId="8" borderId="0" xfId="0" applyFont="1" applyFill="1" applyAlignment="1">
      <alignment horizontal="center" vertical="center" shrinkToFit="1"/>
    </xf>
    <xf numFmtId="0" fontId="37" fillId="8" borderId="0" xfId="0" applyFont="1" applyFill="1" applyBorder="1" applyAlignment="1">
      <alignment horizontal="left" vertical="center" wrapText="1"/>
    </xf>
    <xf numFmtId="0" fontId="37" fillId="8" borderId="0" xfId="0" applyFont="1" applyFill="1" applyBorder="1" applyAlignment="1">
      <alignment horizontal="left" vertical="center"/>
    </xf>
    <xf numFmtId="0" fontId="37" fillId="8" borderId="0" xfId="0" applyFont="1" applyFill="1" applyAlignment="1">
      <alignment horizontal="left" vertical="center" wrapText="1"/>
    </xf>
    <xf numFmtId="0" fontId="37" fillId="0" borderId="0" xfId="0" applyFont="1" applyAlignment="1">
      <alignment vertical="center"/>
    </xf>
    <xf numFmtId="0" fontId="39" fillId="3" borderId="0" xfId="0" applyFont="1" applyFill="1" applyAlignment="1">
      <alignment vertical="center"/>
    </xf>
    <xf numFmtId="0" fontId="37" fillId="8" borderId="0" xfId="0" applyFont="1" applyFill="1" applyBorder="1" applyAlignment="1">
      <alignment horizontal="left" vertical="top" wrapText="1"/>
    </xf>
    <xf numFmtId="0" fontId="37" fillId="8" borderId="82" xfId="2" applyFont="1" applyFill="1" applyBorder="1" applyAlignment="1">
      <alignment horizontal="center"/>
    </xf>
    <xf numFmtId="0" fontId="52" fillId="8" borderId="65" xfId="2" applyFont="1" applyFill="1" applyBorder="1" applyAlignment="1">
      <alignment horizontal="left" vertical="center" wrapText="1"/>
    </xf>
    <xf numFmtId="0" fontId="52" fillId="8" borderId="3" xfId="2" applyFont="1" applyFill="1" applyBorder="1" applyAlignment="1">
      <alignment horizontal="left" vertical="center" wrapText="1"/>
    </xf>
    <xf numFmtId="0" fontId="52" fillId="8" borderId="55" xfId="2" applyFont="1" applyFill="1" applyBorder="1" applyAlignment="1">
      <alignment horizontal="left" vertical="center" wrapText="1"/>
    </xf>
    <xf numFmtId="0" fontId="52" fillId="8" borderId="33" xfId="2" applyFont="1" applyFill="1" applyBorder="1" applyAlignment="1">
      <alignment vertical="center" wrapText="1"/>
    </xf>
    <xf numFmtId="0" fontId="52" fillId="0" borderId="1" xfId="0" applyFont="1" applyBorder="1" applyAlignment="1">
      <alignment vertical="center" wrapText="1"/>
    </xf>
    <xf numFmtId="0" fontId="52" fillId="0" borderId="1" xfId="0" applyFont="1" applyBorder="1">
      <alignment vertical="center"/>
    </xf>
    <xf numFmtId="0" fontId="52" fillId="0" borderId="34" xfId="0" applyFont="1" applyBorder="1">
      <alignment vertical="center"/>
    </xf>
    <xf numFmtId="0" fontId="52" fillId="8" borderId="16" xfId="2" applyFont="1" applyFill="1" applyBorder="1" applyAlignment="1">
      <alignment horizontal="center" vertical="center" wrapText="1"/>
    </xf>
    <xf numFmtId="0" fontId="52" fillId="0" borderId="104" xfId="0" applyFont="1" applyBorder="1" applyAlignment="1">
      <alignment horizontal="center" vertical="center"/>
    </xf>
    <xf numFmtId="0" fontId="52" fillId="0" borderId="104" xfId="0" applyFont="1" applyBorder="1">
      <alignment vertical="center"/>
    </xf>
    <xf numFmtId="0" fontId="52" fillId="0" borderId="17" xfId="0" applyFont="1" applyBorder="1">
      <alignment vertical="center"/>
    </xf>
    <xf numFmtId="0" fontId="52" fillId="8" borderId="93" xfId="0" applyFont="1" applyFill="1" applyBorder="1" applyAlignment="1">
      <alignment horizontal="center" vertical="center"/>
    </xf>
    <xf numFmtId="0" fontId="52" fillId="8" borderId="94" xfId="0" applyFont="1" applyFill="1" applyBorder="1" applyAlignment="1">
      <alignment horizontal="center" vertical="center"/>
    </xf>
    <xf numFmtId="0" fontId="52" fillId="8" borderId="95" xfId="0" applyFont="1" applyFill="1" applyBorder="1" applyAlignment="1">
      <alignment horizontal="center" vertical="center"/>
    </xf>
    <xf numFmtId="0" fontId="52" fillId="0" borderId="66"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55" xfId="0" applyFont="1" applyBorder="1" applyAlignment="1">
      <alignment horizontal="center" vertical="center" wrapText="1"/>
    </xf>
    <xf numFmtId="0" fontId="52" fillId="8" borderId="102" xfId="2" applyFont="1" applyFill="1" applyBorder="1" applyAlignment="1">
      <alignment vertical="center" wrapText="1"/>
    </xf>
    <xf numFmtId="0" fontId="52" fillId="0" borderId="7" xfId="0" applyFont="1" applyBorder="1" applyAlignment="1">
      <alignment vertical="center" wrapText="1"/>
    </xf>
    <xf numFmtId="0" fontId="52" fillId="0" borderId="100" xfId="0" applyFont="1" applyBorder="1" applyAlignment="1">
      <alignment vertical="center" wrapText="1"/>
    </xf>
    <xf numFmtId="0" fontId="66" fillId="3" borderId="143" xfId="0" applyFont="1" applyFill="1" applyBorder="1" applyAlignment="1">
      <alignment horizontal="left" vertical="top" wrapText="1"/>
    </xf>
    <xf numFmtId="0" fontId="66" fillId="3" borderId="144" xfId="0" applyFont="1" applyFill="1" applyBorder="1" applyAlignment="1">
      <alignment horizontal="left" vertical="top" wrapText="1"/>
    </xf>
    <xf numFmtId="0" fontId="51" fillId="3" borderId="97" xfId="0" applyFont="1" applyFill="1" applyBorder="1" applyAlignment="1">
      <alignment horizontal="center" vertical="center"/>
    </xf>
    <xf numFmtId="0" fontId="51" fillId="3" borderId="145" xfId="0" applyFont="1" applyFill="1" applyBorder="1" applyAlignment="1">
      <alignment horizontal="center" vertical="center"/>
    </xf>
    <xf numFmtId="0" fontId="39" fillId="8" borderId="0" xfId="0" applyFont="1" applyFill="1" applyAlignment="1">
      <alignment horizontal="left" vertical="center" wrapText="1"/>
    </xf>
    <xf numFmtId="0" fontId="37" fillId="8" borderId="1" xfId="0" applyFont="1" applyFill="1" applyBorder="1" applyAlignment="1">
      <alignment horizontal="center" vertical="center"/>
    </xf>
    <xf numFmtId="0" fontId="68" fillId="3" borderId="31" xfId="0" applyFont="1" applyFill="1" applyBorder="1" applyAlignment="1">
      <alignment horizontal="left" vertical="center" wrapText="1"/>
    </xf>
    <xf numFmtId="0" fontId="37" fillId="9" borderId="2" xfId="0" applyFont="1" applyFill="1" applyBorder="1" applyAlignment="1" applyProtection="1">
      <alignment horizontal="center" vertical="top"/>
      <protection locked="0"/>
    </xf>
    <xf numFmtId="0" fontId="37" fillId="9" borderId="3" xfId="0" applyFont="1" applyFill="1" applyBorder="1" applyAlignment="1" applyProtection="1">
      <alignment horizontal="center" vertical="top"/>
      <protection locked="0"/>
    </xf>
    <xf numFmtId="0" fontId="37" fillId="9" borderId="4" xfId="0" applyFont="1" applyFill="1" applyBorder="1" applyAlignment="1" applyProtection="1">
      <alignment horizontal="center" vertical="top"/>
      <protection locked="0"/>
    </xf>
    <xf numFmtId="0" fontId="37" fillId="8" borderId="1" xfId="0" applyFont="1" applyFill="1" applyBorder="1" applyAlignment="1">
      <alignment horizontal="left" vertical="center" wrapText="1"/>
    </xf>
    <xf numFmtId="0" fontId="37" fillId="8" borderId="4" xfId="0" applyFont="1" applyFill="1" applyBorder="1" applyAlignment="1">
      <alignment horizontal="left" vertical="center"/>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2" xfId="0" applyFont="1" applyFill="1" applyBorder="1" applyAlignment="1">
      <alignment horizontal="left" vertical="center"/>
    </xf>
    <xf numFmtId="0" fontId="42" fillId="9" borderId="84" xfId="0" applyFont="1" applyFill="1" applyBorder="1" applyAlignment="1">
      <alignment horizontal="left" vertical="center" wrapText="1"/>
    </xf>
    <xf numFmtId="0" fontId="42" fillId="9" borderId="85" xfId="0" applyFont="1" applyFill="1" applyBorder="1" applyAlignment="1">
      <alignment horizontal="left" vertical="center" wrapText="1"/>
    </xf>
    <xf numFmtId="0" fontId="3" fillId="5" borderId="1" xfId="0" applyFont="1" applyFill="1" applyBorder="1" applyAlignment="1">
      <alignment horizontal="center" vertical="center" shrinkToFit="1"/>
    </xf>
  </cellXfs>
  <cellStyles count="5">
    <cellStyle name="パーセント" xfId="1" builtinId="5"/>
    <cellStyle name="桁区切り" xfId="3" builtinId="6"/>
    <cellStyle name="標準" xfId="0" builtinId="0"/>
    <cellStyle name="標準 2" xfId="4" xr:uid="{DD4FE6EB-4A9E-4F64-8F67-52033F8A681E}"/>
    <cellStyle name="標準_訪問入浴bettenn3" xfId="2" xr:uid="{00000000-0005-0000-0000-000003000000}"/>
  </cellStyles>
  <dxfs count="0"/>
  <tableStyles count="0" defaultTableStyle="TableStyleMedium2" defaultPivotStyle="PivotStyleLight16"/>
  <colors>
    <mruColors>
      <color rgb="FFFFFFCC"/>
      <color rgb="FFFF3300"/>
      <color rgb="FFCCFFFF"/>
      <color rgb="FFFFFF99"/>
      <color rgb="FF00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255310" y="3310777"/>
          <a:ext cx="8320367" cy="39108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580867</xdr:colOff>
      <xdr:row>38</xdr:row>
      <xdr:rowOff>66749</xdr:rowOff>
    </xdr:from>
    <xdr:to>
      <xdr:col>10</xdr:col>
      <xdr:colOff>580867</xdr:colOff>
      <xdr:row>38</xdr:row>
      <xdr:rowOff>66749</xdr:rowOff>
    </xdr:to>
    <xdr:sp macro="" textlink="" fLocksText="0">
      <xdr:nvSpPr>
        <xdr:cNvPr id="2" name="AutoShape 5">
          <a:extLst>
            <a:ext uri="{FF2B5EF4-FFF2-40B4-BE49-F238E27FC236}">
              <a16:creationId xmlns:a16="http://schemas.microsoft.com/office/drawing/2014/main" id="{00000000-0008-0000-0A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38</xdr:row>
      <xdr:rowOff>66749</xdr:rowOff>
    </xdr:from>
    <xdr:to>
      <xdr:col>10</xdr:col>
      <xdr:colOff>580867</xdr:colOff>
      <xdr:row>38</xdr:row>
      <xdr:rowOff>66749</xdr:rowOff>
    </xdr:to>
    <xdr:sp macro="" textlink="" fLocksText="0">
      <xdr:nvSpPr>
        <xdr:cNvPr id="3" name="AutoShape 5">
          <a:extLst>
            <a:ext uri="{FF2B5EF4-FFF2-40B4-BE49-F238E27FC236}">
              <a16:creationId xmlns:a16="http://schemas.microsoft.com/office/drawing/2014/main" id="{00000000-0008-0000-0A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40</xdr:row>
      <xdr:rowOff>66749</xdr:rowOff>
    </xdr:from>
    <xdr:to>
      <xdr:col>10</xdr:col>
      <xdr:colOff>580867</xdr:colOff>
      <xdr:row>40</xdr:row>
      <xdr:rowOff>66749</xdr:rowOff>
    </xdr:to>
    <xdr:sp macro="" textlink="" fLocksText="0">
      <xdr:nvSpPr>
        <xdr:cNvPr id="4" name="AutoShape 5">
          <a:extLst>
            <a:ext uri="{FF2B5EF4-FFF2-40B4-BE49-F238E27FC236}">
              <a16:creationId xmlns:a16="http://schemas.microsoft.com/office/drawing/2014/main" id="{00000000-0008-0000-0A00-000004000000}"/>
            </a:ext>
          </a:extLst>
        </xdr:cNvPr>
        <xdr:cNvSpPr/>
      </xdr:nvSpPr>
      <xdr:spPr bwMode="auto">
        <a:xfrm>
          <a:off x="6857842"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40</xdr:row>
      <xdr:rowOff>66749</xdr:rowOff>
    </xdr:from>
    <xdr:to>
      <xdr:col>10</xdr:col>
      <xdr:colOff>580867</xdr:colOff>
      <xdr:row>40</xdr:row>
      <xdr:rowOff>66749</xdr:rowOff>
    </xdr:to>
    <xdr:sp macro="" textlink="" fLocksText="0">
      <xdr:nvSpPr>
        <xdr:cNvPr id="5" name="AutoShape 5">
          <a:extLst>
            <a:ext uri="{FF2B5EF4-FFF2-40B4-BE49-F238E27FC236}">
              <a16:creationId xmlns:a16="http://schemas.microsoft.com/office/drawing/2014/main" id="{00000000-0008-0000-0A00-000005000000}"/>
            </a:ext>
          </a:extLst>
        </xdr:cNvPr>
        <xdr:cNvSpPr/>
      </xdr:nvSpPr>
      <xdr:spPr bwMode="auto">
        <a:xfrm>
          <a:off x="6857842"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11</xdr:col>
      <xdr:colOff>414618</xdr:colOff>
      <xdr:row>9</xdr:row>
      <xdr:rowOff>470648</xdr:rowOff>
    </xdr:from>
    <xdr:to>
      <xdr:col>15</xdr:col>
      <xdr:colOff>33619</xdr:colOff>
      <xdr:row>11</xdr:row>
      <xdr:rowOff>762000</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7425018" y="2918573"/>
          <a:ext cx="2743201" cy="1167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★Ａ　在宅復帰率</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退所理由の記載があるもの</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運営指導では、前６ヶ月分を確認する。</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381000</xdr:colOff>
      <xdr:row>26</xdr:row>
      <xdr:rowOff>1</xdr:rowOff>
    </xdr:from>
    <xdr:to>
      <xdr:col>15</xdr:col>
      <xdr:colOff>11206</xdr:colOff>
      <xdr:row>28</xdr:row>
      <xdr:rowOff>313766</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7391400" y="8601076"/>
          <a:ext cx="2754406" cy="11424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★Ｂ　ベット回転率</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新規入所者一覧及び退所者一覧の整備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運営指導では、前３ヶ月分を確認する。</a:t>
          </a:r>
        </a:p>
      </xdr:txBody>
    </xdr:sp>
    <xdr:clientData/>
  </xdr:twoCellAnchor>
  <xdr:twoCellAnchor>
    <xdr:from>
      <xdr:col>11</xdr:col>
      <xdr:colOff>459442</xdr:colOff>
      <xdr:row>42</xdr:row>
      <xdr:rowOff>1</xdr:rowOff>
    </xdr:from>
    <xdr:to>
      <xdr:col>15</xdr:col>
      <xdr:colOff>11207</xdr:colOff>
      <xdr:row>44</xdr:row>
      <xdr:rowOff>67236</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7469842" y="15459076"/>
          <a:ext cx="2675965" cy="89591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★Ｃ　入所前後訪問指導割合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入所前後訪問指導を行った記録の整備</a:t>
          </a:r>
        </a:p>
      </xdr:txBody>
    </xdr:sp>
    <xdr:clientData/>
  </xdr:twoCellAnchor>
  <xdr:twoCellAnchor>
    <xdr:from>
      <xdr:col>11</xdr:col>
      <xdr:colOff>403412</xdr:colOff>
      <xdr:row>55</xdr:row>
      <xdr:rowOff>1</xdr:rowOff>
    </xdr:from>
    <xdr:to>
      <xdr:col>15</xdr:col>
      <xdr:colOff>11206</xdr:colOff>
      <xdr:row>57</xdr:row>
      <xdr:rowOff>67236</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413812" y="20040601"/>
          <a:ext cx="2731994" cy="89591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★Ｄ　退所前後訪問指導割合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退所前後訪問指導を行った記録の整備</a:t>
          </a:r>
        </a:p>
      </xdr:txBody>
    </xdr:sp>
    <xdr:clientData/>
  </xdr:twoCellAnchor>
  <xdr:twoCellAnchor>
    <xdr:from>
      <xdr:col>10</xdr:col>
      <xdr:colOff>582705</xdr:colOff>
      <xdr:row>67</xdr:row>
      <xdr:rowOff>268941</xdr:rowOff>
    </xdr:from>
    <xdr:to>
      <xdr:col>15</xdr:col>
      <xdr:colOff>11206</xdr:colOff>
      <xdr:row>70</xdr:row>
      <xdr:rowOff>257735</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6824381" y="24014206"/>
          <a:ext cx="3260913" cy="104214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★Ｅ　居宅サービスの実施状況</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訪問リハビリテーション等の記録の整備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運営指導では、実施の有無は、重要事項説明書等で確認する。</a:t>
          </a:r>
        </a:p>
      </xdr:txBody>
    </xdr:sp>
    <xdr:clientData/>
  </xdr:twoCellAnchor>
  <xdr:twoCellAnchor>
    <xdr:from>
      <xdr:col>13</xdr:col>
      <xdr:colOff>278207</xdr:colOff>
      <xdr:row>77</xdr:row>
      <xdr:rowOff>685203</xdr:rowOff>
    </xdr:from>
    <xdr:to>
      <xdr:col>15</xdr:col>
      <xdr:colOff>121324</xdr:colOff>
      <xdr:row>80</xdr:row>
      <xdr:rowOff>289260</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7936307" y="28604883"/>
          <a:ext cx="1336637" cy="139475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★Ｆ　リハ専門職員の配置割合　　</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運営指導では、人員基準において確認する。</a:t>
          </a:r>
        </a:p>
      </xdr:txBody>
    </xdr:sp>
    <xdr:clientData/>
  </xdr:twoCellAnchor>
  <xdr:twoCellAnchor>
    <xdr:from>
      <xdr:col>11</xdr:col>
      <xdr:colOff>545950</xdr:colOff>
      <xdr:row>93</xdr:row>
      <xdr:rowOff>167641</xdr:rowOff>
    </xdr:from>
    <xdr:to>
      <xdr:col>15</xdr:col>
      <xdr:colOff>41686</xdr:colOff>
      <xdr:row>96</xdr:row>
      <xdr:rowOff>157780</xdr:rowOff>
    </xdr:to>
    <xdr:sp macro="" textlink="">
      <xdr:nvSpPr>
        <xdr:cNvPr id="12" name="角丸四角形 11">
          <a:extLst>
            <a:ext uri="{FF2B5EF4-FFF2-40B4-BE49-F238E27FC236}">
              <a16:creationId xmlns:a16="http://schemas.microsoft.com/office/drawing/2014/main" id="{00000000-0008-0000-0A00-00000C000000}"/>
            </a:ext>
          </a:extLst>
        </xdr:cNvPr>
        <xdr:cNvSpPr/>
      </xdr:nvSpPr>
      <xdr:spPr>
        <a:xfrm>
          <a:off x="6878170" y="34709101"/>
          <a:ext cx="2315136" cy="813099"/>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★Ｇ　支援相談員の配置割合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運営指導では、人員基準において確認する。</a:t>
          </a: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358588</xdr:colOff>
      <xdr:row>106</xdr:row>
      <xdr:rowOff>1</xdr:rowOff>
    </xdr:from>
    <xdr:to>
      <xdr:col>15</xdr:col>
      <xdr:colOff>11206</xdr:colOff>
      <xdr:row>108</xdr:row>
      <xdr:rowOff>33617</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7368988" y="36509326"/>
          <a:ext cx="2776818" cy="86229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★Ｈ　要介護４又は５の割合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入所者一覧の整備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運営指導では、前３ヶ月分を確認する。</a:t>
          </a: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369794</xdr:colOff>
      <xdr:row>113</xdr:row>
      <xdr:rowOff>0</xdr:rowOff>
    </xdr:from>
    <xdr:to>
      <xdr:col>15</xdr:col>
      <xdr:colOff>11206</xdr:colOff>
      <xdr:row>115</xdr:row>
      <xdr:rowOff>190500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7380194" y="39033450"/>
          <a:ext cx="2765612" cy="1019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★Ｉ　喀痰吸引の実施割合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対象者の看護・介護記録の整備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運営指導では、過去１年間に実施していた場合、実施したことを確認する。</a:t>
          </a:r>
        </a:p>
      </xdr:txBody>
    </xdr:sp>
    <xdr:clientData/>
  </xdr:twoCellAnchor>
  <xdr:twoCellAnchor>
    <xdr:from>
      <xdr:col>11</xdr:col>
      <xdr:colOff>358588</xdr:colOff>
      <xdr:row>123</xdr:row>
      <xdr:rowOff>0</xdr:rowOff>
    </xdr:from>
    <xdr:to>
      <xdr:col>15</xdr:col>
      <xdr:colOff>11206</xdr:colOff>
      <xdr:row>125</xdr:row>
      <xdr:rowOff>224118</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7368988" y="42595800"/>
          <a:ext cx="2776818" cy="105279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★Ｊ　経管栄養の実施割合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対象者の看護・介護記録の整備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運営指導では、過去１年間に実施していた場合、実施したことを確認する。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459440</xdr:colOff>
      <xdr:row>136</xdr:row>
      <xdr:rowOff>89646</xdr:rowOff>
    </xdr:from>
    <xdr:to>
      <xdr:col>15</xdr:col>
      <xdr:colOff>89649</xdr:colOff>
      <xdr:row>143</xdr:row>
      <xdr:rowOff>44823</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5269565" y="48209946"/>
          <a:ext cx="4954684" cy="115532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★退所時指導等の実施</a:t>
          </a:r>
        </a:p>
        <a:p>
          <a:pPr algn="l"/>
          <a:r>
            <a:rPr kumimoji="1" lang="ja-JP" altLang="en-US" sz="1200">
              <a:latin typeface="HGPｺﾞｼｯｸM" panose="020B0600000000000000" pitchFamily="50" charset="-128"/>
              <a:ea typeface="HGPｺﾞｼｯｸM" panose="020B0600000000000000" pitchFamily="50" charset="-128"/>
            </a:rPr>
            <a:t> ・退所時指導した記録の整備。</a:t>
          </a:r>
        </a:p>
        <a:p>
          <a:pPr algn="l"/>
          <a:r>
            <a:rPr kumimoji="1" lang="ja-JP" altLang="en-US" sz="1200">
              <a:latin typeface="HGPｺﾞｼｯｸM" panose="020B0600000000000000" pitchFamily="50" charset="-128"/>
              <a:ea typeface="HGPｺﾞｼｯｸM" panose="020B0600000000000000" pitchFamily="50" charset="-128"/>
            </a:rPr>
            <a:t> ・退所後に居宅を訪問又は居宅介護支援事業所から情報提供を受けた記録の確認。</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493059</xdr:colOff>
      <xdr:row>146</xdr:row>
      <xdr:rowOff>44824</xdr:rowOff>
    </xdr:from>
    <xdr:to>
      <xdr:col>15</xdr:col>
      <xdr:colOff>56029</xdr:colOff>
      <xdr:row>151</xdr:row>
      <xdr:rowOff>156882</xdr:rowOff>
    </xdr:to>
    <xdr:sp macro="" textlink="">
      <xdr:nvSpPr>
        <xdr:cNvPr id="17" name="角丸四角形 16">
          <a:extLst>
            <a:ext uri="{FF2B5EF4-FFF2-40B4-BE49-F238E27FC236}">
              <a16:creationId xmlns:a16="http://schemas.microsoft.com/office/drawing/2014/main" id="{00000000-0008-0000-0A00-000011000000}"/>
            </a:ext>
          </a:extLst>
        </xdr:cNvPr>
        <xdr:cNvSpPr/>
      </xdr:nvSpPr>
      <xdr:spPr>
        <a:xfrm>
          <a:off x="5303184" y="50222524"/>
          <a:ext cx="4887445" cy="96930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○リハビリテーションマネジメントの実施</a:t>
          </a:r>
        </a:p>
        <a:p>
          <a:pPr algn="l"/>
          <a:r>
            <a:rPr kumimoji="1" lang="ja-JP" altLang="en-US" sz="1200">
              <a:latin typeface="HGPｺﾞｼｯｸM" panose="020B0600000000000000" pitchFamily="50" charset="-128"/>
              <a:ea typeface="HGPｺﾞｼｯｸM" panose="020B0600000000000000" pitchFamily="50" charset="-128"/>
            </a:rPr>
            <a:t> ・リハビリ計画等の記録の整備。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運営指導では、利用者支援の観点から当該内容を確認する。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470647</xdr:colOff>
      <xdr:row>167</xdr:row>
      <xdr:rowOff>67237</xdr:rowOff>
    </xdr:from>
    <xdr:to>
      <xdr:col>15</xdr:col>
      <xdr:colOff>67236</xdr:colOff>
      <xdr:row>171</xdr:row>
      <xdr:rowOff>112060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5280772" y="53378662"/>
          <a:ext cx="4921064" cy="73062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○地域に貢献する活動の実施</a:t>
          </a:r>
        </a:p>
        <a:p>
          <a:pPr algn="l"/>
          <a:r>
            <a:rPr kumimoji="1" lang="ja-JP" altLang="en-US" sz="1200">
              <a:latin typeface="HGPｺﾞｼｯｸM" panose="020B0600000000000000" pitchFamily="50" charset="-128"/>
              <a:ea typeface="HGPｺﾞｼｯｸM" panose="020B0600000000000000" pitchFamily="50" charset="-128"/>
            </a:rPr>
            <a:t> ・具体的な活動記録（活動予定）の整備。</a:t>
          </a:r>
        </a:p>
      </xdr:txBody>
    </xdr:sp>
    <xdr:clientData/>
  </xdr:twoCellAnchor>
  <xdr:twoCellAnchor>
    <xdr:from>
      <xdr:col>8</xdr:col>
      <xdr:colOff>481853</xdr:colOff>
      <xdr:row>175</xdr:row>
      <xdr:rowOff>134470</xdr:rowOff>
    </xdr:from>
    <xdr:to>
      <xdr:col>15</xdr:col>
      <xdr:colOff>78442</xdr:colOff>
      <xdr:row>181</xdr:row>
      <xdr:rowOff>33617</xdr:rowOff>
    </xdr:to>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5291978" y="55160395"/>
          <a:ext cx="4921064" cy="92784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○充実したリハビリテーションの実施</a:t>
          </a:r>
        </a:p>
        <a:p>
          <a:pPr algn="l"/>
          <a:r>
            <a:rPr kumimoji="1" lang="ja-JP" altLang="en-US" sz="1200">
              <a:latin typeface="HGPｺﾞｼｯｸM" panose="020B0600000000000000" pitchFamily="50" charset="-128"/>
              <a:ea typeface="HGPｺﾞｼｯｸM" panose="020B0600000000000000" pitchFamily="50" charset="-128"/>
            </a:rPr>
            <a:t> </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運営指導では、利用者支援の観点から個別に充実したリハビリを実施しているか確認する。</a:t>
          </a:r>
        </a:p>
      </xdr:txBody>
    </xdr:sp>
    <xdr:clientData/>
  </xdr:twoCellAnchor>
  <xdr:twoCellAnchor>
    <xdr:from>
      <xdr:col>8</xdr:col>
      <xdr:colOff>493058</xdr:colOff>
      <xdr:row>155</xdr:row>
      <xdr:rowOff>52295</xdr:rowOff>
    </xdr:from>
    <xdr:to>
      <xdr:col>15</xdr:col>
      <xdr:colOff>56028</xdr:colOff>
      <xdr:row>161</xdr:row>
      <xdr:rowOff>0</xdr:rowOff>
    </xdr:to>
    <xdr:sp macro="" textlink="">
      <xdr:nvSpPr>
        <xdr:cNvPr id="20" name="角丸四角形 16">
          <a:extLst>
            <a:ext uri="{FF2B5EF4-FFF2-40B4-BE49-F238E27FC236}">
              <a16:creationId xmlns:a16="http://schemas.microsoft.com/office/drawing/2014/main" id="{00000000-0008-0000-0A00-000014000000}"/>
            </a:ext>
          </a:extLst>
        </xdr:cNvPr>
        <xdr:cNvSpPr/>
      </xdr:nvSpPr>
      <xdr:spPr>
        <a:xfrm>
          <a:off x="4900705" y="54729530"/>
          <a:ext cx="4441264" cy="93382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○リハビリテーション実施にあたっての医師の詳細な指示</a:t>
          </a:r>
        </a:p>
        <a:p>
          <a:pPr algn="l"/>
          <a:r>
            <a:rPr kumimoji="1" lang="ja-JP" altLang="en-US" sz="1200">
              <a:latin typeface="HGPｺﾞｼｯｸM" panose="020B0600000000000000" pitchFamily="50" charset="-128"/>
              <a:ea typeface="HGPｺﾞｼｯｸM" panose="020B0600000000000000" pitchFamily="50" charset="-128"/>
            </a:rPr>
            <a:t> ・医師の指示の記録の整備。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運営指導では、医師の指示事項を確認する。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yaseh\Downloads\R031101%20koushin02rouk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き"/>
      <sheetName val="更新申請"/>
      <sheetName val="確認表"/>
      <sheetName val="誓約書"/>
      <sheetName val="付表14①②"/>
      <sheetName val="参考6"/>
      <sheetName val="参考６②"/>
      <sheetName val="別紙7①"/>
      <sheetName val="別紙7①通所"/>
      <sheetName val="別紙7②"/>
      <sheetName val="別紙7②記入例"/>
      <sheetName val="付表9"/>
      <sheetName val="付表7"/>
      <sheetName val="申出書"/>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S36"/>
  <sheetViews>
    <sheetView tabSelected="1" view="pageBreakPreview" zoomScaleNormal="100" zoomScaleSheetLayoutView="100" workbookViewId="0"/>
  </sheetViews>
  <sheetFormatPr defaultColWidth="9" defaultRowHeight="14.25"/>
  <cols>
    <col min="1" max="1" width="2.125" style="247" customWidth="1"/>
    <col min="2" max="40" width="3.625" style="247" customWidth="1"/>
    <col min="41" max="41" width="2.125" style="247" customWidth="1"/>
    <col min="42" max="42" width="1.375" style="247" customWidth="1"/>
    <col min="43" max="43" width="11.875" style="256" customWidth="1"/>
    <col min="44" max="44" width="1.25" style="255" customWidth="1"/>
    <col min="45" max="45" width="11.875" style="256" customWidth="1"/>
    <col min="46" max="46" width="1.125" style="247" customWidth="1"/>
    <col min="47" max="75" width="3.625" style="247" customWidth="1"/>
    <col min="76" max="16384" width="9" style="247"/>
  </cols>
  <sheetData>
    <row r="1" spans="2:45">
      <c r="AI1" s="965" t="s">
        <v>1385</v>
      </c>
      <c r="AJ1" s="965"/>
      <c r="AK1" s="965"/>
      <c r="AL1" s="965"/>
      <c r="AM1" s="965"/>
      <c r="AN1" s="965"/>
    </row>
    <row r="2" spans="2:45" ht="18.75">
      <c r="B2" s="977" t="s">
        <v>521</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Q2" s="32" t="s">
        <v>535</v>
      </c>
      <c r="AS2" s="257" t="s">
        <v>518</v>
      </c>
    </row>
    <row r="3" spans="2:45">
      <c r="X3" s="258"/>
      <c r="AQ3" s="32" t="s">
        <v>1</v>
      </c>
      <c r="AS3" s="257" t="s">
        <v>536</v>
      </c>
    </row>
    <row r="4" spans="2:45">
      <c r="B4" s="251" t="s">
        <v>558</v>
      </c>
      <c r="AQ4" s="32" t="s">
        <v>14</v>
      </c>
      <c r="AS4" s="257" t="s">
        <v>519</v>
      </c>
    </row>
    <row r="5" spans="2:45" ht="15.95" customHeight="1">
      <c r="C5" s="925" t="s">
        <v>515</v>
      </c>
      <c r="D5" s="926"/>
      <c r="E5" s="926"/>
      <c r="F5" s="927"/>
      <c r="G5" s="981" t="s">
        <v>542</v>
      </c>
      <c r="H5" s="981"/>
      <c r="I5" s="981"/>
      <c r="J5" s="981"/>
      <c r="K5" s="982"/>
      <c r="L5" s="919" t="s">
        <v>541</v>
      </c>
      <c r="M5" s="920"/>
      <c r="N5" s="920"/>
      <c r="O5" s="920"/>
      <c r="P5" s="920"/>
      <c r="Q5" s="920"/>
      <c r="R5" s="920"/>
      <c r="S5" s="920"/>
      <c r="T5" s="920"/>
      <c r="U5" s="920"/>
      <c r="V5" s="920"/>
      <c r="W5" s="920"/>
      <c r="X5" s="920"/>
      <c r="Y5" s="920"/>
      <c r="Z5" s="920"/>
      <c r="AA5" s="920"/>
      <c r="AB5" s="920"/>
      <c r="AC5" s="920"/>
      <c r="AD5" s="920"/>
      <c r="AE5" s="921"/>
      <c r="AG5" s="907" t="s">
        <v>2</v>
      </c>
      <c r="AH5" s="907"/>
      <c r="AI5" s="907"/>
      <c r="AJ5" s="909"/>
      <c r="AK5" s="909"/>
      <c r="AL5" s="909"/>
      <c r="AM5" s="909"/>
      <c r="AN5" s="909"/>
      <c r="AQ5" s="32" t="s">
        <v>15</v>
      </c>
      <c r="AS5" s="257" t="s">
        <v>1266</v>
      </c>
    </row>
    <row r="6" spans="2:45" ht="30" customHeight="1">
      <c r="C6" s="978" t="s">
        <v>514</v>
      </c>
      <c r="D6" s="979"/>
      <c r="E6" s="979"/>
      <c r="F6" s="980"/>
      <c r="G6" s="983" t="s">
        <v>1</v>
      </c>
      <c r="H6" s="983"/>
      <c r="I6" s="983"/>
      <c r="J6" s="983"/>
      <c r="K6" s="984"/>
      <c r="L6" s="922"/>
      <c r="M6" s="923"/>
      <c r="N6" s="923"/>
      <c r="O6" s="923"/>
      <c r="P6" s="923"/>
      <c r="Q6" s="923"/>
      <c r="R6" s="923"/>
      <c r="S6" s="923"/>
      <c r="T6" s="923"/>
      <c r="U6" s="923"/>
      <c r="V6" s="923"/>
      <c r="W6" s="923"/>
      <c r="X6" s="923"/>
      <c r="Y6" s="923"/>
      <c r="Z6" s="923"/>
      <c r="AA6" s="923"/>
      <c r="AB6" s="923"/>
      <c r="AC6" s="923"/>
      <c r="AD6" s="923"/>
      <c r="AE6" s="924"/>
      <c r="AG6" s="907" t="s">
        <v>520</v>
      </c>
      <c r="AH6" s="907"/>
      <c r="AI6" s="907"/>
      <c r="AJ6" s="908"/>
      <c r="AK6" s="908"/>
      <c r="AL6" s="908"/>
      <c r="AM6" s="908"/>
      <c r="AN6" s="908"/>
      <c r="AQ6" s="32" t="s">
        <v>251</v>
      </c>
      <c r="AS6" s="257"/>
    </row>
    <row r="7" spans="2:45">
      <c r="AQ7" s="32" t="s">
        <v>252</v>
      </c>
      <c r="AS7" s="257"/>
    </row>
    <row r="8" spans="2:45" ht="15.95" customHeight="1">
      <c r="C8" s="925" t="s">
        <v>516</v>
      </c>
      <c r="D8" s="926"/>
      <c r="E8" s="926"/>
      <c r="F8" s="927"/>
      <c r="G8" s="919" t="s">
        <v>518</v>
      </c>
      <c r="H8" s="920"/>
      <c r="I8" s="920"/>
      <c r="J8" s="920"/>
      <c r="K8" s="921"/>
      <c r="L8" s="919" t="s">
        <v>447</v>
      </c>
      <c r="M8" s="920"/>
      <c r="N8" s="920"/>
      <c r="O8" s="921"/>
      <c r="P8" s="919" t="s">
        <v>3</v>
      </c>
      <c r="Q8" s="920"/>
      <c r="R8" s="921"/>
      <c r="S8" s="919" t="s">
        <v>517</v>
      </c>
      <c r="T8" s="920"/>
      <c r="U8" s="920"/>
      <c r="V8" s="920"/>
      <c r="W8" s="920"/>
      <c r="X8" s="920"/>
      <c r="Y8" s="920"/>
      <c r="Z8" s="920"/>
      <c r="AA8" s="920"/>
      <c r="AB8" s="920"/>
      <c r="AC8" s="920"/>
      <c r="AD8" s="920"/>
      <c r="AE8" s="921"/>
      <c r="AG8" s="916" t="s">
        <v>522</v>
      </c>
      <c r="AH8" s="917"/>
      <c r="AI8" s="917"/>
      <c r="AJ8" s="918"/>
      <c r="AK8" s="916" t="s">
        <v>523</v>
      </c>
      <c r="AL8" s="917"/>
      <c r="AM8" s="917"/>
      <c r="AN8" s="918"/>
      <c r="AQ8" s="32" t="s">
        <v>17</v>
      </c>
    </row>
    <row r="9" spans="2:45" ht="30" customHeight="1">
      <c r="C9" s="928"/>
      <c r="D9" s="929"/>
      <c r="E9" s="929"/>
      <c r="F9" s="930"/>
      <c r="G9" s="931"/>
      <c r="H9" s="932"/>
      <c r="I9" s="932"/>
      <c r="J9" s="932"/>
      <c r="K9" s="933"/>
      <c r="L9" s="937">
        <v>27</v>
      </c>
      <c r="M9" s="938"/>
      <c r="N9" s="938"/>
      <c r="O9" s="939"/>
      <c r="P9" s="910"/>
      <c r="Q9" s="911"/>
      <c r="R9" s="912"/>
      <c r="S9" s="922"/>
      <c r="T9" s="923"/>
      <c r="U9" s="923"/>
      <c r="V9" s="923"/>
      <c r="W9" s="923"/>
      <c r="X9" s="923"/>
      <c r="Y9" s="923"/>
      <c r="Z9" s="923"/>
      <c r="AA9" s="923"/>
      <c r="AB9" s="923"/>
      <c r="AC9" s="923"/>
      <c r="AD9" s="923"/>
      <c r="AE9" s="924"/>
      <c r="AF9" s="250"/>
      <c r="AG9" s="913"/>
      <c r="AH9" s="914"/>
      <c r="AI9" s="914"/>
      <c r="AJ9" s="915"/>
      <c r="AK9" s="913"/>
      <c r="AL9" s="914"/>
      <c r="AM9" s="914"/>
      <c r="AN9" s="915"/>
      <c r="AQ9" s="32"/>
    </row>
    <row r="10" spans="2:45">
      <c r="AF10" s="250"/>
    </row>
    <row r="11" spans="2:45">
      <c r="C11" s="940" t="str">
        <f>IF(G9=AS3,AQ11,"")</f>
        <v/>
      </c>
      <c r="D11" s="940"/>
      <c r="E11" s="940"/>
      <c r="F11" s="940"/>
      <c r="G11" s="940"/>
      <c r="H11" s="940"/>
      <c r="I11" s="940"/>
      <c r="J11" s="940"/>
      <c r="K11" s="940"/>
      <c r="L11" s="940"/>
      <c r="M11" s="940"/>
      <c r="N11" s="940"/>
      <c r="P11" s="940" t="str" cm="1">
        <f t="array" ref="P11">IF(OR(G9=AS4:AS5),AQ11,"")</f>
        <v/>
      </c>
      <c r="Q11" s="940"/>
      <c r="R11" s="940"/>
      <c r="S11" s="940"/>
      <c r="T11" s="940"/>
      <c r="U11" s="940"/>
      <c r="V11" s="940"/>
      <c r="W11" s="940"/>
      <c r="X11" s="940"/>
      <c r="Y11" s="940"/>
      <c r="Z11" s="940"/>
      <c r="AA11" s="940"/>
      <c r="AC11" s="687"/>
      <c r="AD11" s="687"/>
      <c r="AE11" s="687"/>
      <c r="AF11" s="687"/>
      <c r="AG11" s="687"/>
      <c r="AH11" s="687"/>
      <c r="AI11" s="687"/>
      <c r="AJ11" s="687"/>
      <c r="AK11" s="687"/>
      <c r="AL11" s="687"/>
      <c r="AM11" s="687"/>
      <c r="AN11" s="687"/>
      <c r="AQ11" s="257" t="s">
        <v>537</v>
      </c>
    </row>
    <row r="12" spans="2:45">
      <c r="C12" s="985" t="s">
        <v>539</v>
      </c>
      <c r="D12" s="986"/>
      <c r="E12" s="986"/>
      <c r="F12" s="987"/>
      <c r="G12" s="953" t="s">
        <v>532</v>
      </c>
      <c r="H12" s="954"/>
      <c r="I12" s="954"/>
      <c r="J12" s="955"/>
      <c r="K12" s="953" t="s">
        <v>533</v>
      </c>
      <c r="L12" s="954"/>
      <c r="M12" s="954"/>
      <c r="N12" s="955"/>
      <c r="P12" s="941" t="s">
        <v>540</v>
      </c>
      <c r="Q12" s="942"/>
      <c r="R12" s="942"/>
      <c r="S12" s="943"/>
      <c r="T12" s="953" t="s">
        <v>532</v>
      </c>
      <c r="U12" s="954"/>
      <c r="V12" s="954"/>
      <c r="W12" s="955"/>
      <c r="X12" s="953" t="s">
        <v>533</v>
      </c>
      <c r="Y12" s="954"/>
      <c r="Z12" s="954"/>
      <c r="AA12" s="955"/>
      <c r="AC12" s="681"/>
      <c r="AD12" s="681"/>
      <c r="AE12" s="681"/>
      <c r="AF12" s="681"/>
      <c r="AG12" s="683"/>
      <c r="AH12" s="683"/>
      <c r="AI12" s="683"/>
      <c r="AJ12" s="683"/>
      <c r="AK12" s="683"/>
      <c r="AL12" s="683"/>
      <c r="AM12" s="683"/>
      <c r="AN12" s="683"/>
    </row>
    <row r="13" spans="2:45">
      <c r="C13" s="988"/>
      <c r="D13" s="989"/>
      <c r="E13" s="990"/>
      <c r="F13" s="991"/>
      <c r="G13" s="992" t="s">
        <v>534</v>
      </c>
      <c r="H13" s="993"/>
      <c r="I13" s="993"/>
      <c r="J13" s="994"/>
      <c r="K13" s="960" t="s">
        <v>531</v>
      </c>
      <c r="L13" s="961"/>
      <c r="M13" s="961"/>
      <c r="N13" s="962"/>
      <c r="P13" s="944"/>
      <c r="Q13" s="945"/>
      <c r="R13" s="945"/>
      <c r="S13" s="946"/>
      <c r="T13" s="992" t="s">
        <v>534</v>
      </c>
      <c r="U13" s="993"/>
      <c r="V13" s="993"/>
      <c r="W13" s="994"/>
      <c r="X13" s="960" t="s">
        <v>524</v>
      </c>
      <c r="Y13" s="961"/>
      <c r="Z13" s="961"/>
      <c r="AA13" s="962"/>
      <c r="AC13" s="681"/>
      <c r="AD13" s="681"/>
      <c r="AE13" s="681"/>
      <c r="AF13" s="681"/>
      <c r="AG13" s="683"/>
      <c r="AH13" s="683"/>
      <c r="AI13" s="683"/>
      <c r="AJ13" s="683"/>
      <c r="AK13" s="689"/>
      <c r="AL13" s="689"/>
      <c r="AM13" s="689"/>
      <c r="AN13" s="689"/>
    </row>
    <row r="14" spans="2:45" ht="18" customHeight="1">
      <c r="C14" s="958"/>
      <c r="D14" s="959"/>
      <c r="E14" s="963" t="s">
        <v>525</v>
      </c>
      <c r="F14" s="964"/>
      <c r="G14" s="956"/>
      <c r="H14" s="957"/>
      <c r="I14" s="957"/>
      <c r="J14" s="253" t="s">
        <v>0</v>
      </c>
      <c r="K14" s="951"/>
      <c r="L14" s="952"/>
      <c r="M14" s="952"/>
      <c r="N14" s="254" t="s">
        <v>0</v>
      </c>
      <c r="P14" s="958"/>
      <c r="Q14" s="959"/>
      <c r="R14" s="963" t="s">
        <v>525</v>
      </c>
      <c r="S14" s="964"/>
      <c r="T14" s="956"/>
      <c r="U14" s="957"/>
      <c r="V14" s="957"/>
      <c r="W14" s="253" t="s">
        <v>0</v>
      </c>
      <c r="X14" s="951"/>
      <c r="Y14" s="952"/>
      <c r="Z14" s="952"/>
      <c r="AA14" s="254" t="s">
        <v>0</v>
      </c>
      <c r="AC14" s="683"/>
      <c r="AD14" s="683"/>
      <c r="AE14" s="683"/>
      <c r="AF14" s="683"/>
      <c r="AG14" s="683"/>
      <c r="AH14" s="683"/>
      <c r="AI14" s="683"/>
      <c r="AJ14" s="678"/>
      <c r="AK14" s="688"/>
      <c r="AL14" s="688"/>
      <c r="AM14" s="688"/>
      <c r="AN14" s="678"/>
    </row>
    <row r="15" spans="2:45" ht="18" customHeight="1">
      <c r="C15" s="949"/>
      <c r="D15" s="950"/>
      <c r="E15" s="905" t="s">
        <v>526</v>
      </c>
      <c r="F15" s="906"/>
      <c r="G15" s="910"/>
      <c r="H15" s="911"/>
      <c r="I15" s="911"/>
      <c r="J15" s="248" t="s">
        <v>0</v>
      </c>
      <c r="K15" s="968"/>
      <c r="L15" s="969"/>
      <c r="M15" s="969"/>
      <c r="N15" s="249" t="s">
        <v>0</v>
      </c>
      <c r="P15" s="949"/>
      <c r="Q15" s="950"/>
      <c r="R15" s="905" t="s">
        <v>526</v>
      </c>
      <c r="S15" s="906"/>
      <c r="T15" s="910"/>
      <c r="U15" s="911"/>
      <c r="V15" s="911"/>
      <c r="W15" s="248" t="s">
        <v>0</v>
      </c>
      <c r="X15" s="968"/>
      <c r="Y15" s="969"/>
      <c r="Z15" s="969"/>
      <c r="AA15" s="249" t="s">
        <v>0</v>
      </c>
      <c r="AC15" s="684"/>
      <c r="AD15" s="685"/>
      <c r="AE15" s="683"/>
      <c r="AF15" s="686"/>
      <c r="AG15" s="679"/>
      <c r="AH15" s="679"/>
      <c r="AI15" s="679"/>
      <c r="AJ15" s="678"/>
      <c r="AK15" s="680"/>
      <c r="AL15" s="680"/>
      <c r="AM15" s="680"/>
      <c r="AN15" s="678"/>
    </row>
    <row r="16" spans="2:45" ht="18" customHeight="1">
      <c r="C16" s="947" t="s">
        <v>530</v>
      </c>
      <c r="D16" s="948"/>
      <c r="E16" s="963" t="s">
        <v>527</v>
      </c>
      <c r="F16" s="964"/>
      <c r="G16" s="956"/>
      <c r="H16" s="957"/>
      <c r="I16" s="957"/>
      <c r="J16" s="253" t="s">
        <v>0</v>
      </c>
      <c r="K16" s="951"/>
      <c r="L16" s="952"/>
      <c r="M16" s="952"/>
      <c r="N16" s="254" t="s">
        <v>0</v>
      </c>
      <c r="P16" s="947" t="s">
        <v>529</v>
      </c>
      <c r="Q16" s="948"/>
      <c r="R16" s="963" t="s">
        <v>527</v>
      </c>
      <c r="S16" s="964"/>
      <c r="T16" s="956"/>
      <c r="U16" s="957"/>
      <c r="V16" s="957"/>
      <c r="W16" s="253" t="s">
        <v>0</v>
      </c>
      <c r="X16" s="951"/>
      <c r="Y16" s="952"/>
      <c r="Z16" s="952"/>
      <c r="AA16" s="254" t="s">
        <v>0</v>
      </c>
      <c r="AC16" s="685"/>
      <c r="AD16" s="685"/>
      <c r="AE16" s="683"/>
      <c r="AF16" s="686"/>
      <c r="AG16" s="679"/>
      <c r="AH16" s="679"/>
      <c r="AI16" s="679"/>
      <c r="AJ16" s="678"/>
      <c r="AK16" s="680"/>
      <c r="AL16" s="680"/>
      <c r="AM16" s="680"/>
      <c r="AN16" s="678"/>
      <c r="AO16" s="250"/>
    </row>
    <row r="17" spans="3:45" ht="18" customHeight="1">
      <c r="C17" s="949"/>
      <c r="D17" s="950"/>
      <c r="E17" s="905" t="s">
        <v>528</v>
      </c>
      <c r="F17" s="906"/>
      <c r="G17" s="910"/>
      <c r="H17" s="911"/>
      <c r="I17" s="911"/>
      <c r="J17" s="248" t="s">
        <v>0</v>
      </c>
      <c r="K17" s="968"/>
      <c r="L17" s="969"/>
      <c r="M17" s="969"/>
      <c r="N17" s="249" t="s">
        <v>0</v>
      </c>
      <c r="P17" s="949"/>
      <c r="Q17" s="950"/>
      <c r="R17" s="905" t="s">
        <v>528</v>
      </c>
      <c r="S17" s="906"/>
      <c r="T17" s="910"/>
      <c r="U17" s="911"/>
      <c r="V17" s="911"/>
      <c r="W17" s="248" t="s">
        <v>0</v>
      </c>
      <c r="X17" s="968"/>
      <c r="Y17" s="969"/>
      <c r="Z17" s="969"/>
      <c r="AA17" s="249" t="s">
        <v>0</v>
      </c>
      <c r="AC17" s="678"/>
      <c r="AD17" s="678"/>
      <c r="AE17" s="678"/>
      <c r="AF17" s="678"/>
      <c r="AG17" s="678"/>
      <c r="AH17" s="678"/>
      <c r="AI17" s="678"/>
      <c r="AJ17" s="678"/>
      <c r="AK17" s="682"/>
      <c r="AL17" s="682"/>
      <c r="AM17" s="682"/>
      <c r="AN17" s="682"/>
      <c r="AO17" s="250"/>
    </row>
    <row r="18" spans="3:45" ht="18" customHeight="1">
      <c r="K18" s="966" t="s">
        <v>559</v>
      </c>
      <c r="L18" s="966"/>
      <c r="M18" s="966"/>
      <c r="N18" s="966"/>
      <c r="P18" s="970" t="s">
        <v>538</v>
      </c>
      <c r="Q18" s="971"/>
      <c r="R18" s="971"/>
      <c r="S18" s="972"/>
      <c r="T18" s="973"/>
      <c r="U18" s="974"/>
      <c r="V18" s="974"/>
      <c r="W18" s="252" t="s">
        <v>0</v>
      </c>
      <c r="X18" s="975"/>
      <c r="Y18" s="976"/>
      <c r="Z18" s="976"/>
      <c r="AA18" s="252" t="s">
        <v>0</v>
      </c>
      <c r="AC18" s="250"/>
      <c r="AD18" s="250"/>
      <c r="AE18" s="250"/>
      <c r="AF18" s="250"/>
      <c r="AG18" s="250"/>
      <c r="AH18" s="250"/>
      <c r="AI18" s="250"/>
      <c r="AJ18" s="250"/>
      <c r="AK18" s="250"/>
      <c r="AL18" s="250"/>
      <c r="AM18" s="250"/>
      <c r="AN18" s="250"/>
      <c r="AO18" s="250"/>
    </row>
    <row r="19" spans="3:45" ht="18" customHeight="1">
      <c r="K19" s="462"/>
      <c r="L19" s="462"/>
      <c r="M19" s="462"/>
      <c r="N19" s="462"/>
      <c r="P19" s="970" t="s">
        <v>1233</v>
      </c>
      <c r="Q19" s="971"/>
      <c r="R19" s="971"/>
      <c r="S19" s="972"/>
      <c r="T19" s="973"/>
      <c r="U19" s="974"/>
      <c r="V19" s="974"/>
      <c r="W19" s="252" t="s">
        <v>0</v>
      </c>
      <c r="X19" s="975"/>
      <c r="Y19" s="976"/>
      <c r="Z19" s="976"/>
      <c r="AA19" s="252" t="s">
        <v>0</v>
      </c>
      <c r="AC19" s="250"/>
      <c r="AD19" s="250"/>
      <c r="AE19" s="250"/>
      <c r="AF19" s="250"/>
      <c r="AG19" s="250"/>
      <c r="AH19" s="250"/>
      <c r="AI19" s="250"/>
      <c r="AJ19" s="250"/>
      <c r="AK19" s="250"/>
      <c r="AL19" s="250"/>
      <c r="AM19" s="250"/>
      <c r="AN19" s="250"/>
      <c r="AO19" s="250"/>
    </row>
    <row r="20" spans="3:45" ht="18" customHeight="1">
      <c r="X20" s="967" t="s">
        <v>559</v>
      </c>
      <c r="Y20" s="967"/>
      <c r="Z20" s="967"/>
      <c r="AA20" s="967"/>
    </row>
    <row r="21" spans="3:45">
      <c r="X21" s="967"/>
      <c r="Y21" s="967"/>
      <c r="Z21" s="967"/>
      <c r="AA21" s="967"/>
    </row>
    <row r="22" spans="3:45">
      <c r="C22" s="1014" t="str">
        <f>IF(C11="","",AQ22)</f>
        <v/>
      </c>
      <c r="D22" s="1014"/>
      <c r="E22" s="1014"/>
      <c r="F22" s="1014"/>
      <c r="G22" s="1014"/>
      <c r="H22" s="1014"/>
      <c r="I22" s="1014"/>
      <c r="J22" s="1014"/>
      <c r="K22" s="1014"/>
      <c r="L22" s="1014"/>
      <c r="M22" s="1014"/>
      <c r="N22" s="1014"/>
      <c r="P22" s="1014" t="str">
        <f>IF(P11="","",AQ22)</f>
        <v/>
      </c>
      <c r="Q22" s="1014"/>
      <c r="R22" s="1014"/>
      <c r="S22" s="1014"/>
      <c r="T22" s="1014"/>
      <c r="U22" s="1014"/>
      <c r="V22" s="1014"/>
      <c r="W22" s="1014"/>
      <c r="X22" s="1014"/>
      <c r="Y22" s="1014"/>
      <c r="Z22" s="1014"/>
      <c r="AA22" s="1014"/>
      <c r="AC22" s="687"/>
      <c r="AD22" s="687"/>
      <c r="AE22" s="687"/>
      <c r="AF22" s="687"/>
      <c r="AG22" s="687"/>
      <c r="AH22" s="687"/>
      <c r="AI22" s="687"/>
      <c r="AJ22" s="687"/>
      <c r="AK22" s="687"/>
      <c r="AL22" s="687"/>
      <c r="AM22" s="687"/>
      <c r="AN22" s="687"/>
      <c r="AQ22" s="257" t="s">
        <v>769</v>
      </c>
    </row>
    <row r="23" spans="3:45">
      <c r="C23" s="251" t="s">
        <v>764</v>
      </c>
      <c r="P23" s="251" t="s">
        <v>764</v>
      </c>
      <c r="AC23" s="691"/>
      <c r="AD23" s="678"/>
      <c r="AE23" s="678"/>
      <c r="AF23" s="678"/>
      <c r="AG23" s="678"/>
      <c r="AH23" s="678"/>
      <c r="AI23" s="678"/>
      <c r="AJ23" s="678"/>
      <c r="AK23" s="678"/>
      <c r="AL23" s="678"/>
      <c r="AM23" s="678"/>
      <c r="AN23" s="678"/>
    </row>
    <row r="24" spans="3:45" s="323" customFormat="1" ht="12">
      <c r="C24" s="1015" t="s">
        <v>766</v>
      </c>
      <c r="D24" s="1015"/>
      <c r="E24" s="1015"/>
      <c r="F24" s="1015" t="s">
        <v>768</v>
      </c>
      <c r="G24" s="1015"/>
      <c r="H24" s="1015"/>
      <c r="I24" s="1015"/>
      <c r="J24" s="1015"/>
      <c r="K24" s="1015"/>
      <c r="L24" s="1015"/>
      <c r="M24" s="1015"/>
      <c r="N24" s="1015"/>
      <c r="P24" s="1015" t="s">
        <v>766</v>
      </c>
      <c r="Q24" s="1015"/>
      <c r="R24" s="1015"/>
      <c r="S24" s="1015" t="s">
        <v>768</v>
      </c>
      <c r="T24" s="1015"/>
      <c r="U24" s="1015"/>
      <c r="V24" s="1015"/>
      <c r="W24" s="1015"/>
      <c r="X24" s="1015"/>
      <c r="Y24" s="1015"/>
      <c r="Z24" s="1015"/>
      <c r="AA24" s="1015"/>
      <c r="AC24" s="693"/>
      <c r="AD24" s="693"/>
      <c r="AE24" s="693"/>
      <c r="AF24" s="693"/>
      <c r="AG24" s="693"/>
      <c r="AH24" s="693"/>
      <c r="AI24" s="693"/>
      <c r="AJ24" s="693"/>
      <c r="AK24" s="693"/>
      <c r="AL24" s="693"/>
      <c r="AM24" s="693"/>
      <c r="AN24" s="693"/>
      <c r="AQ24" s="324"/>
      <c r="AR24" s="325"/>
      <c r="AS24" s="324"/>
    </row>
    <row r="25" spans="3:45" s="323" customFormat="1" ht="13.5" customHeight="1">
      <c r="C25" s="1016" t="s">
        <v>758</v>
      </c>
      <c r="D25" s="1017"/>
      <c r="E25" s="1018"/>
      <c r="F25" s="1007" t="s">
        <v>765</v>
      </c>
      <c r="G25" s="1008"/>
      <c r="H25" s="1008"/>
      <c r="I25" s="1008"/>
      <c r="J25" s="1008"/>
      <c r="K25" s="1008"/>
      <c r="L25" s="1008"/>
      <c r="M25" s="1008"/>
      <c r="N25" s="1009"/>
      <c r="P25" s="1016" t="s">
        <v>758</v>
      </c>
      <c r="Q25" s="1017"/>
      <c r="R25" s="1018"/>
      <c r="S25" s="1007" t="s">
        <v>765</v>
      </c>
      <c r="T25" s="1008"/>
      <c r="U25" s="1008"/>
      <c r="V25" s="1008"/>
      <c r="W25" s="1008"/>
      <c r="X25" s="1008"/>
      <c r="Y25" s="1008"/>
      <c r="Z25" s="1008"/>
      <c r="AA25" s="1009"/>
      <c r="AC25" s="693"/>
      <c r="AD25" s="693"/>
      <c r="AE25" s="693"/>
      <c r="AF25" s="692"/>
      <c r="AG25" s="692"/>
      <c r="AH25" s="692"/>
      <c r="AI25" s="692"/>
      <c r="AJ25" s="692"/>
      <c r="AK25" s="692"/>
      <c r="AL25" s="692"/>
      <c r="AM25" s="692"/>
      <c r="AN25" s="692"/>
      <c r="AQ25" s="324"/>
      <c r="AR25" s="325"/>
      <c r="AS25" s="324"/>
    </row>
    <row r="26" spans="3:45" s="323" customFormat="1" ht="13.5" customHeight="1">
      <c r="C26" s="1019" t="s">
        <v>759</v>
      </c>
      <c r="D26" s="1020"/>
      <c r="E26" s="1021"/>
      <c r="F26" s="1004" t="s">
        <v>760</v>
      </c>
      <c r="G26" s="1005"/>
      <c r="H26" s="1005"/>
      <c r="I26" s="1005"/>
      <c r="J26" s="1005"/>
      <c r="K26" s="1005"/>
      <c r="L26" s="1005"/>
      <c r="M26" s="1005"/>
      <c r="N26" s="1006"/>
      <c r="P26" s="1010" t="s">
        <v>787</v>
      </c>
      <c r="Q26" s="1011"/>
      <c r="R26" s="1012"/>
      <c r="S26" s="1022" t="s">
        <v>760</v>
      </c>
      <c r="T26" s="1023"/>
      <c r="U26" s="1023"/>
      <c r="V26" s="1023"/>
      <c r="W26" s="1023"/>
      <c r="X26" s="1023"/>
      <c r="Y26" s="1023"/>
      <c r="Z26" s="1023"/>
      <c r="AA26" s="1024"/>
      <c r="AC26" s="693"/>
      <c r="AD26" s="693"/>
      <c r="AE26" s="693"/>
      <c r="AF26" s="692"/>
      <c r="AG26" s="692"/>
      <c r="AH26" s="692"/>
      <c r="AI26" s="692"/>
      <c r="AJ26" s="692"/>
      <c r="AK26" s="692"/>
      <c r="AL26" s="692"/>
      <c r="AM26" s="692"/>
      <c r="AN26" s="692"/>
      <c r="AQ26" s="324"/>
      <c r="AR26" s="325"/>
      <c r="AS26" s="324"/>
    </row>
    <row r="27" spans="3:45" s="323" customFormat="1" ht="13.5" customHeight="1">
      <c r="C27" s="1001" t="s">
        <v>772</v>
      </c>
      <c r="D27" s="1002"/>
      <c r="E27" s="1003"/>
      <c r="F27" s="1001" t="s">
        <v>777</v>
      </c>
      <c r="G27" s="1002"/>
      <c r="H27" s="1002"/>
      <c r="I27" s="1002"/>
      <c r="J27" s="1002"/>
      <c r="K27" s="1002"/>
      <c r="L27" s="1002"/>
      <c r="M27" s="1002"/>
      <c r="N27" s="1003"/>
      <c r="P27" s="1001" t="s">
        <v>772</v>
      </c>
      <c r="Q27" s="1002"/>
      <c r="R27" s="1003"/>
      <c r="S27" s="1001" t="s">
        <v>761</v>
      </c>
      <c r="T27" s="1002"/>
      <c r="U27" s="1002"/>
      <c r="V27" s="1002"/>
      <c r="W27" s="1002"/>
      <c r="X27" s="1002"/>
      <c r="Y27" s="1002"/>
      <c r="Z27" s="1002"/>
      <c r="AA27" s="1003"/>
      <c r="AC27" s="693"/>
      <c r="AD27" s="693"/>
      <c r="AE27" s="693"/>
      <c r="AF27" s="693"/>
      <c r="AG27" s="693"/>
      <c r="AH27" s="693"/>
      <c r="AI27" s="693"/>
      <c r="AJ27" s="693"/>
      <c r="AK27" s="693"/>
      <c r="AL27" s="693"/>
      <c r="AM27" s="693"/>
      <c r="AN27" s="693"/>
      <c r="AQ27" s="324"/>
      <c r="AR27" s="325"/>
      <c r="AS27" s="324"/>
    </row>
    <row r="28" spans="3:45" s="323" customFormat="1" ht="13.5" customHeight="1">
      <c r="C28" s="998" t="s">
        <v>773</v>
      </c>
      <c r="D28" s="999"/>
      <c r="E28" s="1000"/>
      <c r="F28" s="998" t="s">
        <v>761</v>
      </c>
      <c r="G28" s="999"/>
      <c r="H28" s="999"/>
      <c r="I28" s="999"/>
      <c r="J28" s="999"/>
      <c r="K28" s="999"/>
      <c r="L28" s="999"/>
      <c r="M28" s="999"/>
      <c r="N28" s="1000"/>
      <c r="P28" s="998" t="s">
        <v>773</v>
      </c>
      <c r="Q28" s="999"/>
      <c r="R28" s="1000"/>
      <c r="S28" s="998" t="s">
        <v>761</v>
      </c>
      <c r="T28" s="999"/>
      <c r="U28" s="999"/>
      <c r="V28" s="999"/>
      <c r="W28" s="999"/>
      <c r="X28" s="999"/>
      <c r="Y28" s="999"/>
      <c r="Z28" s="999"/>
      <c r="AA28" s="1000"/>
      <c r="AC28" s="693"/>
      <c r="AD28" s="693"/>
      <c r="AE28" s="693"/>
      <c r="AF28" s="693"/>
      <c r="AG28" s="693"/>
      <c r="AH28" s="693"/>
      <c r="AI28" s="693"/>
      <c r="AJ28" s="693"/>
      <c r="AK28" s="693"/>
      <c r="AL28" s="693"/>
      <c r="AM28" s="693"/>
      <c r="AN28" s="693"/>
      <c r="AQ28" s="324"/>
      <c r="AR28" s="325"/>
      <c r="AS28" s="324"/>
    </row>
    <row r="29" spans="3:45" s="323" customFormat="1" ht="12">
      <c r="C29" s="326"/>
      <c r="D29" s="327"/>
      <c r="E29" s="328"/>
      <c r="F29" s="326"/>
      <c r="G29" s="327"/>
      <c r="H29" s="327"/>
      <c r="I29" s="327"/>
      <c r="J29" s="327"/>
      <c r="K29" s="327"/>
      <c r="L29" s="327"/>
      <c r="M29" s="327"/>
      <c r="N29" s="328"/>
      <c r="P29" s="995" t="s">
        <v>1232</v>
      </c>
      <c r="Q29" s="996"/>
      <c r="R29" s="997"/>
      <c r="S29" s="995" t="s">
        <v>767</v>
      </c>
      <c r="T29" s="996"/>
      <c r="U29" s="996"/>
      <c r="V29" s="996"/>
      <c r="W29" s="996"/>
      <c r="X29" s="996"/>
      <c r="Y29" s="996"/>
      <c r="Z29" s="996"/>
      <c r="AA29" s="997"/>
      <c r="AC29" s="693"/>
      <c r="AD29" s="693"/>
      <c r="AE29" s="693"/>
      <c r="AF29" s="693"/>
      <c r="AG29" s="693"/>
      <c r="AH29" s="693"/>
      <c r="AI29" s="693"/>
      <c r="AJ29" s="693"/>
      <c r="AK29" s="693"/>
      <c r="AL29" s="693"/>
      <c r="AM29" s="693"/>
      <c r="AN29" s="693"/>
      <c r="AQ29" s="324"/>
      <c r="AR29" s="325"/>
      <c r="AS29" s="324"/>
    </row>
    <row r="30" spans="3:45" s="323" customFormat="1" ht="12">
      <c r="C30" s="454"/>
      <c r="D30" s="455"/>
      <c r="E30" s="456"/>
      <c r="F30" s="454"/>
      <c r="G30" s="455"/>
      <c r="H30" s="455"/>
      <c r="I30" s="455"/>
      <c r="J30" s="455"/>
      <c r="K30" s="455"/>
      <c r="L30" s="455"/>
      <c r="M30" s="455"/>
      <c r="N30" s="456"/>
      <c r="P30" s="1025" t="s">
        <v>1325</v>
      </c>
      <c r="Q30" s="1026"/>
      <c r="R30" s="1027"/>
      <c r="S30" s="1025" t="s">
        <v>1324</v>
      </c>
      <c r="T30" s="1026"/>
      <c r="U30" s="1026"/>
      <c r="V30" s="1026"/>
      <c r="W30" s="1026"/>
      <c r="X30" s="1026"/>
      <c r="Y30" s="1026"/>
      <c r="Z30" s="1026"/>
      <c r="AA30" s="1027"/>
      <c r="AC30" s="693"/>
      <c r="AD30" s="693"/>
      <c r="AE30" s="693"/>
      <c r="AF30" s="693"/>
      <c r="AG30" s="693"/>
      <c r="AH30" s="693"/>
      <c r="AI30" s="693"/>
      <c r="AJ30" s="693"/>
      <c r="AK30" s="693"/>
      <c r="AL30" s="693"/>
      <c r="AM30" s="693"/>
      <c r="AN30" s="693"/>
      <c r="AQ30" s="324"/>
      <c r="AR30" s="325"/>
      <c r="AS30" s="324"/>
    </row>
    <row r="31" spans="3:45" s="323" customFormat="1" ht="12">
      <c r="C31" s="454"/>
      <c r="D31" s="455"/>
      <c r="E31" s="456"/>
      <c r="F31" s="454"/>
      <c r="G31" s="455"/>
      <c r="H31" s="455"/>
      <c r="I31" s="455"/>
      <c r="J31" s="455"/>
      <c r="K31" s="455"/>
      <c r="L31" s="455"/>
      <c r="M31" s="455"/>
      <c r="N31" s="456"/>
      <c r="P31" s="900" t="s">
        <v>774</v>
      </c>
      <c r="Q31" s="452"/>
      <c r="R31" s="453"/>
      <c r="S31" s="934" t="s">
        <v>776</v>
      </c>
      <c r="T31" s="935"/>
      <c r="U31" s="935"/>
      <c r="V31" s="935"/>
      <c r="W31" s="935"/>
      <c r="X31" s="935"/>
      <c r="Y31" s="935"/>
      <c r="Z31" s="935"/>
      <c r="AA31" s="936"/>
      <c r="AC31" s="690"/>
      <c r="AD31" s="690"/>
      <c r="AE31" s="690"/>
      <c r="AF31" s="690"/>
      <c r="AG31" s="690"/>
      <c r="AH31" s="690"/>
      <c r="AI31" s="690"/>
      <c r="AJ31" s="690"/>
      <c r="AK31" s="690"/>
      <c r="AL31" s="690"/>
      <c r="AM31" s="690"/>
      <c r="AN31" s="690"/>
      <c r="AQ31" s="324"/>
      <c r="AR31" s="325"/>
      <c r="AS31" s="324"/>
    </row>
    <row r="32" spans="3:45" s="323" customFormat="1" ht="12">
      <c r="C32" s="329"/>
      <c r="D32" s="330"/>
      <c r="E32" s="331"/>
      <c r="F32" s="329"/>
      <c r="G32" s="330"/>
      <c r="H32" s="330"/>
      <c r="I32" s="330"/>
      <c r="J32" s="330"/>
      <c r="K32" s="330"/>
      <c r="L32" s="330"/>
      <c r="M32" s="330"/>
      <c r="N32" s="331"/>
      <c r="P32" s="329"/>
      <c r="Q32" s="330"/>
      <c r="R32" s="331"/>
      <c r="S32" s="376" t="s">
        <v>788</v>
      </c>
      <c r="T32" s="330"/>
      <c r="U32" s="330"/>
      <c r="V32" s="330"/>
      <c r="W32" s="330"/>
      <c r="X32" s="330"/>
      <c r="Y32" s="330"/>
      <c r="Z32" s="330"/>
      <c r="AA32" s="331"/>
      <c r="AC32" s="693"/>
      <c r="AD32" s="693"/>
      <c r="AE32" s="693"/>
      <c r="AF32" s="693"/>
      <c r="AG32" s="693"/>
      <c r="AH32" s="693"/>
      <c r="AI32" s="693"/>
      <c r="AJ32" s="693"/>
      <c r="AK32" s="693"/>
      <c r="AL32" s="693"/>
      <c r="AM32" s="693"/>
      <c r="AN32" s="693"/>
      <c r="AQ32" s="324"/>
      <c r="AR32" s="325"/>
      <c r="AS32" s="324"/>
    </row>
    <row r="33" spans="3:45" s="323" customFormat="1" ht="12">
      <c r="AQ33" s="324"/>
      <c r="AR33" s="325"/>
      <c r="AS33" s="324"/>
    </row>
    <row r="34" spans="3:45">
      <c r="C34" s="1013" t="s">
        <v>778</v>
      </c>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row>
    <row r="35" spans="3:45">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row>
    <row r="36" spans="3:45" ht="7.5" customHeight="1"/>
  </sheetData>
  <mergeCells count="102">
    <mergeCell ref="C34:AN35"/>
    <mergeCell ref="C22:N22"/>
    <mergeCell ref="P22:AA22"/>
    <mergeCell ref="C24:E24"/>
    <mergeCell ref="F24:N24"/>
    <mergeCell ref="P24:R24"/>
    <mergeCell ref="S24:AA24"/>
    <mergeCell ref="P25:R25"/>
    <mergeCell ref="S29:AA29"/>
    <mergeCell ref="C25:E25"/>
    <mergeCell ref="C26:E26"/>
    <mergeCell ref="C27:E27"/>
    <mergeCell ref="S25:AA25"/>
    <mergeCell ref="S26:AA26"/>
    <mergeCell ref="S27:AA27"/>
    <mergeCell ref="S28:AA28"/>
    <mergeCell ref="P30:R30"/>
    <mergeCell ref="S30:AA30"/>
    <mergeCell ref="C12:F13"/>
    <mergeCell ref="G13:J13"/>
    <mergeCell ref="T13:W13"/>
    <mergeCell ref="X15:Z15"/>
    <mergeCell ref="K13:N13"/>
    <mergeCell ref="K12:N12"/>
    <mergeCell ref="R16:S16"/>
    <mergeCell ref="P19:S19"/>
    <mergeCell ref="P29:R29"/>
    <mergeCell ref="P28:R28"/>
    <mergeCell ref="P27:R27"/>
    <mergeCell ref="X20:AA20"/>
    <mergeCell ref="X14:Z14"/>
    <mergeCell ref="T15:V15"/>
    <mergeCell ref="T19:V19"/>
    <mergeCell ref="X19:Z19"/>
    <mergeCell ref="T16:V16"/>
    <mergeCell ref="F26:N26"/>
    <mergeCell ref="F25:N25"/>
    <mergeCell ref="F27:N27"/>
    <mergeCell ref="P26:R26"/>
    <mergeCell ref="C28:E28"/>
    <mergeCell ref="F28:N28"/>
    <mergeCell ref="T14:V14"/>
    <mergeCell ref="AI1:AN1"/>
    <mergeCell ref="K18:N18"/>
    <mergeCell ref="X21:AA21"/>
    <mergeCell ref="G17:I17"/>
    <mergeCell ref="K17:M17"/>
    <mergeCell ref="T17:V17"/>
    <mergeCell ref="P18:S18"/>
    <mergeCell ref="R17:S17"/>
    <mergeCell ref="X17:Z17"/>
    <mergeCell ref="T18:V18"/>
    <mergeCell ref="X18:Z18"/>
    <mergeCell ref="B2:AN2"/>
    <mergeCell ref="C6:F6"/>
    <mergeCell ref="C5:F5"/>
    <mergeCell ref="G5:K5"/>
    <mergeCell ref="G6:K6"/>
    <mergeCell ref="E16:F16"/>
    <mergeCell ref="E15:F15"/>
    <mergeCell ref="E14:F14"/>
    <mergeCell ref="G15:I15"/>
    <mergeCell ref="K15:M15"/>
    <mergeCell ref="G16:I16"/>
    <mergeCell ref="K16:M16"/>
    <mergeCell ref="K14:M14"/>
    <mergeCell ref="C8:F9"/>
    <mergeCell ref="G9:K9"/>
    <mergeCell ref="S8:AE8"/>
    <mergeCell ref="S9:AE9"/>
    <mergeCell ref="S31:AA31"/>
    <mergeCell ref="G8:K8"/>
    <mergeCell ref="P8:R8"/>
    <mergeCell ref="L8:O8"/>
    <mergeCell ref="L9:O9"/>
    <mergeCell ref="P11:AA11"/>
    <mergeCell ref="C11:N11"/>
    <mergeCell ref="P12:S13"/>
    <mergeCell ref="C16:D17"/>
    <mergeCell ref="E17:F17"/>
    <mergeCell ref="P16:Q17"/>
    <mergeCell ref="X16:Z16"/>
    <mergeCell ref="G12:J12"/>
    <mergeCell ref="G14:I14"/>
    <mergeCell ref="C14:D15"/>
    <mergeCell ref="T12:W12"/>
    <mergeCell ref="X12:AA12"/>
    <mergeCell ref="X13:AA13"/>
    <mergeCell ref="P14:Q15"/>
    <mergeCell ref="R14:S14"/>
    <mergeCell ref="R15:S15"/>
    <mergeCell ref="AG6:AI6"/>
    <mergeCell ref="AG5:AI5"/>
    <mergeCell ref="AJ6:AN6"/>
    <mergeCell ref="AJ5:AN5"/>
    <mergeCell ref="P9:R9"/>
    <mergeCell ref="AG9:AJ9"/>
    <mergeCell ref="AK9:AN9"/>
    <mergeCell ref="AK8:AN8"/>
    <mergeCell ref="AG8:AJ8"/>
    <mergeCell ref="L5:AE5"/>
    <mergeCell ref="L6:AE6"/>
  </mergeCells>
  <phoneticPr fontId="1"/>
  <dataValidations disablePrompts="1" count="2">
    <dataValidation type="list" allowBlank="1" showInputMessage="1" showErrorMessage="1" sqref="G6:K6" xr:uid="{00000000-0002-0000-0000-000000000000}">
      <formula1>$AQ$3:$AQ$9</formula1>
    </dataValidation>
    <dataValidation type="list" allowBlank="1" showInputMessage="1" showErrorMessage="1" sqref="G9:K9" xr:uid="{00000000-0002-0000-0000-000001000000}">
      <formula1>$AS$3:$AS$5</formula1>
    </dataValidation>
  </dataValidations>
  <printOptions horizontalCentered="1"/>
  <pageMargins left="0.19685039370078741" right="0.19685039370078741" top="0.78740157480314965" bottom="0.78740157480314965" header="0.31496062992125984" footer="0.31496062992125984"/>
  <pageSetup paperSize="9" scale="95"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B1:AB67"/>
  <sheetViews>
    <sheetView view="pageBreakPreview" zoomScale="70" zoomScaleNormal="100" zoomScaleSheetLayoutView="70" workbookViewId="0">
      <pane xSplit="7" ySplit="3" topLeftCell="H4" activePane="bottomRight" state="frozen"/>
      <selection activeCell="A11" sqref="A11"/>
      <selection pane="topRight" activeCell="A11" sqref="A11"/>
      <selection pane="bottomLeft" activeCell="A11" sqref="A11"/>
      <selection pane="bottomRight"/>
    </sheetView>
  </sheetViews>
  <sheetFormatPr defaultColWidth="9" defaultRowHeight="13.5" outlineLevelCol="1"/>
  <cols>
    <col min="1" max="1" width="1.75" style="265" customWidth="1"/>
    <col min="2" max="2" width="2.875" style="265" customWidth="1"/>
    <col min="3" max="3" width="5.875" style="265" bestFit="1" customWidth="1"/>
    <col min="4" max="4" width="5.875" style="314" customWidth="1"/>
    <col min="5" max="5" width="2.875" style="265" hidden="1" customWidth="1" outlineLevel="1"/>
    <col min="6" max="6" width="46.75" style="265" bestFit="1" customWidth="1" collapsed="1"/>
    <col min="7" max="7" width="4.25" style="183" bestFit="1" customWidth="1"/>
    <col min="8" max="8" width="3.625" style="265" bestFit="1" customWidth="1"/>
    <col min="9" max="9" width="8.625" style="265" customWidth="1"/>
    <col min="10" max="10" width="3.625" style="265" customWidth="1"/>
    <col min="11" max="11" width="8.625" style="265" customWidth="1"/>
    <col min="12" max="12" width="3.625" style="265" customWidth="1"/>
    <col min="13" max="13" width="6.875" style="265" customWidth="1"/>
    <col min="14" max="14" width="3.625" style="265" customWidth="1"/>
    <col min="15" max="15" width="6.875" style="265" customWidth="1"/>
    <col min="16" max="16" width="3.625" style="265" customWidth="1"/>
    <col min="17" max="17" width="6.875" style="265" customWidth="1"/>
    <col min="18" max="18" width="3.625" style="265" customWidth="1"/>
    <col min="19" max="19" width="6.875" style="265" customWidth="1"/>
    <col min="20" max="20" width="3.625" style="265" customWidth="1"/>
    <col min="21" max="21" width="6.875" style="265" customWidth="1"/>
    <col min="22" max="22" width="3.625" style="265" customWidth="1"/>
    <col min="23" max="23" width="6.875" style="265" customWidth="1"/>
    <col min="24" max="24" width="3.625" style="265" customWidth="1"/>
    <col min="25" max="25" width="6.875" style="265" customWidth="1"/>
    <col min="26" max="26" width="1.375" style="265" customWidth="1"/>
    <col min="27" max="27" width="1.75" style="265" customWidth="1"/>
    <col min="28" max="28" width="3" style="265" customWidth="1"/>
    <col min="29" max="29" width="2.375" style="265" customWidth="1"/>
    <col min="30" max="16384" width="9" style="265"/>
  </cols>
  <sheetData>
    <row r="1" spans="2:28" ht="17.25">
      <c r="B1" s="169" t="s">
        <v>775</v>
      </c>
      <c r="C1" s="169"/>
      <c r="D1" s="169"/>
      <c r="E1" s="169"/>
    </row>
    <row r="2" spans="2:28" ht="14.25">
      <c r="B2" s="264" t="s">
        <v>751</v>
      </c>
      <c r="C2" s="264"/>
      <c r="D2" s="264"/>
      <c r="E2" s="264"/>
    </row>
    <row r="3" spans="2:28" ht="28.5">
      <c r="C3" s="318" t="s">
        <v>755</v>
      </c>
      <c r="D3" s="320"/>
      <c r="E3" s="277" t="s">
        <v>642</v>
      </c>
      <c r="F3" s="261" t="s">
        <v>47</v>
      </c>
      <c r="G3" s="182" t="s">
        <v>418</v>
      </c>
      <c r="H3" s="1028" t="s">
        <v>561</v>
      </c>
      <c r="I3" s="1029"/>
      <c r="J3" s="1029"/>
      <c r="K3" s="1029"/>
      <c r="L3" s="1029"/>
      <c r="M3" s="1029"/>
      <c r="N3" s="1029"/>
      <c r="O3" s="1029"/>
      <c r="P3" s="1029"/>
      <c r="Q3" s="1029"/>
      <c r="R3" s="1029"/>
      <c r="S3" s="1029"/>
      <c r="T3" s="1029"/>
      <c r="U3" s="1029"/>
      <c r="V3" s="1029"/>
      <c r="W3" s="1029"/>
      <c r="X3" s="1029"/>
      <c r="Y3" s="1030"/>
      <c r="AB3" s="33" t="s">
        <v>562</v>
      </c>
    </row>
    <row r="4" spans="2:28">
      <c r="C4" s="697"/>
      <c r="D4" s="698"/>
      <c r="E4" s="699" t="s">
        <v>597</v>
      </c>
      <c r="F4" s="697" t="s">
        <v>402</v>
      </c>
      <c r="G4" s="272"/>
      <c r="H4" s="280" t="s">
        <v>563</v>
      </c>
      <c r="I4" s="1032" t="s">
        <v>628</v>
      </c>
      <c r="J4" s="1032"/>
      <c r="K4" s="1032"/>
      <c r="L4" s="281" t="s">
        <v>563</v>
      </c>
      <c r="M4" s="282" t="s">
        <v>629</v>
      </c>
      <c r="N4" s="283"/>
      <c r="O4" s="283"/>
      <c r="P4" s="283"/>
      <c r="Q4" s="283"/>
      <c r="R4" s="283"/>
      <c r="S4" s="283"/>
      <c r="T4" s="283"/>
      <c r="U4" s="283"/>
      <c r="V4" s="283"/>
      <c r="W4" s="283"/>
      <c r="X4" s="283"/>
      <c r="Y4" s="271"/>
      <c r="AB4" s="33" t="s">
        <v>564</v>
      </c>
    </row>
    <row r="5" spans="2:28">
      <c r="C5" s="700"/>
      <c r="D5" s="701"/>
      <c r="E5" s="702"/>
      <c r="F5" s="700"/>
      <c r="G5" s="275" t="s">
        <v>714</v>
      </c>
      <c r="H5" s="285" t="s">
        <v>563</v>
      </c>
      <c r="I5" s="1031" t="s">
        <v>630</v>
      </c>
      <c r="J5" s="1031"/>
      <c r="K5" s="1031"/>
      <c r="L5" s="286" t="s">
        <v>563</v>
      </c>
      <c r="M5" s="287" t="s">
        <v>631</v>
      </c>
      <c r="N5" s="263"/>
      <c r="O5" s="263"/>
      <c r="P5" s="263"/>
      <c r="Q5" s="263"/>
      <c r="R5" s="263"/>
      <c r="S5" s="263"/>
      <c r="T5" s="263"/>
      <c r="U5" s="263"/>
      <c r="V5" s="263"/>
      <c r="W5" s="263"/>
      <c r="X5" s="263"/>
      <c r="Y5" s="274"/>
      <c r="AB5" s="33"/>
    </row>
    <row r="6" spans="2:28">
      <c r="C6" s="703" t="s">
        <v>598</v>
      </c>
      <c r="D6" s="704"/>
      <c r="E6" s="705" t="s">
        <v>597</v>
      </c>
      <c r="F6" s="703" t="s">
        <v>581</v>
      </c>
      <c r="G6" s="185" t="s">
        <v>714</v>
      </c>
      <c r="H6" s="174" t="s">
        <v>563</v>
      </c>
      <c r="I6" s="262" t="s">
        <v>622</v>
      </c>
      <c r="J6" s="175" t="s">
        <v>563</v>
      </c>
      <c r="K6" s="262" t="s">
        <v>623</v>
      </c>
      <c r="L6" s="262"/>
      <c r="M6" s="262"/>
      <c r="N6" s="262"/>
      <c r="O6" s="262"/>
      <c r="P6" s="262"/>
      <c r="Q6" s="262"/>
      <c r="R6" s="262"/>
      <c r="S6" s="262"/>
      <c r="T6" s="262"/>
      <c r="U6" s="262"/>
      <c r="V6" s="262"/>
      <c r="W6" s="262"/>
      <c r="X6" s="262"/>
      <c r="Y6" s="260"/>
    </row>
    <row r="7" spans="2:28">
      <c r="C7" s="703" t="s">
        <v>654</v>
      </c>
      <c r="D7" s="704"/>
      <c r="E7" s="705" t="s">
        <v>597</v>
      </c>
      <c r="F7" s="721" t="s">
        <v>655</v>
      </c>
      <c r="G7" s="185" t="s">
        <v>714</v>
      </c>
      <c r="H7" s="174" t="s">
        <v>563</v>
      </c>
      <c r="I7" s="262" t="s">
        <v>657</v>
      </c>
      <c r="J7" s="175" t="s">
        <v>563</v>
      </c>
      <c r="K7" s="262" t="s">
        <v>652</v>
      </c>
      <c r="L7" s="262"/>
      <c r="M7" s="262"/>
      <c r="N7" s="262"/>
      <c r="O7" s="262"/>
      <c r="P7" s="262"/>
      <c r="Q7" s="262"/>
      <c r="R7" s="262"/>
      <c r="S7" s="262"/>
      <c r="T7" s="262"/>
      <c r="U7" s="262"/>
      <c r="V7" s="262"/>
      <c r="W7" s="262"/>
      <c r="X7" s="262"/>
      <c r="Y7" s="260"/>
    </row>
    <row r="8" spans="2:28">
      <c r="C8" s="703" t="s">
        <v>654</v>
      </c>
      <c r="D8" s="704"/>
      <c r="E8" s="705" t="s">
        <v>597</v>
      </c>
      <c r="F8" s="721" t="s">
        <v>656</v>
      </c>
      <c r="G8" s="185" t="s">
        <v>714</v>
      </c>
      <c r="H8" s="174" t="s">
        <v>563</v>
      </c>
      <c r="I8" s="262" t="s">
        <v>565</v>
      </c>
      <c r="J8" s="175" t="s">
        <v>563</v>
      </c>
      <c r="K8" s="279" t="s">
        <v>658</v>
      </c>
      <c r="L8" s="262"/>
      <c r="M8" s="262"/>
      <c r="N8" s="175" t="s">
        <v>563</v>
      </c>
      <c r="O8" s="279" t="s">
        <v>659</v>
      </c>
      <c r="P8" s="262"/>
      <c r="Q8" s="262"/>
      <c r="R8" s="175" t="s">
        <v>563</v>
      </c>
      <c r="S8" s="279" t="s">
        <v>660</v>
      </c>
      <c r="T8" s="262"/>
      <c r="U8" s="262"/>
      <c r="V8" s="262"/>
      <c r="W8" s="262"/>
      <c r="X8" s="262"/>
      <c r="Y8" s="260"/>
    </row>
    <row r="9" spans="2:28">
      <c r="C9" s="703" t="s">
        <v>600</v>
      </c>
      <c r="D9" s="704"/>
      <c r="E9" s="705" t="s">
        <v>597</v>
      </c>
      <c r="F9" s="721" t="s">
        <v>576</v>
      </c>
      <c r="G9" s="185" t="s">
        <v>714</v>
      </c>
      <c r="H9" s="174" t="s">
        <v>563</v>
      </c>
      <c r="I9" s="262" t="s">
        <v>627</v>
      </c>
      <c r="J9" s="175" t="s">
        <v>563</v>
      </c>
      <c r="K9" s="262" t="s">
        <v>625</v>
      </c>
      <c r="L9" s="262"/>
      <c r="M9" s="262"/>
      <c r="N9" s="262"/>
      <c r="O9" s="262"/>
      <c r="P9" s="262"/>
      <c r="Q9" s="262"/>
      <c r="R9" s="262"/>
      <c r="S9" s="262"/>
      <c r="T9" s="262"/>
      <c r="U9" s="262"/>
      <c r="V9" s="262"/>
      <c r="W9" s="262"/>
      <c r="X9" s="262"/>
      <c r="Y9" s="260"/>
    </row>
    <row r="10" spans="2:28">
      <c r="C10" s="703" t="s">
        <v>601</v>
      </c>
      <c r="D10" s="704"/>
      <c r="E10" s="705" t="s">
        <v>602</v>
      </c>
      <c r="F10" s="703" t="s">
        <v>48</v>
      </c>
      <c r="G10" s="185" t="s">
        <v>714</v>
      </c>
      <c r="H10" s="174" t="s">
        <v>563</v>
      </c>
      <c r="I10" s="262" t="s">
        <v>652</v>
      </c>
      <c r="J10" s="175" t="s">
        <v>563</v>
      </c>
      <c r="K10" s="262" t="s">
        <v>653</v>
      </c>
      <c r="L10" s="181"/>
      <c r="M10" s="262"/>
      <c r="N10" s="181"/>
      <c r="O10" s="262"/>
      <c r="P10" s="181"/>
      <c r="Q10" s="262"/>
      <c r="R10" s="262"/>
      <c r="S10" s="262"/>
      <c r="T10" s="262"/>
      <c r="U10" s="262"/>
      <c r="V10" s="262"/>
      <c r="W10" s="262"/>
      <c r="X10" s="262"/>
      <c r="Y10" s="260"/>
    </row>
    <row r="11" spans="2:28" s="375" customFormat="1">
      <c r="C11" s="703" t="s">
        <v>603</v>
      </c>
      <c r="D11" s="704"/>
      <c r="E11" s="705" t="s">
        <v>877</v>
      </c>
      <c r="F11" s="703" t="s">
        <v>881</v>
      </c>
      <c r="G11" s="185" t="s">
        <v>714</v>
      </c>
      <c r="H11" s="707" t="s">
        <v>55</v>
      </c>
      <c r="I11" s="708" t="s">
        <v>652</v>
      </c>
      <c r="J11" s="709" t="s">
        <v>56</v>
      </c>
      <c r="K11" s="708" t="s">
        <v>653</v>
      </c>
      <c r="L11" s="710"/>
      <c r="M11" s="708"/>
      <c r="N11" s="710"/>
      <c r="O11" s="708"/>
      <c r="P11" s="710"/>
      <c r="Q11" s="708"/>
      <c r="R11" s="708"/>
      <c r="S11" s="708"/>
      <c r="T11" s="708"/>
      <c r="U11" s="708"/>
      <c r="V11" s="708"/>
      <c r="W11" s="708"/>
      <c r="X11" s="708"/>
      <c r="Y11" s="704"/>
    </row>
    <row r="12" spans="2:28" s="696" customFormat="1">
      <c r="C12" s="703" t="s">
        <v>605</v>
      </c>
      <c r="D12" s="704"/>
      <c r="E12" s="705"/>
      <c r="F12" s="694" t="s">
        <v>1249</v>
      </c>
      <c r="G12" s="185" t="s">
        <v>714</v>
      </c>
      <c r="H12" s="390" t="s">
        <v>56</v>
      </c>
      <c r="I12" s="388" t="s">
        <v>652</v>
      </c>
      <c r="J12" s="387" t="s">
        <v>56</v>
      </c>
      <c r="K12" s="388" t="s">
        <v>653</v>
      </c>
      <c r="L12" s="181"/>
      <c r="M12" s="695"/>
      <c r="N12" s="181"/>
      <c r="O12" s="695"/>
      <c r="P12" s="181"/>
      <c r="Q12" s="695"/>
      <c r="R12" s="695"/>
      <c r="S12" s="695"/>
      <c r="T12" s="695"/>
      <c r="U12" s="695"/>
      <c r="V12" s="695"/>
      <c r="W12" s="695"/>
      <c r="X12" s="695"/>
      <c r="Y12" s="313"/>
    </row>
    <row r="13" spans="2:28" s="696" customFormat="1">
      <c r="C13" s="703" t="s">
        <v>606</v>
      </c>
      <c r="D13" s="704"/>
      <c r="E13" s="705"/>
      <c r="F13" s="694" t="s">
        <v>1250</v>
      </c>
      <c r="G13" s="185" t="s">
        <v>714</v>
      </c>
      <c r="H13" s="390" t="s">
        <v>55</v>
      </c>
      <c r="I13" s="388" t="s">
        <v>652</v>
      </c>
      <c r="J13" s="387" t="s">
        <v>56</v>
      </c>
      <c r="K13" s="388" t="s">
        <v>653</v>
      </c>
      <c r="L13" s="710"/>
      <c r="M13" s="708"/>
      <c r="N13" s="710"/>
      <c r="O13" s="708"/>
      <c r="P13" s="710"/>
      <c r="Q13" s="708"/>
      <c r="R13" s="708"/>
      <c r="S13" s="708"/>
      <c r="T13" s="708"/>
      <c r="U13" s="708"/>
      <c r="V13" s="708"/>
      <c r="W13" s="708"/>
      <c r="X13" s="708"/>
      <c r="Y13" s="704"/>
    </row>
    <row r="14" spans="2:28" s="375" customFormat="1">
      <c r="C14" s="703" t="s">
        <v>607</v>
      </c>
      <c r="D14" s="704"/>
      <c r="E14" s="705" t="s">
        <v>877</v>
      </c>
      <c r="F14" s="703" t="s">
        <v>882</v>
      </c>
      <c r="G14" s="185" t="s">
        <v>714</v>
      </c>
      <c r="H14" s="390" t="s">
        <v>55</v>
      </c>
      <c r="I14" s="388" t="s">
        <v>652</v>
      </c>
      <c r="J14" s="387" t="s">
        <v>56</v>
      </c>
      <c r="K14" s="388" t="s">
        <v>653</v>
      </c>
      <c r="L14" s="710"/>
      <c r="M14" s="708"/>
      <c r="N14" s="710"/>
      <c r="O14" s="708"/>
      <c r="P14" s="710"/>
      <c r="Q14" s="708"/>
      <c r="R14" s="708"/>
      <c r="S14" s="708"/>
      <c r="T14" s="708"/>
      <c r="U14" s="708"/>
      <c r="V14" s="708"/>
      <c r="W14" s="708"/>
      <c r="X14" s="708"/>
      <c r="Y14" s="704"/>
    </row>
    <row r="15" spans="2:28">
      <c r="C15" s="703" t="s">
        <v>608</v>
      </c>
      <c r="D15" s="704"/>
      <c r="E15" s="705" t="s">
        <v>604</v>
      </c>
      <c r="F15" s="703" t="s">
        <v>567</v>
      </c>
      <c r="G15" s="185" t="s">
        <v>714</v>
      </c>
      <c r="H15" s="707" t="s">
        <v>563</v>
      </c>
      <c r="I15" s="708" t="s">
        <v>565</v>
      </c>
      <c r="J15" s="709" t="s">
        <v>563</v>
      </c>
      <c r="K15" s="708" t="s">
        <v>566</v>
      </c>
      <c r="L15" s="708"/>
      <c r="M15" s="708"/>
      <c r="N15" s="708"/>
      <c r="O15" s="708"/>
      <c r="P15" s="708"/>
      <c r="Q15" s="708"/>
      <c r="R15" s="708"/>
      <c r="S15" s="708"/>
      <c r="T15" s="708"/>
      <c r="U15" s="708"/>
      <c r="V15" s="708"/>
      <c r="W15" s="708"/>
      <c r="X15" s="708"/>
      <c r="Y15" s="704"/>
    </row>
    <row r="16" spans="2:28" s="398" customFormat="1">
      <c r="C16" s="703" t="s">
        <v>608</v>
      </c>
      <c r="D16" s="704"/>
      <c r="E16" s="705" t="s">
        <v>904</v>
      </c>
      <c r="F16" s="721" t="s">
        <v>905</v>
      </c>
      <c r="G16" s="185" t="s">
        <v>714</v>
      </c>
      <c r="H16" s="707" t="s">
        <v>56</v>
      </c>
      <c r="I16" s="708" t="s">
        <v>416</v>
      </c>
      <c r="J16" s="709" t="s">
        <v>56</v>
      </c>
      <c r="K16" s="708" t="s">
        <v>417</v>
      </c>
      <c r="L16" s="708"/>
      <c r="M16" s="708"/>
      <c r="N16" s="708"/>
      <c r="O16" s="708"/>
      <c r="P16" s="708"/>
      <c r="Q16" s="708"/>
      <c r="R16" s="708"/>
      <c r="S16" s="708"/>
      <c r="T16" s="708"/>
      <c r="U16" s="708"/>
      <c r="V16" s="708"/>
      <c r="W16" s="708"/>
      <c r="X16" s="708"/>
      <c r="Y16" s="704"/>
    </row>
    <row r="17" spans="3:25">
      <c r="C17" s="703" t="s">
        <v>609</v>
      </c>
      <c r="D17" s="704"/>
      <c r="E17" s="705" t="s">
        <v>604</v>
      </c>
      <c r="F17" s="703" t="s">
        <v>582</v>
      </c>
      <c r="G17" s="185" t="s">
        <v>714</v>
      </c>
      <c r="H17" s="707" t="s">
        <v>563</v>
      </c>
      <c r="I17" s="708" t="s">
        <v>565</v>
      </c>
      <c r="J17" s="709" t="s">
        <v>563</v>
      </c>
      <c r="K17" s="708" t="s">
        <v>635</v>
      </c>
      <c r="L17" s="709" t="s">
        <v>563</v>
      </c>
      <c r="M17" s="708" t="s">
        <v>636</v>
      </c>
      <c r="N17" s="709" t="s">
        <v>563</v>
      </c>
      <c r="O17" s="708" t="s">
        <v>637</v>
      </c>
      <c r="P17" s="709" t="s">
        <v>563</v>
      </c>
      <c r="Q17" s="708" t="s">
        <v>638</v>
      </c>
      <c r="R17" s="708"/>
      <c r="S17" s="708"/>
      <c r="T17" s="708"/>
      <c r="U17" s="708"/>
      <c r="V17" s="708"/>
      <c r="W17" s="708"/>
      <c r="X17" s="708"/>
      <c r="Y17" s="704"/>
    </row>
    <row r="18" spans="3:25">
      <c r="C18" s="703" t="s">
        <v>610</v>
      </c>
      <c r="D18" s="704"/>
      <c r="E18" s="705" t="s">
        <v>597</v>
      </c>
      <c r="F18" s="703" t="s">
        <v>580</v>
      </c>
      <c r="G18" s="185" t="s">
        <v>714</v>
      </c>
      <c r="H18" s="707" t="s">
        <v>563</v>
      </c>
      <c r="I18" s="708" t="s">
        <v>565</v>
      </c>
      <c r="J18" s="709" t="s">
        <v>563</v>
      </c>
      <c r="K18" s="708" t="s">
        <v>635</v>
      </c>
      <c r="L18" s="709" t="s">
        <v>563</v>
      </c>
      <c r="M18" s="708" t="s">
        <v>636</v>
      </c>
      <c r="N18" s="709" t="s">
        <v>563</v>
      </c>
      <c r="O18" s="708" t="s">
        <v>637</v>
      </c>
      <c r="P18" s="709" t="s">
        <v>563</v>
      </c>
      <c r="Q18" s="708" t="s">
        <v>638</v>
      </c>
      <c r="R18" s="709" t="s">
        <v>563</v>
      </c>
      <c r="S18" s="708" t="s">
        <v>643</v>
      </c>
      <c r="T18" s="709" t="s">
        <v>563</v>
      </c>
      <c r="U18" s="708" t="s">
        <v>646</v>
      </c>
      <c r="V18" s="709" t="s">
        <v>563</v>
      </c>
      <c r="W18" s="708" t="s">
        <v>645</v>
      </c>
      <c r="X18" s="709" t="s">
        <v>563</v>
      </c>
      <c r="Y18" s="704" t="s">
        <v>644</v>
      </c>
    </row>
    <row r="19" spans="3:25" s="398" customFormat="1">
      <c r="C19" s="703" t="s">
        <v>610</v>
      </c>
      <c r="D19" s="704"/>
      <c r="E19" s="705" t="s">
        <v>904</v>
      </c>
      <c r="F19" s="721" t="s">
        <v>906</v>
      </c>
      <c r="G19" s="185" t="s">
        <v>714</v>
      </c>
      <c r="H19" s="707" t="s">
        <v>56</v>
      </c>
      <c r="I19" s="708" t="s">
        <v>416</v>
      </c>
      <c r="J19" s="709" t="s">
        <v>56</v>
      </c>
      <c r="K19" s="708" t="s">
        <v>417</v>
      </c>
      <c r="L19" s="708"/>
      <c r="M19" s="708"/>
      <c r="N19" s="708"/>
      <c r="O19" s="708"/>
      <c r="P19" s="708"/>
      <c r="Q19" s="708"/>
      <c r="R19" s="708"/>
      <c r="S19" s="708"/>
      <c r="T19" s="708"/>
      <c r="U19" s="708"/>
      <c r="V19" s="708"/>
      <c r="W19" s="708"/>
      <c r="X19" s="708"/>
      <c r="Y19" s="704"/>
    </row>
    <row r="20" spans="3:25">
      <c r="C20" s="703" t="s">
        <v>611</v>
      </c>
      <c r="D20" s="704"/>
      <c r="E20" s="705" t="s">
        <v>597</v>
      </c>
      <c r="F20" s="703" t="s">
        <v>583</v>
      </c>
      <c r="G20" s="185" t="s">
        <v>714</v>
      </c>
      <c r="H20" s="707" t="s">
        <v>563</v>
      </c>
      <c r="I20" s="708" t="s">
        <v>627</v>
      </c>
      <c r="J20" s="709" t="s">
        <v>563</v>
      </c>
      <c r="K20" s="708" t="s">
        <v>624</v>
      </c>
      <c r="L20" s="708"/>
      <c r="M20" s="708"/>
      <c r="N20" s="708"/>
      <c r="O20" s="708"/>
      <c r="P20" s="708"/>
      <c r="Q20" s="708"/>
      <c r="R20" s="708"/>
      <c r="S20" s="708"/>
      <c r="T20" s="708"/>
      <c r="U20" s="708"/>
      <c r="V20" s="708"/>
      <c r="W20" s="708"/>
      <c r="X20" s="708"/>
      <c r="Y20" s="704"/>
    </row>
    <row r="21" spans="3:25">
      <c r="C21" s="703" t="s">
        <v>612</v>
      </c>
      <c r="D21" s="704"/>
      <c r="E21" s="705" t="s">
        <v>602</v>
      </c>
      <c r="F21" s="703" t="s">
        <v>584</v>
      </c>
      <c r="G21" s="185" t="s">
        <v>714</v>
      </c>
      <c r="H21" s="707" t="s">
        <v>563</v>
      </c>
      <c r="I21" s="708" t="s">
        <v>565</v>
      </c>
      <c r="J21" s="709" t="s">
        <v>563</v>
      </c>
      <c r="K21" s="708" t="s">
        <v>415</v>
      </c>
      <c r="L21" s="709" t="s">
        <v>56</v>
      </c>
      <c r="M21" s="708" t="s">
        <v>410</v>
      </c>
      <c r="N21" s="708"/>
      <c r="O21" s="708"/>
      <c r="P21" s="708"/>
      <c r="Q21" s="708"/>
      <c r="R21" s="708"/>
      <c r="S21" s="708"/>
      <c r="T21" s="708"/>
      <c r="U21" s="708"/>
      <c r="V21" s="708"/>
      <c r="W21" s="708"/>
      <c r="X21" s="708"/>
      <c r="Y21" s="704"/>
    </row>
    <row r="22" spans="3:25">
      <c r="C22" s="703" t="s">
        <v>613</v>
      </c>
      <c r="D22" s="704"/>
      <c r="E22" s="705" t="s">
        <v>602</v>
      </c>
      <c r="F22" s="703" t="s">
        <v>1251</v>
      </c>
      <c r="G22" s="185" t="s">
        <v>714</v>
      </c>
      <c r="H22" s="707" t="s">
        <v>563</v>
      </c>
      <c r="I22" s="708" t="s">
        <v>565</v>
      </c>
      <c r="J22" s="709" t="s">
        <v>563</v>
      </c>
      <c r="K22" s="708" t="s">
        <v>566</v>
      </c>
      <c r="L22" s="708"/>
      <c r="M22" s="708"/>
      <c r="N22" s="708"/>
      <c r="O22" s="708"/>
      <c r="P22" s="708"/>
      <c r="Q22" s="708"/>
      <c r="R22" s="708"/>
      <c r="S22" s="708"/>
      <c r="T22" s="708"/>
      <c r="U22" s="708"/>
      <c r="V22" s="708"/>
      <c r="W22" s="708"/>
      <c r="X22" s="708"/>
      <c r="Y22" s="704"/>
    </row>
    <row r="23" spans="3:25" s="375" customFormat="1">
      <c r="C23" s="703" t="s">
        <v>614</v>
      </c>
      <c r="D23" s="704"/>
      <c r="E23" s="705" t="s">
        <v>877</v>
      </c>
      <c r="F23" s="703" t="s">
        <v>821</v>
      </c>
      <c r="G23" s="185" t="s">
        <v>714</v>
      </c>
      <c r="H23" s="707" t="s">
        <v>56</v>
      </c>
      <c r="I23" s="708" t="s">
        <v>416</v>
      </c>
      <c r="J23" s="709" t="s">
        <v>56</v>
      </c>
      <c r="K23" s="708" t="s">
        <v>417</v>
      </c>
      <c r="L23" s="708"/>
      <c r="M23" s="708"/>
      <c r="N23" s="708"/>
      <c r="O23" s="708"/>
      <c r="P23" s="708"/>
      <c r="Q23" s="708"/>
      <c r="R23" s="708"/>
      <c r="S23" s="708"/>
      <c r="T23" s="708"/>
      <c r="U23" s="708"/>
      <c r="V23" s="708"/>
      <c r="W23" s="708"/>
      <c r="X23" s="708"/>
      <c r="Y23" s="704"/>
    </row>
    <row r="24" spans="3:25">
      <c r="C24" s="703" t="s">
        <v>615</v>
      </c>
      <c r="D24" s="704"/>
      <c r="E24" s="705" t="s">
        <v>602</v>
      </c>
      <c r="F24" s="703" t="s">
        <v>568</v>
      </c>
      <c r="G24" s="185" t="s">
        <v>714</v>
      </c>
      <c r="H24" s="707" t="s">
        <v>563</v>
      </c>
      <c r="I24" s="708" t="s">
        <v>565</v>
      </c>
      <c r="J24" s="709" t="s">
        <v>563</v>
      </c>
      <c r="K24" s="708" t="s">
        <v>566</v>
      </c>
      <c r="L24" s="710"/>
      <c r="M24" s="708"/>
      <c r="N24" s="708"/>
      <c r="O24" s="708"/>
      <c r="P24" s="708"/>
      <c r="Q24" s="708"/>
      <c r="R24" s="708"/>
      <c r="S24" s="708"/>
      <c r="T24" s="708"/>
      <c r="U24" s="708"/>
      <c r="V24" s="708"/>
      <c r="W24" s="708"/>
      <c r="X24" s="708"/>
      <c r="Y24" s="704"/>
    </row>
    <row r="25" spans="3:25">
      <c r="C25" s="703" t="s">
        <v>616</v>
      </c>
      <c r="D25" s="704"/>
      <c r="E25" s="705" t="s">
        <v>597</v>
      </c>
      <c r="F25" s="703" t="s">
        <v>569</v>
      </c>
      <c r="G25" s="185" t="s">
        <v>714</v>
      </c>
      <c r="H25" s="707" t="s">
        <v>563</v>
      </c>
      <c r="I25" s="708" t="s">
        <v>565</v>
      </c>
      <c r="J25" s="709" t="s">
        <v>563</v>
      </c>
      <c r="K25" s="708" t="s">
        <v>566</v>
      </c>
      <c r="L25" s="708"/>
      <c r="M25" s="708"/>
      <c r="N25" s="708"/>
      <c r="O25" s="708"/>
      <c r="P25" s="708"/>
      <c r="Q25" s="708"/>
      <c r="R25" s="708"/>
      <c r="S25" s="708"/>
      <c r="T25" s="708"/>
      <c r="U25" s="708"/>
      <c r="V25" s="708"/>
      <c r="W25" s="708"/>
      <c r="X25" s="708"/>
      <c r="Y25" s="704"/>
    </row>
    <row r="26" spans="3:25">
      <c r="C26" s="703" t="s">
        <v>617</v>
      </c>
      <c r="D26" s="704"/>
      <c r="E26" s="705" t="s">
        <v>597</v>
      </c>
      <c r="F26" s="703" t="s">
        <v>570</v>
      </c>
      <c r="G26" s="185" t="s">
        <v>714</v>
      </c>
      <c r="H26" s="707" t="s">
        <v>563</v>
      </c>
      <c r="I26" s="708" t="s">
        <v>565</v>
      </c>
      <c r="J26" s="709" t="s">
        <v>563</v>
      </c>
      <c r="K26" s="708" t="s">
        <v>417</v>
      </c>
      <c r="L26" s="711"/>
      <c r="M26" s="708"/>
      <c r="N26" s="708"/>
      <c r="O26" s="708"/>
      <c r="P26" s="708"/>
      <c r="Q26" s="708"/>
      <c r="R26" s="708"/>
      <c r="S26" s="708"/>
      <c r="T26" s="708"/>
      <c r="U26" s="708"/>
      <c r="V26" s="708"/>
      <c r="W26" s="708"/>
      <c r="X26" s="708"/>
      <c r="Y26" s="704"/>
    </row>
    <row r="27" spans="3:25">
      <c r="C27" s="703" t="s">
        <v>741</v>
      </c>
      <c r="D27" s="704"/>
      <c r="E27" s="705" t="s">
        <v>604</v>
      </c>
      <c r="F27" s="703" t="s">
        <v>571</v>
      </c>
      <c r="G27" s="185" t="s">
        <v>714</v>
      </c>
      <c r="H27" s="707" t="s">
        <v>563</v>
      </c>
      <c r="I27" s="708" t="s">
        <v>565</v>
      </c>
      <c r="J27" s="709" t="s">
        <v>56</v>
      </c>
      <c r="K27" s="708" t="s">
        <v>415</v>
      </c>
      <c r="L27" s="709" t="s">
        <v>56</v>
      </c>
      <c r="M27" s="708" t="s">
        <v>410</v>
      </c>
      <c r="N27" s="708"/>
      <c r="O27" s="708"/>
      <c r="P27" s="708"/>
      <c r="Q27" s="708"/>
      <c r="R27" s="708"/>
      <c r="S27" s="708"/>
      <c r="T27" s="708"/>
      <c r="U27" s="708"/>
      <c r="V27" s="708"/>
      <c r="W27" s="708"/>
      <c r="X27" s="708"/>
      <c r="Y27" s="704"/>
    </row>
    <row r="28" spans="3:25">
      <c r="C28" s="703" t="s">
        <v>735</v>
      </c>
      <c r="D28" s="704"/>
      <c r="E28" s="705" t="s">
        <v>604</v>
      </c>
      <c r="F28" s="721" t="s">
        <v>572</v>
      </c>
      <c r="G28" s="706"/>
      <c r="H28" s="707" t="s">
        <v>563</v>
      </c>
      <c r="I28" s="708" t="s">
        <v>565</v>
      </c>
      <c r="J28" s="709" t="s">
        <v>563</v>
      </c>
      <c r="K28" s="708" t="s">
        <v>566</v>
      </c>
      <c r="L28" s="708"/>
      <c r="M28" s="708"/>
      <c r="N28" s="708"/>
      <c r="O28" s="708"/>
      <c r="P28" s="708"/>
      <c r="Q28" s="708"/>
      <c r="R28" s="708"/>
      <c r="S28" s="708"/>
      <c r="T28" s="708"/>
      <c r="U28" s="708"/>
      <c r="V28" s="708"/>
      <c r="W28" s="708"/>
      <c r="X28" s="708"/>
      <c r="Y28" s="704"/>
    </row>
    <row r="29" spans="3:25">
      <c r="C29" s="703" t="s">
        <v>822</v>
      </c>
      <c r="D29" s="704"/>
      <c r="E29" s="705" t="s">
        <v>604</v>
      </c>
      <c r="F29" s="721" t="s">
        <v>585</v>
      </c>
      <c r="G29" s="706"/>
      <c r="H29" s="707" t="s">
        <v>563</v>
      </c>
      <c r="I29" s="708" t="s">
        <v>565</v>
      </c>
      <c r="J29" s="709" t="s">
        <v>563</v>
      </c>
      <c r="K29" s="708" t="s">
        <v>566</v>
      </c>
      <c r="L29" s="708"/>
      <c r="M29" s="708"/>
      <c r="N29" s="708"/>
      <c r="O29" s="708"/>
      <c r="P29" s="708"/>
      <c r="Q29" s="708"/>
      <c r="R29" s="708"/>
      <c r="S29" s="708"/>
      <c r="T29" s="708"/>
      <c r="U29" s="708"/>
      <c r="V29" s="708"/>
      <c r="W29" s="708"/>
      <c r="X29" s="708"/>
      <c r="Y29" s="704"/>
    </row>
    <row r="30" spans="3:25">
      <c r="C30" s="703" t="s">
        <v>858</v>
      </c>
      <c r="D30" s="704"/>
      <c r="E30" s="705" t="s">
        <v>604</v>
      </c>
      <c r="F30" s="721" t="s">
        <v>586</v>
      </c>
      <c r="G30" s="706"/>
      <c r="H30" s="707" t="s">
        <v>563</v>
      </c>
      <c r="I30" s="708" t="s">
        <v>565</v>
      </c>
      <c r="J30" s="709" t="s">
        <v>563</v>
      </c>
      <c r="K30" s="708" t="s">
        <v>566</v>
      </c>
      <c r="L30" s="708"/>
      <c r="M30" s="708"/>
      <c r="N30" s="708"/>
      <c r="O30" s="708"/>
      <c r="P30" s="708"/>
      <c r="Q30" s="708"/>
      <c r="R30" s="708"/>
      <c r="S30" s="708"/>
      <c r="T30" s="708"/>
      <c r="U30" s="708"/>
      <c r="V30" s="708"/>
      <c r="W30" s="708"/>
      <c r="X30" s="708"/>
      <c r="Y30" s="704"/>
    </row>
    <row r="31" spans="3:25">
      <c r="C31" s="703" t="s">
        <v>1244</v>
      </c>
      <c r="D31" s="704"/>
      <c r="E31" s="705" t="s">
        <v>604</v>
      </c>
      <c r="F31" s="721" t="s">
        <v>587</v>
      </c>
      <c r="G31" s="706"/>
      <c r="H31" s="707" t="s">
        <v>563</v>
      </c>
      <c r="I31" s="708" t="s">
        <v>565</v>
      </c>
      <c r="J31" s="709" t="s">
        <v>563</v>
      </c>
      <c r="K31" s="708" t="s">
        <v>566</v>
      </c>
      <c r="L31" s="708"/>
      <c r="M31" s="708"/>
      <c r="N31" s="708"/>
      <c r="O31" s="708"/>
      <c r="P31" s="708"/>
      <c r="Q31" s="708"/>
      <c r="R31" s="708"/>
      <c r="S31" s="708"/>
      <c r="T31" s="708"/>
      <c r="U31" s="708"/>
      <c r="V31" s="708"/>
      <c r="W31" s="708"/>
      <c r="X31" s="708"/>
      <c r="Y31" s="704"/>
    </row>
    <row r="32" spans="3:25">
      <c r="C32" s="312" t="s">
        <v>618</v>
      </c>
      <c r="D32" s="313"/>
      <c r="E32" s="278" t="s">
        <v>597</v>
      </c>
      <c r="F32" s="259" t="s">
        <v>49</v>
      </c>
      <c r="G32" s="706"/>
      <c r="H32" s="707" t="s">
        <v>563</v>
      </c>
      <c r="I32" s="708" t="s">
        <v>565</v>
      </c>
      <c r="J32" s="709" t="s">
        <v>563</v>
      </c>
      <c r="K32" s="708" t="s">
        <v>566</v>
      </c>
      <c r="L32" s="708"/>
      <c r="M32" s="708"/>
      <c r="N32" s="708"/>
      <c r="O32" s="708"/>
      <c r="P32" s="708"/>
      <c r="Q32" s="708"/>
      <c r="R32" s="708"/>
      <c r="S32" s="708"/>
      <c r="T32" s="708"/>
      <c r="U32" s="708"/>
      <c r="V32" s="708"/>
      <c r="W32" s="708"/>
      <c r="X32" s="708"/>
      <c r="Y32" s="704"/>
    </row>
    <row r="33" spans="3:25" s="696" customFormat="1">
      <c r="C33" s="312" t="s">
        <v>1245</v>
      </c>
      <c r="D33" s="313"/>
      <c r="E33" s="278"/>
      <c r="F33" s="694" t="s">
        <v>1234</v>
      </c>
      <c r="G33" s="185"/>
      <c r="H33" s="390" t="s">
        <v>56</v>
      </c>
      <c r="I33" s="388" t="s">
        <v>416</v>
      </c>
      <c r="J33" s="387" t="s">
        <v>56</v>
      </c>
      <c r="K33" s="388" t="s">
        <v>417</v>
      </c>
      <c r="L33" s="695"/>
      <c r="M33" s="695"/>
      <c r="N33" s="695"/>
      <c r="O33" s="695"/>
      <c r="P33" s="695"/>
      <c r="Q33" s="695"/>
      <c r="R33" s="695"/>
      <c r="S33" s="695"/>
      <c r="T33" s="695"/>
      <c r="U33" s="695"/>
      <c r="V33" s="695"/>
      <c r="W33" s="695"/>
      <c r="X33" s="695"/>
      <c r="Y33" s="313"/>
    </row>
    <row r="34" spans="3:25">
      <c r="C34" s="312" t="s">
        <v>742</v>
      </c>
      <c r="D34" s="313"/>
      <c r="E34" s="278" t="s">
        <v>620</v>
      </c>
      <c r="F34" s="259" t="s">
        <v>588</v>
      </c>
      <c r="G34" s="185"/>
      <c r="H34" s="174" t="s">
        <v>563</v>
      </c>
      <c r="I34" s="262" t="s">
        <v>565</v>
      </c>
      <c r="J34" s="175" t="s">
        <v>563</v>
      </c>
      <c r="K34" s="262" t="s">
        <v>566</v>
      </c>
      <c r="L34" s="181"/>
      <c r="M34" s="262"/>
      <c r="N34" s="262"/>
      <c r="O34" s="262"/>
      <c r="P34" s="262"/>
      <c r="Q34" s="262"/>
      <c r="R34" s="262"/>
      <c r="S34" s="262"/>
      <c r="T34" s="262"/>
      <c r="U34" s="262"/>
      <c r="V34" s="262"/>
      <c r="W34" s="262"/>
      <c r="X34" s="262"/>
      <c r="Y34" s="260"/>
    </row>
    <row r="35" spans="3:25">
      <c r="C35" s="312" t="s">
        <v>1246</v>
      </c>
      <c r="D35" s="313"/>
      <c r="E35" s="278" t="s">
        <v>597</v>
      </c>
      <c r="F35" s="259" t="s">
        <v>589</v>
      </c>
      <c r="G35" s="185"/>
      <c r="H35" s="174" t="s">
        <v>563</v>
      </c>
      <c r="I35" s="262" t="s">
        <v>565</v>
      </c>
      <c r="J35" s="175" t="s">
        <v>563</v>
      </c>
      <c r="K35" s="262" t="s">
        <v>632</v>
      </c>
      <c r="L35" s="175" t="s">
        <v>563</v>
      </c>
      <c r="M35" s="262" t="s">
        <v>634</v>
      </c>
      <c r="N35" s="262"/>
      <c r="O35" s="262"/>
      <c r="P35" s="262"/>
      <c r="Q35" s="262"/>
      <c r="R35" s="262"/>
      <c r="S35" s="262"/>
      <c r="T35" s="262"/>
      <c r="U35" s="262"/>
      <c r="V35" s="262"/>
      <c r="W35" s="262"/>
      <c r="X35" s="262"/>
      <c r="Y35" s="260"/>
    </row>
    <row r="36" spans="3:25">
      <c r="C36" s="312" t="s">
        <v>1246</v>
      </c>
      <c r="D36" s="313"/>
      <c r="E36" s="278" t="s">
        <v>597</v>
      </c>
      <c r="F36" s="259" t="s">
        <v>590</v>
      </c>
      <c r="G36" s="185"/>
      <c r="H36" s="174" t="s">
        <v>563</v>
      </c>
      <c r="I36" s="262" t="s">
        <v>565</v>
      </c>
      <c r="J36" s="175" t="s">
        <v>563</v>
      </c>
      <c r="K36" s="262" t="s">
        <v>566</v>
      </c>
      <c r="L36" s="262"/>
      <c r="M36" s="262"/>
      <c r="N36" s="262"/>
      <c r="O36" s="262"/>
      <c r="P36" s="262"/>
      <c r="Q36" s="262"/>
      <c r="R36" s="262"/>
      <c r="S36" s="262"/>
      <c r="T36" s="262"/>
      <c r="U36" s="262"/>
      <c r="V36" s="262"/>
      <c r="W36" s="262"/>
      <c r="X36" s="262"/>
      <c r="Y36" s="260"/>
    </row>
    <row r="37" spans="3:25">
      <c r="C37" s="312" t="s">
        <v>1246</v>
      </c>
      <c r="D37" s="313"/>
      <c r="E37" s="278" t="s">
        <v>597</v>
      </c>
      <c r="F37" s="259" t="s">
        <v>591</v>
      </c>
      <c r="G37" s="185"/>
      <c r="H37" s="174" t="s">
        <v>563</v>
      </c>
      <c r="I37" s="262" t="s">
        <v>565</v>
      </c>
      <c r="J37" s="175" t="s">
        <v>563</v>
      </c>
      <c r="K37" s="262" t="s">
        <v>566</v>
      </c>
      <c r="L37" s="262"/>
      <c r="M37" s="262"/>
      <c r="N37" s="262"/>
      <c r="O37" s="262"/>
      <c r="P37" s="262"/>
      <c r="Q37" s="262"/>
      <c r="R37" s="262"/>
      <c r="S37" s="262"/>
      <c r="T37" s="262"/>
      <c r="U37" s="262"/>
      <c r="V37" s="262"/>
      <c r="W37" s="262"/>
      <c r="X37" s="262"/>
      <c r="Y37" s="260"/>
    </row>
    <row r="38" spans="3:25">
      <c r="C38" s="312" t="s">
        <v>1246</v>
      </c>
      <c r="D38" s="313"/>
      <c r="E38" s="278" t="s">
        <v>597</v>
      </c>
      <c r="F38" s="259" t="s">
        <v>592</v>
      </c>
      <c r="G38" s="185"/>
      <c r="H38" s="174" t="s">
        <v>563</v>
      </c>
      <c r="I38" s="262" t="s">
        <v>565</v>
      </c>
      <c r="J38" s="175" t="s">
        <v>563</v>
      </c>
      <c r="K38" s="262" t="s">
        <v>566</v>
      </c>
      <c r="L38" s="181"/>
      <c r="M38" s="262"/>
      <c r="N38" s="262"/>
      <c r="O38" s="262"/>
      <c r="P38" s="262"/>
      <c r="Q38" s="262"/>
      <c r="R38" s="262"/>
      <c r="S38" s="262"/>
      <c r="T38" s="262"/>
      <c r="U38" s="262"/>
      <c r="V38" s="262"/>
      <c r="W38" s="262"/>
      <c r="X38" s="262"/>
      <c r="Y38" s="260"/>
    </row>
    <row r="39" spans="3:25" s="696" customFormat="1">
      <c r="C39" s="312" t="s">
        <v>1246</v>
      </c>
      <c r="D39" s="313"/>
      <c r="E39" s="278" t="s">
        <v>597</v>
      </c>
      <c r="F39" s="694" t="s">
        <v>1235</v>
      </c>
      <c r="G39" s="185"/>
      <c r="H39" s="390" t="s">
        <v>56</v>
      </c>
      <c r="I39" s="388" t="s">
        <v>416</v>
      </c>
      <c r="J39" s="387" t="s">
        <v>56</v>
      </c>
      <c r="K39" s="388" t="s">
        <v>417</v>
      </c>
      <c r="L39" s="181"/>
      <c r="M39" s="695"/>
      <c r="N39" s="695"/>
      <c r="O39" s="695"/>
      <c r="P39" s="695"/>
      <c r="Q39" s="695"/>
      <c r="R39" s="695"/>
      <c r="S39" s="695"/>
      <c r="T39" s="695"/>
      <c r="U39" s="695"/>
      <c r="V39" s="695"/>
      <c r="W39" s="695"/>
      <c r="X39" s="695"/>
      <c r="Y39" s="313"/>
    </row>
    <row r="40" spans="3:25" s="696" customFormat="1">
      <c r="C40" s="312" t="s">
        <v>746</v>
      </c>
      <c r="D40" s="313"/>
      <c r="E40" s="278"/>
      <c r="F40" s="694" t="s">
        <v>1237</v>
      </c>
      <c r="G40" s="185"/>
      <c r="H40" s="390" t="s">
        <v>56</v>
      </c>
      <c r="I40" s="388" t="s">
        <v>416</v>
      </c>
      <c r="J40" s="387" t="s">
        <v>56</v>
      </c>
      <c r="K40" s="388" t="s">
        <v>417</v>
      </c>
      <c r="L40" s="695"/>
      <c r="M40" s="695"/>
      <c r="N40" s="695"/>
      <c r="O40" s="695"/>
      <c r="P40" s="695"/>
      <c r="Q40" s="695"/>
      <c r="R40" s="695"/>
      <c r="S40" s="695"/>
      <c r="T40" s="695"/>
      <c r="U40" s="695"/>
      <c r="V40" s="695"/>
      <c r="W40" s="695"/>
      <c r="X40" s="695"/>
      <c r="Y40" s="313"/>
    </row>
    <row r="41" spans="3:25">
      <c r="C41" s="312" t="s">
        <v>747</v>
      </c>
      <c r="D41" s="704"/>
      <c r="E41" s="705" t="s">
        <v>620</v>
      </c>
      <c r="F41" s="703" t="s">
        <v>1236</v>
      </c>
      <c r="G41" s="185" t="s">
        <v>714</v>
      </c>
      <c r="H41" s="707" t="s">
        <v>563</v>
      </c>
      <c r="I41" s="708" t="s">
        <v>565</v>
      </c>
      <c r="J41" s="709" t="s">
        <v>563</v>
      </c>
      <c r="K41" s="708" t="s">
        <v>566</v>
      </c>
      <c r="L41" s="708"/>
      <c r="M41" s="708"/>
      <c r="N41" s="708"/>
      <c r="O41" s="708"/>
      <c r="P41" s="708"/>
      <c r="Q41" s="708"/>
      <c r="R41" s="708"/>
      <c r="S41" s="708"/>
      <c r="T41" s="708"/>
      <c r="U41" s="262"/>
      <c r="V41" s="262"/>
      <c r="W41" s="262"/>
      <c r="X41" s="262"/>
      <c r="Y41" s="260"/>
    </row>
    <row r="42" spans="3:25">
      <c r="C42" s="312" t="s">
        <v>823</v>
      </c>
      <c r="D42" s="704"/>
      <c r="E42" s="705" t="s">
        <v>602</v>
      </c>
      <c r="F42" s="703" t="s">
        <v>50</v>
      </c>
      <c r="G42" s="706"/>
      <c r="H42" s="707" t="s">
        <v>563</v>
      </c>
      <c r="I42" s="708" t="s">
        <v>565</v>
      </c>
      <c r="J42" s="709" t="s">
        <v>563</v>
      </c>
      <c r="K42" s="708" t="s">
        <v>566</v>
      </c>
      <c r="L42" s="710"/>
      <c r="M42" s="708"/>
      <c r="N42" s="708"/>
      <c r="O42" s="708"/>
      <c r="P42" s="708"/>
      <c r="Q42" s="708"/>
      <c r="R42" s="708"/>
      <c r="S42" s="708"/>
      <c r="T42" s="708"/>
      <c r="U42" s="262"/>
      <c r="V42" s="262"/>
      <c r="W42" s="262"/>
      <c r="X42" s="262"/>
      <c r="Y42" s="260"/>
    </row>
    <row r="43" spans="3:25">
      <c r="C43" s="312" t="s">
        <v>781</v>
      </c>
      <c r="D43" s="704"/>
      <c r="E43" s="705" t="s">
        <v>602</v>
      </c>
      <c r="F43" s="703" t="s">
        <v>51</v>
      </c>
      <c r="G43" s="706"/>
      <c r="H43" s="707" t="s">
        <v>563</v>
      </c>
      <c r="I43" s="708" t="s">
        <v>565</v>
      </c>
      <c r="J43" s="709" t="s">
        <v>563</v>
      </c>
      <c r="K43" s="708" t="s">
        <v>632</v>
      </c>
      <c r="L43" s="709" t="s">
        <v>563</v>
      </c>
      <c r="M43" s="708" t="s">
        <v>634</v>
      </c>
      <c r="N43" s="708"/>
      <c r="O43" s="708"/>
      <c r="P43" s="708"/>
      <c r="Q43" s="708"/>
      <c r="R43" s="708"/>
      <c r="S43" s="708"/>
      <c r="T43" s="708"/>
      <c r="U43" s="262"/>
      <c r="V43" s="262"/>
      <c r="W43" s="262"/>
      <c r="X43" s="262"/>
      <c r="Y43" s="260"/>
    </row>
    <row r="44" spans="3:25">
      <c r="C44" s="312" t="s">
        <v>824</v>
      </c>
      <c r="D44" s="704"/>
      <c r="E44" s="705" t="s">
        <v>602</v>
      </c>
      <c r="F44" s="703" t="s">
        <v>52</v>
      </c>
      <c r="G44" s="706"/>
      <c r="H44" s="707" t="s">
        <v>563</v>
      </c>
      <c r="I44" s="708" t="s">
        <v>565</v>
      </c>
      <c r="J44" s="709" t="s">
        <v>563</v>
      </c>
      <c r="K44" s="708" t="s">
        <v>566</v>
      </c>
      <c r="L44" s="710"/>
      <c r="M44" s="708"/>
      <c r="N44" s="710"/>
      <c r="O44" s="708"/>
      <c r="P44" s="710"/>
      <c r="Q44" s="708"/>
      <c r="R44" s="708"/>
      <c r="S44" s="708"/>
      <c r="T44" s="708"/>
      <c r="U44" s="262"/>
      <c r="V44" s="262"/>
      <c r="W44" s="262"/>
      <c r="X44" s="262"/>
      <c r="Y44" s="260"/>
    </row>
    <row r="45" spans="3:25">
      <c r="C45" s="312" t="s">
        <v>825</v>
      </c>
      <c r="D45" s="704"/>
      <c r="E45" s="705" t="s">
        <v>620</v>
      </c>
      <c r="F45" s="703" t="s">
        <v>573</v>
      </c>
      <c r="G45" s="185" t="s">
        <v>714</v>
      </c>
      <c r="H45" s="707" t="s">
        <v>563</v>
      </c>
      <c r="I45" s="708" t="s">
        <v>565</v>
      </c>
      <c r="J45" s="709" t="s">
        <v>563</v>
      </c>
      <c r="K45" s="708" t="s">
        <v>566</v>
      </c>
      <c r="L45" s="710"/>
      <c r="M45" s="708"/>
      <c r="N45" s="710"/>
      <c r="O45" s="708"/>
      <c r="P45" s="710"/>
      <c r="Q45" s="708"/>
      <c r="R45" s="708"/>
      <c r="S45" s="708"/>
      <c r="T45" s="708"/>
      <c r="U45" s="262"/>
      <c r="V45" s="262"/>
      <c r="W45" s="262"/>
      <c r="X45" s="262"/>
      <c r="Y45" s="260"/>
    </row>
    <row r="46" spans="3:25" s="696" customFormat="1">
      <c r="C46" s="312" t="s">
        <v>826</v>
      </c>
      <c r="D46" s="313"/>
      <c r="E46" s="278"/>
      <c r="F46" s="694" t="s">
        <v>1238</v>
      </c>
      <c r="G46" s="185"/>
      <c r="H46" s="390" t="s">
        <v>56</v>
      </c>
      <c r="I46" s="388" t="s">
        <v>416</v>
      </c>
      <c r="J46" s="387" t="s">
        <v>56</v>
      </c>
      <c r="K46" s="388" t="s">
        <v>417</v>
      </c>
      <c r="L46" s="695"/>
      <c r="M46" s="695"/>
      <c r="N46" s="695"/>
      <c r="O46" s="695"/>
      <c r="P46" s="695"/>
      <c r="Q46" s="695"/>
      <c r="R46" s="695"/>
      <c r="S46" s="695"/>
      <c r="T46" s="695"/>
      <c r="U46" s="695"/>
      <c r="V46" s="695"/>
      <c r="W46" s="695"/>
      <c r="X46" s="695"/>
      <c r="Y46" s="313"/>
    </row>
    <row r="47" spans="3:25">
      <c r="C47" s="312" t="s">
        <v>827</v>
      </c>
      <c r="D47" s="704"/>
      <c r="E47" s="705" t="s">
        <v>604</v>
      </c>
      <c r="F47" s="703" t="s">
        <v>593</v>
      </c>
      <c r="G47" s="185" t="s">
        <v>714</v>
      </c>
      <c r="H47" s="707" t="s">
        <v>563</v>
      </c>
      <c r="I47" s="708" t="s">
        <v>565</v>
      </c>
      <c r="J47" s="709" t="s">
        <v>563</v>
      </c>
      <c r="K47" s="708" t="s">
        <v>566</v>
      </c>
      <c r="L47" s="710"/>
      <c r="M47" s="708"/>
      <c r="N47" s="710"/>
      <c r="O47" s="708"/>
      <c r="P47" s="710"/>
      <c r="Q47" s="708"/>
      <c r="R47" s="708"/>
      <c r="S47" s="708"/>
      <c r="T47" s="708"/>
      <c r="U47" s="262"/>
      <c r="V47" s="262"/>
      <c r="W47" s="262"/>
      <c r="X47" s="262"/>
      <c r="Y47" s="260"/>
    </row>
    <row r="48" spans="3:25">
      <c r="C48" s="312" t="s">
        <v>828</v>
      </c>
      <c r="D48" s="704"/>
      <c r="E48" s="705" t="s">
        <v>602</v>
      </c>
      <c r="F48" s="703" t="s">
        <v>907</v>
      </c>
      <c r="G48" s="185" t="s">
        <v>714</v>
      </c>
      <c r="H48" s="707" t="s">
        <v>563</v>
      </c>
      <c r="I48" s="708" t="s">
        <v>565</v>
      </c>
      <c r="J48" s="709" t="s">
        <v>563</v>
      </c>
      <c r="K48" s="708" t="s">
        <v>632</v>
      </c>
      <c r="L48" s="709" t="s">
        <v>563</v>
      </c>
      <c r="M48" s="708" t="s">
        <v>634</v>
      </c>
      <c r="N48" s="710"/>
      <c r="O48" s="708"/>
      <c r="P48" s="710"/>
      <c r="Q48" s="708"/>
      <c r="R48" s="708"/>
      <c r="S48" s="708"/>
      <c r="T48" s="708"/>
      <c r="U48" s="262"/>
      <c r="V48" s="262"/>
      <c r="W48" s="262"/>
      <c r="X48" s="262"/>
      <c r="Y48" s="260"/>
    </row>
    <row r="49" spans="3:25">
      <c r="C49" s="312" t="s">
        <v>829</v>
      </c>
      <c r="D49" s="704"/>
      <c r="E49" s="705" t="s">
        <v>602</v>
      </c>
      <c r="F49" s="703" t="s">
        <v>53</v>
      </c>
      <c r="G49" s="706"/>
      <c r="H49" s="707" t="s">
        <v>563</v>
      </c>
      <c r="I49" s="708" t="s">
        <v>565</v>
      </c>
      <c r="J49" s="709" t="s">
        <v>563</v>
      </c>
      <c r="K49" s="708" t="s">
        <v>633</v>
      </c>
      <c r="L49" s="709" t="s">
        <v>563</v>
      </c>
      <c r="M49" s="708" t="s">
        <v>634</v>
      </c>
      <c r="N49" s="710"/>
      <c r="O49" s="708"/>
      <c r="P49" s="710"/>
      <c r="Q49" s="708"/>
      <c r="R49" s="708"/>
      <c r="S49" s="708"/>
      <c r="T49" s="708"/>
      <c r="U49" s="262"/>
      <c r="V49" s="262"/>
      <c r="W49" s="262"/>
      <c r="X49" s="262"/>
      <c r="Y49" s="260"/>
    </row>
    <row r="50" spans="3:25">
      <c r="C50" s="312" t="s">
        <v>830</v>
      </c>
      <c r="D50" s="704"/>
      <c r="E50" s="705" t="s">
        <v>602</v>
      </c>
      <c r="F50" s="703" t="s">
        <v>594</v>
      </c>
      <c r="G50" s="185" t="s">
        <v>714</v>
      </c>
      <c r="H50" s="707" t="s">
        <v>563</v>
      </c>
      <c r="I50" s="708" t="s">
        <v>627</v>
      </c>
      <c r="J50" s="709" t="s">
        <v>563</v>
      </c>
      <c r="K50" s="708" t="s">
        <v>626</v>
      </c>
      <c r="L50" s="710"/>
      <c r="M50" s="708"/>
      <c r="N50" s="710"/>
      <c r="O50" s="708"/>
      <c r="P50" s="710"/>
      <c r="Q50" s="708"/>
      <c r="R50" s="708"/>
      <c r="S50" s="708"/>
      <c r="T50" s="708"/>
      <c r="U50" s="262"/>
      <c r="V50" s="262"/>
      <c r="W50" s="262"/>
      <c r="X50" s="262"/>
      <c r="Y50" s="260"/>
    </row>
    <row r="51" spans="3:25">
      <c r="C51" s="312" t="s">
        <v>831</v>
      </c>
      <c r="D51" s="704"/>
      <c r="E51" s="705" t="s">
        <v>597</v>
      </c>
      <c r="F51" s="703" t="s">
        <v>719</v>
      </c>
      <c r="G51" s="185" t="s">
        <v>714</v>
      </c>
      <c r="H51" s="707" t="s">
        <v>563</v>
      </c>
      <c r="I51" s="708" t="s">
        <v>565</v>
      </c>
      <c r="J51" s="709" t="s">
        <v>563</v>
      </c>
      <c r="K51" s="708" t="s">
        <v>632</v>
      </c>
      <c r="L51" s="709" t="s">
        <v>563</v>
      </c>
      <c r="M51" s="708" t="s">
        <v>634</v>
      </c>
      <c r="N51" s="710"/>
      <c r="O51" s="708"/>
      <c r="P51" s="710"/>
      <c r="Q51" s="708"/>
      <c r="R51" s="708"/>
      <c r="S51" s="708"/>
      <c r="T51" s="708"/>
      <c r="U51" s="262"/>
      <c r="V51" s="262"/>
      <c r="W51" s="262"/>
      <c r="X51" s="262"/>
      <c r="Y51" s="260"/>
    </row>
    <row r="52" spans="3:25" s="696" customFormat="1">
      <c r="C52" s="312" t="s">
        <v>832</v>
      </c>
      <c r="D52" s="704"/>
      <c r="E52" s="705" t="s">
        <v>597</v>
      </c>
      <c r="F52" s="694" t="s">
        <v>1239</v>
      </c>
      <c r="G52" s="185" t="s">
        <v>714</v>
      </c>
      <c r="H52" s="390" t="s">
        <v>56</v>
      </c>
      <c r="I52" s="388" t="s">
        <v>416</v>
      </c>
      <c r="J52" s="387" t="s">
        <v>56</v>
      </c>
      <c r="K52" s="388" t="s">
        <v>415</v>
      </c>
      <c r="L52" s="387" t="s">
        <v>56</v>
      </c>
      <c r="M52" s="388" t="s">
        <v>410</v>
      </c>
      <c r="N52" s="710"/>
      <c r="O52" s="708"/>
      <c r="P52" s="710"/>
      <c r="Q52" s="708"/>
      <c r="R52" s="708"/>
      <c r="S52" s="708"/>
      <c r="T52" s="708"/>
      <c r="U52" s="695"/>
      <c r="V52" s="695"/>
      <c r="W52" s="695"/>
      <c r="X52" s="695"/>
      <c r="Y52" s="313"/>
    </row>
    <row r="53" spans="3:25">
      <c r="C53" s="312" t="s">
        <v>833</v>
      </c>
      <c r="D53" s="704"/>
      <c r="E53" s="705" t="s">
        <v>602</v>
      </c>
      <c r="F53" s="703" t="s">
        <v>54</v>
      </c>
      <c r="G53" s="706"/>
      <c r="H53" s="707" t="s">
        <v>563</v>
      </c>
      <c r="I53" s="708" t="s">
        <v>565</v>
      </c>
      <c r="J53" s="709" t="s">
        <v>563</v>
      </c>
      <c r="K53" s="708" t="s">
        <v>566</v>
      </c>
      <c r="L53" s="710"/>
      <c r="M53" s="708"/>
      <c r="N53" s="710"/>
      <c r="O53" s="708"/>
      <c r="P53" s="710"/>
      <c r="Q53" s="708"/>
      <c r="R53" s="710"/>
      <c r="S53" s="708"/>
      <c r="T53" s="710"/>
      <c r="U53" s="262"/>
      <c r="V53" s="181"/>
      <c r="W53" s="262"/>
      <c r="X53" s="181"/>
      <c r="Y53" s="260"/>
    </row>
    <row r="54" spans="3:25">
      <c r="C54" s="312" t="s">
        <v>836</v>
      </c>
      <c r="D54" s="704"/>
      <c r="E54" s="705" t="s">
        <v>602</v>
      </c>
      <c r="F54" s="703" t="s">
        <v>595</v>
      </c>
      <c r="G54" s="185" t="s">
        <v>714</v>
      </c>
      <c r="H54" s="707" t="s">
        <v>563</v>
      </c>
      <c r="I54" s="708" t="s">
        <v>565</v>
      </c>
      <c r="J54" s="709" t="s">
        <v>563</v>
      </c>
      <c r="K54" s="708" t="s">
        <v>566</v>
      </c>
      <c r="L54" s="710"/>
      <c r="M54" s="708"/>
      <c r="N54" s="710"/>
      <c r="O54" s="708"/>
      <c r="P54" s="710"/>
      <c r="Q54" s="708"/>
      <c r="R54" s="710"/>
      <c r="S54" s="708"/>
      <c r="T54" s="710"/>
      <c r="U54" s="262"/>
      <c r="V54" s="181"/>
      <c r="W54" s="262"/>
      <c r="X54" s="181"/>
      <c r="Y54" s="260"/>
    </row>
    <row r="55" spans="3:25">
      <c r="C55" s="312" t="s">
        <v>838</v>
      </c>
      <c r="D55" s="704"/>
      <c r="E55" s="705" t="s">
        <v>602</v>
      </c>
      <c r="F55" s="703" t="s">
        <v>596</v>
      </c>
      <c r="G55" s="185" t="s">
        <v>714</v>
      </c>
      <c r="H55" s="707" t="s">
        <v>563</v>
      </c>
      <c r="I55" s="708" t="s">
        <v>565</v>
      </c>
      <c r="J55" s="709" t="s">
        <v>563</v>
      </c>
      <c r="K55" s="708" t="s">
        <v>566</v>
      </c>
      <c r="L55" s="710"/>
      <c r="M55" s="708"/>
      <c r="N55" s="710"/>
      <c r="O55" s="708"/>
      <c r="P55" s="710"/>
      <c r="Q55" s="708"/>
      <c r="R55" s="710"/>
      <c r="S55" s="708"/>
      <c r="T55" s="710"/>
      <c r="U55" s="262"/>
      <c r="V55" s="181"/>
      <c r="W55" s="262"/>
      <c r="X55" s="181"/>
      <c r="Y55" s="260"/>
    </row>
    <row r="56" spans="3:25" s="378" customFormat="1">
      <c r="C56" s="312" t="s">
        <v>839</v>
      </c>
      <c r="D56" s="704"/>
      <c r="E56" s="705" t="s">
        <v>602</v>
      </c>
      <c r="F56" s="703" t="s">
        <v>834</v>
      </c>
      <c r="G56" s="185" t="s">
        <v>714</v>
      </c>
      <c r="H56" s="707" t="s">
        <v>56</v>
      </c>
      <c r="I56" s="708" t="s">
        <v>416</v>
      </c>
      <c r="J56" s="709" t="s">
        <v>56</v>
      </c>
      <c r="K56" s="708" t="s">
        <v>417</v>
      </c>
      <c r="L56" s="710"/>
      <c r="M56" s="708"/>
      <c r="N56" s="710"/>
      <c r="O56" s="708"/>
      <c r="P56" s="710"/>
      <c r="Q56" s="708"/>
      <c r="R56" s="710"/>
      <c r="S56" s="708"/>
      <c r="T56" s="710"/>
      <c r="U56" s="377"/>
      <c r="V56" s="181"/>
      <c r="W56" s="377"/>
      <c r="X56" s="181"/>
      <c r="Y56" s="313"/>
    </row>
    <row r="57" spans="3:25" s="378" customFormat="1">
      <c r="C57" s="312" t="s">
        <v>840</v>
      </c>
      <c r="D57" s="704"/>
      <c r="E57" s="705" t="s">
        <v>877</v>
      </c>
      <c r="F57" s="703" t="s">
        <v>835</v>
      </c>
      <c r="G57" s="185" t="s">
        <v>714</v>
      </c>
      <c r="H57" s="707" t="s">
        <v>56</v>
      </c>
      <c r="I57" s="708" t="s">
        <v>416</v>
      </c>
      <c r="J57" s="709" t="s">
        <v>56</v>
      </c>
      <c r="K57" s="708" t="s">
        <v>417</v>
      </c>
      <c r="L57" s="710"/>
      <c r="M57" s="708"/>
      <c r="N57" s="710"/>
      <c r="O57" s="708"/>
      <c r="P57" s="710"/>
      <c r="Q57" s="708"/>
      <c r="R57" s="710"/>
      <c r="S57" s="708"/>
      <c r="T57" s="710"/>
      <c r="U57" s="377"/>
      <c r="V57" s="181"/>
      <c r="W57" s="377"/>
      <c r="X57" s="181"/>
      <c r="Y57" s="313"/>
    </row>
    <row r="58" spans="3:25" s="378" customFormat="1">
      <c r="C58" s="312" t="s">
        <v>842</v>
      </c>
      <c r="D58" s="704"/>
      <c r="E58" s="705" t="s">
        <v>877</v>
      </c>
      <c r="F58" s="703" t="s">
        <v>837</v>
      </c>
      <c r="G58" s="185" t="s">
        <v>714</v>
      </c>
      <c r="H58" s="707" t="s">
        <v>56</v>
      </c>
      <c r="I58" s="708" t="s">
        <v>416</v>
      </c>
      <c r="J58" s="709" t="s">
        <v>56</v>
      </c>
      <c r="K58" s="708" t="s">
        <v>417</v>
      </c>
      <c r="L58" s="710"/>
      <c r="M58" s="708"/>
      <c r="N58" s="710"/>
      <c r="O58" s="708"/>
      <c r="P58" s="710"/>
      <c r="Q58" s="708"/>
      <c r="R58" s="710"/>
      <c r="S58" s="708"/>
      <c r="T58" s="710"/>
      <c r="U58" s="377"/>
      <c r="V58" s="181"/>
      <c r="W58" s="377"/>
      <c r="X58" s="181"/>
      <c r="Y58" s="313"/>
    </row>
    <row r="59" spans="3:25" s="696" customFormat="1">
      <c r="C59" s="312" t="s">
        <v>779</v>
      </c>
      <c r="D59" s="704"/>
      <c r="E59" s="705"/>
      <c r="F59" s="694" t="s">
        <v>1240</v>
      </c>
      <c r="G59" s="185" t="s">
        <v>714</v>
      </c>
      <c r="H59" s="390" t="s">
        <v>56</v>
      </c>
      <c r="I59" s="388" t="s">
        <v>416</v>
      </c>
      <c r="J59" s="387" t="s">
        <v>56</v>
      </c>
      <c r="K59" s="388" t="s">
        <v>415</v>
      </c>
      <c r="L59" s="387" t="s">
        <v>56</v>
      </c>
      <c r="M59" s="388" t="s">
        <v>410</v>
      </c>
      <c r="N59" s="710"/>
      <c r="O59" s="708"/>
      <c r="P59" s="710"/>
      <c r="Q59" s="708"/>
      <c r="R59" s="710"/>
      <c r="S59" s="708"/>
      <c r="T59" s="710"/>
      <c r="U59" s="695"/>
      <c r="V59" s="181"/>
      <c r="W59" s="695"/>
      <c r="X59" s="181"/>
      <c r="Y59" s="313"/>
    </row>
    <row r="60" spans="3:25" s="696" customFormat="1">
      <c r="C60" s="312" t="s">
        <v>846</v>
      </c>
      <c r="D60" s="704"/>
      <c r="E60" s="705"/>
      <c r="F60" s="694" t="s">
        <v>1241</v>
      </c>
      <c r="G60" s="706"/>
      <c r="H60" s="390" t="s">
        <v>56</v>
      </c>
      <c r="I60" s="388" t="s">
        <v>416</v>
      </c>
      <c r="J60" s="387" t="s">
        <v>56</v>
      </c>
      <c r="K60" s="388" t="s">
        <v>417</v>
      </c>
      <c r="L60" s="710"/>
      <c r="M60" s="708"/>
      <c r="N60" s="710"/>
      <c r="O60" s="708"/>
      <c r="P60" s="710"/>
      <c r="Q60" s="708"/>
      <c r="R60" s="710"/>
      <c r="S60" s="708"/>
      <c r="T60" s="710"/>
      <c r="U60" s="695"/>
      <c r="V60" s="181"/>
      <c r="W60" s="695"/>
      <c r="X60" s="181"/>
      <c r="Y60" s="313"/>
    </row>
    <row r="61" spans="3:25" s="696" customFormat="1">
      <c r="C61" s="312" t="s">
        <v>847</v>
      </c>
      <c r="D61" s="704"/>
      <c r="E61" s="705"/>
      <c r="F61" s="694" t="s">
        <v>1242</v>
      </c>
      <c r="G61" s="185" t="s">
        <v>714</v>
      </c>
      <c r="H61" s="390" t="s">
        <v>56</v>
      </c>
      <c r="I61" s="388" t="s">
        <v>416</v>
      </c>
      <c r="J61" s="387" t="s">
        <v>56</v>
      </c>
      <c r="K61" s="388" t="s">
        <v>415</v>
      </c>
      <c r="L61" s="387" t="s">
        <v>56</v>
      </c>
      <c r="M61" s="388" t="s">
        <v>410</v>
      </c>
      <c r="N61" s="710"/>
      <c r="O61" s="708"/>
      <c r="P61" s="710"/>
      <c r="Q61" s="708"/>
      <c r="R61" s="710"/>
      <c r="S61" s="708"/>
      <c r="T61" s="710"/>
      <c r="U61" s="695"/>
      <c r="V61" s="181"/>
      <c r="W61" s="695"/>
      <c r="X61" s="181"/>
      <c r="Y61" s="313"/>
    </row>
    <row r="62" spans="3:25" s="696" customFormat="1">
      <c r="C62" s="703" t="s">
        <v>1247</v>
      </c>
      <c r="D62" s="313"/>
      <c r="E62" s="278" t="s">
        <v>597</v>
      </c>
      <c r="F62" s="312" t="s">
        <v>574</v>
      </c>
      <c r="G62" s="185" t="s">
        <v>714</v>
      </c>
      <c r="H62" s="174" t="s">
        <v>56</v>
      </c>
      <c r="I62" s="695" t="s">
        <v>416</v>
      </c>
      <c r="J62" s="709" t="s">
        <v>56</v>
      </c>
      <c r="K62" s="708" t="s">
        <v>415</v>
      </c>
      <c r="L62" s="709" t="s">
        <v>56</v>
      </c>
      <c r="M62" s="708" t="s">
        <v>410</v>
      </c>
      <c r="N62" s="709" t="s">
        <v>56</v>
      </c>
      <c r="O62" s="708" t="s">
        <v>412</v>
      </c>
      <c r="P62" s="391"/>
      <c r="Q62" s="695"/>
      <c r="R62" s="181"/>
      <c r="S62" s="695"/>
      <c r="T62" s="181"/>
      <c r="U62" s="695"/>
      <c r="V62" s="181"/>
      <c r="W62" s="695"/>
      <c r="X62" s="181"/>
      <c r="Y62" s="313"/>
    </row>
    <row r="63" spans="3:25">
      <c r="C63" s="1033" t="s">
        <v>1248</v>
      </c>
      <c r="D63" s="712"/>
      <c r="E63" s="705" t="s">
        <v>597</v>
      </c>
      <c r="F63" s="1036" t="s">
        <v>1243</v>
      </c>
      <c r="G63" s="1039" t="s">
        <v>714</v>
      </c>
      <c r="H63" s="722" t="s">
        <v>563</v>
      </c>
      <c r="I63" s="713" t="s">
        <v>565</v>
      </c>
      <c r="J63" s="723" t="s">
        <v>563</v>
      </c>
      <c r="K63" s="713" t="s">
        <v>632</v>
      </c>
      <c r="L63" s="723" t="s">
        <v>563</v>
      </c>
      <c r="M63" s="713" t="s">
        <v>639</v>
      </c>
      <c r="N63" s="723" t="s">
        <v>563</v>
      </c>
      <c r="O63" s="713" t="s">
        <v>640</v>
      </c>
      <c r="P63" s="723" t="s">
        <v>563</v>
      </c>
      <c r="Q63" s="713" t="s">
        <v>641</v>
      </c>
      <c r="R63" s="723" t="s">
        <v>563</v>
      </c>
      <c r="S63" s="713" t="s">
        <v>1252</v>
      </c>
      <c r="T63" s="723" t="s">
        <v>56</v>
      </c>
      <c r="U63" s="713" t="s">
        <v>1253</v>
      </c>
      <c r="V63" s="723" t="s">
        <v>56</v>
      </c>
      <c r="W63" s="713" t="s">
        <v>1254</v>
      </c>
      <c r="X63" s="723" t="s">
        <v>56</v>
      </c>
      <c r="Y63" s="712" t="s">
        <v>1255</v>
      </c>
    </row>
    <row r="64" spans="3:25" s="696" customFormat="1">
      <c r="C64" s="1034"/>
      <c r="D64" s="734"/>
      <c r="E64" s="705" t="s">
        <v>597</v>
      </c>
      <c r="F64" s="1037"/>
      <c r="G64" s="1040"/>
      <c r="H64" s="729"/>
      <c r="I64" s="730"/>
      <c r="J64" s="731" t="s">
        <v>56</v>
      </c>
      <c r="K64" s="732" t="s">
        <v>1256</v>
      </c>
      <c r="L64" s="731" t="s">
        <v>56</v>
      </c>
      <c r="M64" s="733" t="s">
        <v>1257</v>
      </c>
      <c r="N64" s="731" t="s">
        <v>56</v>
      </c>
      <c r="O64" s="733" t="s">
        <v>1258</v>
      </c>
      <c r="P64" s="731" t="s">
        <v>56</v>
      </c>
      <c r="Q64" s="733" t="s">
        <v>1259</v>
      </c>
      <c r="R64" s="731" t="s">
        <v>56</v>
      </c>
      <c r="S64" s="733" t="s">
        <v>1260</v>
      </c>
      <c r="T64" s="731" t="s">
        <v>56</v>
      </c>
      <c r="U64" s="733" t="s">
        <v>1261</v>
      </c>
      <c r="V64" s="731" t="s">
        <v>56</v>
      </c>
      <c r="W64" s="733" t="s">
        <v>1262</v>
      </c>
      <c r="X64" s="731" t="s">
        <v>56</v>
      </c>
      <c r="Y64" s="734" t="s">
        <v>1263</v>
      </c>
    </row>
    <row r="65" spans="3:25" s="696" customFormat="1">
      <c r="C65" s="1035"/>
      <c r="D65" s="701"/>
      <c r="E65" s="705" t="s">
        <v>597</v>
      </c>
      <c r="F65" s="1038"/>
      <c r="G65" s="1041"/>
      <c r="H65" s="726"/>
      <c r="I65" s="727"/>
      <c r="J65" s="725" t="s">
        <v>56</v>
      </c>
      <c r="K65" s="728" t="s">
        <v>1264</v>
      </c>
      <c r="L65" s="725" t="s">
        <v>56</v>
      </c>
      <c r="M65" s="724" t="s">
        <v>1265</v>
      </c>
      <c r="N65" s="735"/>
      <c r="O65" s="727"/>
      <c r="P65" s="735"/>
      <c r="Q65" s="727"/>
      <c r="R65" s="735"/>
      <c r="S65" s="727"/>
      <c r="T65" s="735"/>
      <c r="U65" s="727"/>
      <c r="V65" s="735"/>
      <c r="W65" s="727"/>
      <c r="X65" s="735"/>
      <c r="Y65" s="736"/>
    </row>
    <row r="66" spans="3:25">
      <c r="C66" s="714"/>
      <c r="D66" s="715"/>
      <c r="E66" s="716" t="s">
        <v>620</v>
      </c>
      <c r="F66" s="716" t="s">
        <v>575</v>
      </c>
      <c r="G66" s="717"/>
      <c r="H66" s="718" t="s">
        <v>563</v>
      </c>
      <c r="I66" s="719" t="s">
        <v>565</v>
      </c>
      <c r="J66" s="720" t="s">
        <v>563</v>
      </c>
      <c r="K66" s="719" t="s">
        <v>566</v>
      </c>
      <c r="L66" s="719"/>
      <c r="M66" s="719"/>
      <c r="N66" s="719"/>
      <c r="O66" s="719"/>
      <c r="P66" s="719"/>
      <c r="Q66" s="719"/>
      <c r="R66" s="719"/>
      <c r="S66" s="719"/>
      <c r="T66" s="719"/>
      <c r="U66" s="176"/>
      <c r="V66" s="176"/>
      <c r="W66" s="176"/>
      <c r="X66" s="176"/>
      <c r="Y66" s="177"/>
    </row>
    <row r="67" spans="3:25" ht="9" customHeight="1"/>
  </sheetData>
  <mergeCells count="6">
    <mergeCell ref="H3:Y3"/>
    <mergeCell ref="I5:K5"/>
    <mergeCell ref="I4:K4"/>
    <mergeCell ref="C63:C65"/>
    <mergeCell ref="F63:F65"/>
    <mergeCell ref="G63:G65"/>
  </mergeCells>
  <phoneticPr fontId="1"/>
  <dataValidations count="1">
    <dataValidation type="list" allowBlank="1" showInputMessage="1" showErrorMessage="1" sqref="N8 R8 N17:N18 L17:L18 P17:P18 V18 L26:L27 L24 R18 L4:L5 L34:L35 T18 L21 X18 L38:L39 P44:P45 N44:N45 L42:L45 N10:N14 P10:P14 L10:L14 R53:R64 X53:X64 L47:L65 N47:N64 T53:T64 V53:V64 J6:J66 H4:H66 P47:P64" xr:uid="{00000000-0002-0000-0100-000000000000}">
      <formula1>$AB$3:$AB$5</formula1>
    </dataValidation>
  </dataValidations>
  <printOptions horizontalCentered="1"/>
  <pageMargins left="0.19685039370078741" right="0.19685039370078741" top="0.59055118110236227" bottom="0.19685039370078741" header="0.31496062992125984" footer="0.31496062992125984"/>
  <pageSetup paperSize="9" scale="88" fitToHeight="2" orientation="landscape" blackAndWhite="1"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AB162"/>
  <sheetViews>
    <sheetView showGridLines="0" view="pageBreakPreview" zoomScale="70" zoomScaleNormal="100" zoomScaleSheetLayoutView="70" workbookViewId="0">
      <pane xSplit="7" ySplit="3" topLeftCell="H4" activePane="bottomRight" state="frozen"/>
      <selection activeCell="A11" sqref="A11"/>
      <selection pane="topRight" activeCell="A11" sqref="A11"/>
      <selection pane="bottomLeft" activeCell="A11" sqref="A11"/>
      <selection pane="bottomRight"/>
    </sheetView>
  </sheetViews>
  <sheetFormatPr defaultColWidth="9" defaultRowHeight="13.5" outlineLevelCol="1"/>
  <cols>
    <col min="1" max="1" width="1.75" style="265" customWidth="1"/>
    <col min="2" max="2" width="2" style="265" customWidth="1"/>
    <col min="3" max="3" width="4.625" style="265" customWidth="1"/>
    <col min="4" max="4" width="4.625" style="290" customWidth="1"/>
    <col min="5" max="5" width="2.875" style="265" hidden="1" customWidth="1" outlineLevel="1"/>
    <col min="6" max="6" width="34.25" style="265" customWidth="1" collapsed="1"/>
    <col min="7" max="7" width="4.25" style="183" bestFit="1" customWidth="1"/>
    <col min="8" max="8" width="3.625" style="265" bestFit="1" customWidth="1"/>
    <col min="9" max="9" width="8.625" style="265" customWidth="1"/>
    <col min="10" max="10" width="3.625" style="265" customWidth="1"/>
    <col min="11" max="11" width="8.625" style="265" customWidth="1"/>
    <col min="12" max="12" width="3.625" style="265" customWidth="1"/>
    <col min="13" max="13" width="6.875" style="265" customWidth="1"/>
    <col min="14" max="14" width="3.625" style="265" customWidth="1"/>
    <col min="15" max="15" width="6.875" style="265" customWidth="1"/>
    <col min="16" max="16" width="3.625" style="265" customWidth="1"/>
    <col min="17" max="17" width="6.875" style="265" customWidth="1"/>
    <col min="18" max="18" width="3.625" style="265" customWidth="1"/>
    <col min="19" max="19" width="6.875" style="265" customWidth="1"/>
    <col min="20" max="20" width="3.625" style="265" customWidth="1"/>
    <col min="21" max="21" width="5.25" style="265" customWidth="1"/>
    <col min="22" max="22" width="3.625" style="265" customWidth="1"/>
    <col min="23" max="23" width="6.875" style="265" customWidth="1"/>
    <col min="24" max="24" width="3.625" style="265" customWidth="1"/>
    <col min="25" max="25" width="6.875" style="265" customWidth="1"/>
    <col min="26" max="26" width="0.875" style="265" customWidth="1"/>
    <col min="27" max="27" width="1.75" style="265" customWidth="1"/>
    <col min="28" max="28" width="3" style="265" customWidth="1"/>
    <col min="29" max="29" width="2.375" style="265" customWidth="1"/>
    <col min="30" max="16384" width="9" style="265"/>
  </cols>
  <sheetData>
    <row r="1" spans="2:28" ht="17.25">
      <c r="B1" s="169" t="s">
        <v>560</v>
      </c>
      <c r="C1" s="169"/>
      <c r="D1" s="169"/>
      <c r="E1" s="169"/>
    </row>
    <row r="2" spans="2:28" ht="14.25">
      <c r="B2" s="264" t="s">
        <v>750</v>
      </c>
      <c r="C2" s="264"/>
      <c r="D2" s="264"/>
      <c r="E2" s="264"/>
    </row>
    <row r="3" spans="2:28" ht="28.5">
      <c r="C3" s="318" t="s">
        <v>722</v>
      </c>
      <c r="D3" s="319"/>
      <c r="E3" s="277" t="s">
        <v>642</v>
      </c>
      <c r="F3" s="261" t="s">
        <v>47</v>
      </c>
      <c r="G3" s="182" t="s">
        <v>418</v>
      </c>
      <c r="H3" s="1028" t="s">
        <v>561</v>
      </c>
      <c r="I3" s="1029"/>
      <c r="J3" s="1029"/>
      <c r="K3" s="1029"/>
      <c r="L3" s="1029"/>
      <c r="M3" s="1029"/>
      <c r="N3" s="1029"/>
      <c r="O3" s="1029"/>
      <c r="P3" s="1029"/>
      <c r="Q3" s="1029"/>
      <c r="R3" s="1029"/>
      <c r="S3" s="1029"/>
      <c r="T3" s="1029"/>
      <c r="U3" s="1029"/>
      <c r="V3" s="1029"/>
      <c r="W3" s="1029"/>
      <c r="X3" s="1029"/>
      <c r="Y3" s="1030"/>
      <c r="AB3" s="33" t="s">
        <v>562</v>
      </c>
    </row>
    <row r="4" spans="2:28">
      <c r="C4" s="170"/>
      <c r="D4" s="173"/>
      <c r="E4" s="295" t="s">
        <v>597</v>
      </c>
      <c r="F4" s="170" t="s">
        <v>402</v>
      </c>
      <c r="G4" s="184" t="s">
        <v>419</v>
      </c>
      <c r="H4" s="171" t="s">
        <v>563</v>
      </c>
      <c r="I4" s="296" t="s">
        <v>671</v>
      </c>
      <c r="J4" s="296"/>
      <c r="K4" s="296"/>
      <c r="L4" s="172" t="s">
        <v>563</v>
      </c>
      <c r="M4" s="296" t="s">
        <v>672</v>
      </c>
      <c r="N4" s="296"/>
      <c r="O4" s="296"/>
      <c r="P4" s="296"/>
      <c r="Q4" s="296"/>
      <c r="R4" s="296"/>
      <c r="S4" s="296"/>
      <c r="T4" s="296"/>
      <c r="U4" s="296"/>
      <c r="V4" s="296"/>
      <c r="W4" s="296"/>
      <c r="X4" s="296"/>
      <c r="Y4" s="297"/>
      <c r="AB4" s="33" t="s">
        <v>564</v>
      </c>
    </row>
    <row r="5" spans="2:28">
      <c r="C5" s="273"/>
      <c r="D5" s="274"/>
      <c r="E5" s="284" t="s">
        <v>597</v>
      </c>
      <c r="F5" s="273" t="s">
        <v>677</v>
      </c>
      <c r="G5" s="275" t="s">
        <v>419</v>
      </c>
      <c r="H5" s="285" t="s">
        <v>563</v>
      </c>
      <c r="I5" s="291" t="s">
        <v>673</v>
      </c>
      <c r="J5" s="286" t="s">
        <v>563</v>
      </c>
      <c r="K5" s="291" t="s">
        <v>674</v>
      </c>
      <c r="L5" s="291"/>
      <c r="M5" s="291"/>
      <c r="N5" s="291"/>
      <c r="O5" s="291"/>
      <c r="P5" s="291"/>
      <c r="Q5" s="291"/>
      <c r="R5" s="291"/>
      <c r="S5" s="291"/>
      <c r="T5" s="291"/>
      <c r="U5" s="291"/>
      <c r="V5" s="291"/>
      <c r="W5" s="291"/>
      <c r="X5" s="291"/>
      <c r="Y5" s="292"/>
      <c r="AB5" s="33"/>
    </row>
    <row r="6" spans="2:28" s="268" customFormat="1">
      <c r="C6" s="273" t="s">
        <v>676</v>
      </c>
      <c r="D6" s="274"/>
      <c r="E6" s="284" t="s">
        <v>597</v>
      </c>
      <c r="F6" s="273" t="s">
        <v>675</v>
      </c>
      <c r="G6" s="275"/>
      <c r="H6" s="285" t="s">
        <v>563</v>
      </c>
      <c r="I6" s="266" t="s">
        <v>622</v>
      </c>
      <c r="J6" s="175" t="s">
        <v>563</v>
      </c>
      <c r="K6" s="279" t="s">
        <v>678</v>
      </c>
      <c r="L6" s="291"/>
      <c r="M6" s="291"/>
      <c r="N6" s="291"/>
      <c r="O6" s="291"/>
      <c r="P6" s="291"/>
      <c r="Q6" s="291"/>
      <c r="R6" s="291"/>
      <c r="S6" s="291"/>
      <c r="T6" s="291"/>
      <c r="U6" s="291"/>
      <c r="V6" s="291"/>
      <c r="W6" s="291"/>
      <c r="X6" s="291"/>
      <c r="Y6" s="292"/>
      <c r="AB6" s="269"/>
    </row>
    <row r="7" spans="2:28" s="268" customFormat="1">
      <c r="C7" s="273" t="s">
        <v>676</v>
      </c>
      <c r="D7" s="274"/>
      <c r="E7" s="284" t="s">
        <v>597</v>
      </c>
      <c r="F7" s="273" t="s">
        <v>655</v>
      </c>
      <c r="G7" s="185" t="s">
        <v>419</v>
      </c>
      <c r="H7" s="174" t="s">
        <v>563</v>
      </c>
      <c r="I7" s="266" t="s">
        <v>653</v>
      </c>
      <c r="J7" s="175" t="s">
        <v>563</v>
      </c>
      <c r="K7" s="266" t="s">
        <v>679</v>
      </c>
      <c r="L7" s="291"/>
      <c r="M7" s="291"/>
      <c r="N7" s="291"/>
      <c r="O7" s="291"/>
      <c r="P7" s="291"/>
      <c r="Q7" s="291"/>
      <c r="R7" s="291"/>
      <c r="S7" s="291"/>
      <c r="T7" s="291"/>
      <c r="U7" s="291"/>
      <c r="V7" s="291"/>
      <c r="W7" s="291"/>
      <c r="X7" s="291"/>
      <c r="Y7" s="292"/>
      <c r="AB7" s="269"/>
    </row>
    <row r="8" spans="2:28" s="268" customFormat="1">
      <c r="C8" s="186" t="s">
        <v>598</v>
      </c>
      <c r="D8" s="179"/>
      <c r="E8" s="298" t="s">
        <v>597</v>
      </c>
      <c r="F8" s="186" t="s">
        <v>656</v>
      </c>
      <c r="G8" s="299" t="s">
        <v>419</v>
      </c>
      <c r="H8" s="300" t="s">
        <v>563</v>
      </c>
      <c r="I8" s="178" t="s">
        <v>565</v>
      </c>
      <c r="J8" s="180" t="s">
        <v>563</v>
      </c>
      <c r="K8" s="301" t="s">
        <v>680</v>
      </c>
      <c r="L8" s="178"/>
      <c r="M8" s="178"/>
      <c r="N8" s="180" t="s">
        <v>563</v>
      </c>
      <c r="O8" s="301" t="s">
        <v>681</v>
      </c>
      <c r="P8" s="178"/>
      <c r="Q8" s="178"/>
      <c r="R8" s="180" t="s">
        <v>563</v>
      </c>
      <c r="S8" s="301" t="s">
        <v>659</v>
      </c>
      <c r="T8" s="178"/>
      <c r="U8" s="178"/>
      <c r="V8" s="180" t="s">
        <v>563</v>
      </c>
      <c r="W8" s="301" t="s">
        <v>682</v>
      </c>
      <c r="X8" s="302"/>
      <c r="Y8" s="303"/>
      <c r="AB8" s="269"/>
    </row>
    <row r="9" spans="2:28" s="268" customFormat="1">
      <c r="C9" s="305"/>
      <c r="D9" s="316"/>
      <c r="E9" s="304"/>
      <c r="F9" s="305"/>
      <c r="G9" s="306"/>
      <c r="H9" s="307"/>
      <c r="I9" s="269"/>
      <c r="J9" s="308" t="s">
        <v>55</v>
      </c>
      <c r="K9" s="267" t="s">
        <v>685</v>
      </c>
      <c r="L9" s="269"/>
      <c r="M9" s="269"/>
      <c r="N9" s="308" t="s">
        <v>55</v>
      </c>
      <c r="O9" s="267" t="s">
        <v>683</v>
      </c>
      <c r="P9" s="269"/>
      <c r="Q9" s="269"/>
      <c r="R9" s="308" t="s">
        <v>55</v>
      </c>
      <c r="S9" s="267" t="s">
        <v>684</v>
      </c>
      <c r="T9" s="269"/>
      <c r="U9" s="269"/>
      <c r="V9" s="311"/>
      <c r="W9" s="267"/>
      <c r="X9" s="309"/>
      <c r="Y9" s="310"/>
      <c r="AB9" s="269"/>
    </row>
    <row r="10" spans="2:28">
      <c r="C10" s="312" t="s">
        <v>599</v>
      </c>
      <c r="D10" s="313"/>
      <c r="E10" s="278" t="s">
        <v>597</v>
      </c>
      <c r="F10" s="259" t="s">
        <v>576</v>
      </c>
      <c r="G10" s="185" t="s">
        <v>419</v>
      </c>
      <c r="H10" s="300" t="s">
        <v>563</v>
      </c>
      <c r="I10" s="293" t="s">
        <v>686</v>
      </c>
      <c r="J10" s="180" t="s">
        <v>563</v>
      </c>
      <c r="K10" s="293" t="s">
        <v>687</v>
      </c>
      <c r="L10" s="293"/>
      <c r="M10" s="293"/>
      <c r="N10" s="293"/>
      <c r="O10" s="293"/>
      <c r="P10" s="293"/>
      <c r="Q10" s="293"/>
      <c r="R10" s="293"/>
      <c r="S10" s="293"/>
      <c r="T10" s="293"/>
      <c r="U10" s="293"/>
      <c r="V10" s="293"/>
      <c r="W10" s="293"/>
      <c r="X10" s="293"/>
      <c r="Y10" s="294"/>
    </row>
    <row r="11" spans="2:28">
      <c r="C11" s="312" t="s">
        <v>600</v>
      </c>
      <c r="D11" s="313"/>
      <c r="E11" s="278" t="s">
        <v>602</v>
      </c>
      <c r="F11" s="259" t="s">
        <v>48</v>
      </c>
      <c r="G11" s="185" t="s">
        <v>419</v>
      </c>
      <c r="H11" s="300" t="s">
        <v>563</v>
      </c>
      <c r="I11" s="293" t="s">
        <v>688</v>
      </c>
      <c r="J11" s="180" t="s">
        <v>563</v>
      </c>
      <c r="K11" s="293" t="s">
        <v>689</v>
      </c>
      <c r="L11" s="293"/>
      <c r="M11" s="293"/>
      <c r="N11" s="293"/>
      <c r="O11" s="293"/>
      <c r="P11" s="293"/>
      <c r="Q11" s="293"/>
      <c r="R11" s="293"/>
      <c r="S11" s="293"/>
      <c r="T11" s="293"/>
      <c r="U11" s="293"/>
      <c r="V11" s="293"/>
      <c r="W11" s="293"/>
      <c r="X11" s="293"/>
      <c r="Y11" s="294"/>
    </row>
    <row r="12" spans="2:28" s="378" customFormat="1">
      <c r="C12" s="703" t="s">
        <v>601</v>
      </c>
      <c r="D12" s="704"/>
      <c r="E12" s="705" t="s">
        <v>877</v>
      </c>
      <c r="F12" s="703" t="s">
        <v>883</v>
      </c>
      <c r="G12" s="706" t="s">
        <v>880</v>
      </c>
      <c r="H12" s="722" t="s">
        <v>56</v>
      </c>
      <c r="I12" s="743" t="s">
        <v>688</v>
      </c>
      <c r="J12" s="723" t="s">
        <v>56</v>
      </c>
      <c r="K12" s="743" t="s">
        <v>689</v>
      </c>
      <c r="L12" s="293"/>
      <c r="M12" s="293"/>
      <c r="N12" s="293"/>
      <c r="O12" s="293"/>
      <c r="P12" s="293"/>
      <c r="Q12" s="293"/>
      <c r="R12" s="293"/>
      <c r="S12" s="293"/>
      <c r="T12" s="293"/>
      <c r="U12" s="293"/>
      <c r="V12" s="293"/>
      <c r="W12" s="293"/>
      <c r="X12" s="293"/>
      <c r="Y12" s="294"/>
    </row>
    <row r="13" spans="2:28" s="741" customFormat="1">
      <c r="C13" s="737" t="s">
        <v>603</v>
      </c>
      <c r="D13" s="399"/>
      <c r="E13" s="381"/>
      <c r="F13" s="737" t="s">
        <v>1249</v>
      </c>
      <c r="G13" s="384" t="s">
        <v>714</v>
      </c>
      <c r="H13" s="390" t="s">
        <v>56</v>
      </c>
      <c r="I13" s="388" t="s">
        <v>652</v>
      </c>
      <c r="J13" s="387" t="s">
        <v>56</v>
      </c>
      <c r="K13" s="388" t="s">
        <v>653</v>
      </c>
      <c r="L13" s="742"/>
      <c r="M13" s="388"/>
      <c r="N13" s="742"/>
      <c r="O13" s="388"/>
      <c r="P13" s="742"/>
      <c r="Q13" s="388"/>
      <c r="R13" s="388"/>
      <c r="S13" s="388"/>
      <c r="T13" s="388"/>
      <c r="U13" s="388"/>
      <c r="V13" s="388"/>
      <c r="W13" s="388"/>
      <c r="X13" s="388"/>
      <c r="Y13" s="399"/>
    </row>
    <row r="14" spans="2:28" s="741" customFormat="1">
      <c r="C14" s="737" t="s">
        <v>605</v>
      </c>
      <c r="D14" s="399"/>
      <c r="E14" s="381"/>
      <c r="F14" s="737" t="s">
        <v>1250</v>
      </c>
      <c r="G14" s="384" t="s">
        <v>714</v>
      </c>
      <c r="H14" s="390" t="s">
        <v>55</v>
      </c>
      <c r="I14" s="388" t="s">
        <v>652</v>
      </c>
      <c r="J14" s="387" t="s">
        <v>56</v>
      </c>
      <c r="K14" s="388" t="s">
        <v>653</v>
      </c>
      <c r="L14" s="742"/>
      <c r="M14" s="388"/>
      <c r="N14" s="742"/>
      <c r="O14" s="388"/>
      <c r="P14" s="742"/>
      <c r="Q14" s="388"/>
      <c r="R14" s="388"/>
      <c r="S14" s="388"/>
      <c r="T14" s="388"/>
      <c r="U14" s="388"/>
      <c r="V14" s="388"/>
      <c r="W14" s="388"/>
      <c r="X14" s="388"/>
      <c r="Y14" s="399"/>
    </row>
    <row r="15" spans="2:28" s="378" customFormat="1">
      <c r="C15" s="703" t="s">
        <v>606</v>
      </c>
      <c r="D15" s="704"/>
      <c r="E15" s="705" t="s">
        <v>877</v>
      </c>
      <c r="F15" s="703" t="s">
        <v>884</v>
      </c>
      <c r="G15" s="706" t="s">
        <v>880</v>
      </c>
      <c r="H15" s="722" t="s">
        <v>56</v>
      </c>
      <c r="I15" s="743" t="s">
        <v>416</v>
      </c>
      <c r="J15" s="723" t="s">
        <v>56</v>
      </c>
      <c r="K15" s="743" t="s">
        <v>417</v>
      </c>
      <c r="L15" s="743"/>
      <c r="M15" s="743"/>
      <c r="N15" s="743"/>
      <c r="O15" s="743"/>
      <c r="P15" s="743"/>
      <c r="Q15" s="743"/>
      <c r="R15" s="743"/>
      <c r="S15" s="743"/>
      <c r="T15" s="743"/>
      <c r="U15" s="743"/>
      <c r="V15" s="743"/>
      <c r="W15" s="743"/>
      <c r="X15" s="743"/>
      <c r="Y15" s="744"/>
    </row>
    <row r="16" spans="2:28">
      <c r="C16" s="703" t="s">
        <v>607</v>
      </c>
      <c r="D16" s="704"/>
      <c r="E16" s="705" t="s">
        <v>597</v>
      </c>
      <c r="F16" s="703" t="s">
        <v>580</v>
      </c>
      <c r="G16" s="706" t="s">
        <v>419</v>
      </c>
      <c r="H16" s="722" t="s">
        <v>563</v>
      </c>
      <c r="I16" s="743" t="s">
        <v>691</v>
      </c>
      <c r="J16" s="723" t="s">
        <v>563</v>
      </c>
      <c r="K16" s="743" t="s">
        <v>690</v>
      </c>
      <c r="L16" s="743"/>
      <c r="M16" s="743"/>
      <c r="N16" s="743"/>
      <c r="O16" s="743"/>
      <c r="P16" s="743"/>
      <c r="Q16" s="743"/>
      <c r="R16" s="743"/>
      <c r="S16" s="743"/>
      <c r="T16" s="743"/>
      <c r="U16" s="743"/>
      <c r="V16" s="743"/>
      <c r="W16" s="743"/>
      <c r="X16" s="743"/>
      <c r="Y16" s="744"/>
    </row>
    <row r="17" spans="3:25">
      <c r="C17" s="703" t="s">
        <v>608</v>
      </c>
      <c r="D17" s="704"/>
      <c r="E17" s="705" t="s">
        <v>602</v>
      </c>
      <c r="F17" s="703" t="s">
        <v>403</v>
      </c>
      <c r="G17" s="384"/>
      <c r="H17" s="385" t="s">
        <v>56</v>
      </c>
      <c r="I17" s="386" t="s">
        <v>416</v>
      </c>
      <c r="J17" s="387" t="s">
        <v>56</v>
      </c>
      <c r="K17" s="388" t="s">
        <v>415</v>
      </c>
      <c r="L17" s="387" t="s">
        <v>56</v>
      </c>
      <c r="M17" s="388" t="s">
        <v>410</v>
      </c>
      <c r="N17" s="743"/>
      <c r="O17" s="743"/>
      <c r="P17" s="743"/>
      <c r="Q17" s="743"/>
      <c r="R17" s="743"/>
      <c r="S17" s="743"/>
      <c r="T17" s="743"/>
      <c r="U17" s="743"/>
      <c r="V17" s="743"/>
      <c r="W17" s="743"/>
      <c r="X17" s="743"/>
      <c r="Y17" s="744"/>
    </row>
    <row r="18" spans="3:25">
      <c r="C18" s="703" t="s">
        <v>609</v>
      </c>
      <c r="D18" s="704"/>
      <c r="E18" s="705" t="s">
        <v>602</v>
      </c>
      <c r="F18" s="703" t="s">
        <v>1270</v>
      </c>
      <c r="G18" s="384" t="s">
        <v>419</v>
      </c>
      <c r="H18" s="385" t="s">
        <v>56</v>
      </c>
      <c r="I18" s="386" t="s">
        <v>416</v>
      </c>
      <c r="J18" s="387" t="s">
        <v>56</v>
      </c>
      <c r="K18" s="388" t="s">
        <v>415</v>
      </c>
      <c r="L18" s="387" t="s">
        <v>56</v>
      </c>
      <c r="M18" s="388" t="s">
        <v>410</v>
      </c>
      <c r="N18" s="743"/>
      <c r="O18" s="743"/>
      <c r="P18" s="743"/>
      <c r="Q18" s="743"/>
      <c r="R18" s="743"/>
      <c r="S18" s="743"/>
      <c r="T18" s="743"/>
      <c r="U18" s="743"/>
      <c r="V18" s="743"/>
      <c r="W18" s="743"/>
      <c r="X18" s="743"/>
      <c r="Y18" s="744"/>
    </row>
    <row r="19" spans="3:25">
      <c r="C19" s="703" t="s">
        <v>610</v>
      </c>
      <c r="D19" s="704"/>
      <c r="E19" s="705" t="s">
        <v>597</v>
      </c>
      <c r="F19" s="703" t="s">
        <v>408</v>
      </c>
      <c r="G19" s="706" t="s">
        <v>419</v>
      </c>
      <c r="H19" s="722" t="s">
        <v>563</v>
      </c>
      <c r="I19" s="743" t="s">
        <v>691</v>
      </c>
      <c r="J19" s="723" t="s">
        <v>563</v>
      </c>
      <c r="K19" s="743" t="s">
        <v>690</v>
      </c>
      <c r="L19" s="743"/>
      <c r="M19" s="743"/>
      <c r="N19" s="743"/>
      <c r="O19" s="743"/>
      <c r="P19" s="743"/>
      <c r="Q19" s="743"/>
      <c r="R19" s="743"/>
      <c r="S19" s="743"/>
      <c r="T19" s="743"/>
      <c r="U19" s="743"/>
      <c r="V19" s="743"/>
      <c r="W19" s="743"/>
      <c r="X19" s="743"/>
      <c r="Y19" s="744"/>
    </row>
    <row r="20" spans="3:25">
      <c r="C20" s="703" t="s">
        <v>611</v>
      </c>
      <c r="D20" s="704"/>
      <c r="E20" s="705" t="s">
        <v>602</v>
      </c>
      <c r="F20" s="703" t="s">
        <v>404</v>
      </c>
      <c r="G20" s="706" t="s">
        <v>419</v>
      </c>
      <c r="H20" s="722" t="s">
        <v>563</v>
      </c>
      <c r="I20" s="743" t="s">
        <v>691</v>
      </c>
      <c r="J20" s="723" t="s">
        <v>563</v>
      </c>
      <c r="K20" s="743" t="s">
        <v>690</v>
      </c>
      <c r="L20" s="743"/>
      <c r="M20" s="743"/>
      <c r="N20" s="743"/>
      <c r="O20" s="743"/>
      <c r="P20" s="743"/>
      <c r="Q20" s="743"/>
      <c r="R20" s="743"/>
      <c r="S20" s="743"/>
      <c r="T20" s="743"/>
      <c r="U20" s="743"/>
      <c r="V20" s="743"/>
      <c r="W20" s="743"/>
      <c r="X20" s="743"/>
      <c r="Y20" s="744"/>
    </row>
    <row r="21" spans="3:25">
      <c r="C21" s="703" t="s">
        <v>612</v>
      </c>
      <c r="D21" s="704"/>
      <c r="E21" s="705" t="s">
        <v>597</v>
      </c>
      <c r="F21" s="703" t="s">
        <v>405</v>
      </c>
      <c r="G21" s="706"/>
      <c r="H21" s="722" t="s">
        <v>563</v>
      </c>
      <c r="I21" s="743" t="s">
        <v>691</v>
      </c>
      <c r="J21" s="723" t="s">
        <v>563</v>
      </c>
      <c r="K21" s="743" t="s">
        <v>690</v>
      </c>
      <c r="L21" s="743"/>
      <c r="M21" s="743"/>
      <c r="N21" s="743"/>
      <c r="O21" s="743"/>
      <c r="P21" s="743"/>
      <c r="Q21" s="743"/>
      <c r="R21" s="743"/>
      <c r="S21" s="743"/>
      <c r="T21" s="743"/>
      <c r="U21" s="743"/>
      <c r="V21" s="743"/>
      <c r="W21" s="743"/>
      <c r="X21" s="743"/>
      <c r="Y21" s="744"/>
    </row>
    <row r="22" spans="3:25">
      <c r="C22" s="703" t="s">
        <v>613</v>
      </c>
      <c r="D22" s="704"/>
      <c r="E22" s="705" t="s">
        <v>597</v>
      </c>
      <c r="F22" s="703" t="s">
        <v>661</v>
      </c>
      <c r="G22" s="706"/>
      <c r="H22" s="722" t="s">
        <v>563</v>
      </c>
      <c r="I22" s="743" t="s">
        <v>691</v>
      </c>
      <c r="J22" s="723" t="s">
        <v>563</v>
      </c>
      <c r="K22" s="743" t="s">
        <v>690</v>
      </c>
      <c r="L22" s="743"/>
      <c r="M22" s="743"/>
      <c r="N22" s="743"/>
      <c r="O22" s="743"/>
      <c r="P22" s="743"/>
      <c r="Q22" s="743"/>
      <c r="R22" s="743"/>
      <c r="S22" s="743"/>
      <c r="T22" s="743"/>
      <c r="U22" s="743"/>
      <c r="V22" s="743"/>
      <c r="W22" s="743"/>
      <c r="X22" s="743"/>
      <c r="Y22" s="744"/>
    </row>
    <row r="23" spans="3:25" s="268" customFormat="1">
      <c r="C23" s="703" t="s">
        <v>614</v>
      </c>
      <c r="D23" s="704"/>
      <c r="E23" s="705" t="s">
        <v>604</v>
      </c>
      <c r="F23" s="703" t="s">
        <v>586</v>
      </c>
      <c r="G23" s="706"/>
      <c r="H23" s="722" t="s">
        <v>563</v>
      </c>
      <c r="I23" s="743" t="s">
        <v>691</v>
      </c>
      <c r="J23" s="723" t="s">
        <v>563</v>
      </c>
      <c r="K23" s="743" t="s">
        <v>690</v>
      </c>
      <c r="L23" s="743"/>
      <c r="M23" s="743"/>
      <c r="N23" s="743"/>
      <c r="O23" s="743"/>
      <c r="P23" s="743"/>
      <c r="Q23" s="743"/>
      <c r="R23" s="743"/>
      <c r="S23" s="743"/>
      <c r="T23" s="743"/>
      <c r="U23" s="743"/>
      <c r="V23" s="743"/>
      <c r="W23" s="743"/>
      <c r="X23" s="743"/>
      <c r="Y23" s="744"/>
    </row>
    <row r="24" spans="3:25" s="268" customFormat="1">
      <c r="C24" s="703" t="s">
        <v>615</v>
      </c>
      <c r="D24" s="704"/>
      <c r="E24" s="705" t="s">
        <v>604</v>
      </c>
      <c r="F24" s="703" t="s">
        <v>587</v>
      </c>
      <c r="G24" s="706"/>
      <c r="H24" s="722" t="s">
        <v>563</v>
      </c>
      <c r="I24" s="743" t="s">
        <v>691</v>
      </c>
      <c r="J24" s="723" t="s">
        <v>563</v>
      </c>
      <c r="K24" s="743" t="s">
        <v>690</v>
      </c>
      <c r="L24" s="743"/>
      <c r="M24" s="743"/>
      <c r="N24" s="743"/>
      <c r="O24" s="743"/>
      <c r="P24" s="743"/>
      <c r="Q24" s="743"/>
      <c r="R24" s="743"/>
      <c r="S24" s="743"/>
      <c r="T24" s="743"/>
      <c r="U24" s="743"/>
      <c r="V24" s="743"/>
      <c r="W24" s="743"/>
      <c r="X24" s="743"/>
      <c r="Y24" s="744"/>
    </row>
    <row r="25" spans="3:25">
      <c r="C25" s="703" t="s">
        <v>616</v>
      </c>
      <c r="D25" s="704"/>
      <c r="E25" s="705" t="s">
        <v>602</v>
      </c>
      <c r="F25" s="703" t="s">
        <v>406</v>
      </c>
      <c r="G25" s="706" t="s">
        <v>419</v>
      </c>
      <c r="H25" s="722" t="s">
        <v>563</v>
      </c>
      <c r="I25" s="743" t="s">
        <v>691</v>
      </c>
      <c r="J25" s="723" t="s">
        <v>563</v>
      </c>
      <c r="K25" s="743" t="s">
        <v>690</v>
      </c>
      <c r="L25" s="743"/>
      <c r="M25" s="743"/>
      <c r="N25" s="743"/>
      <c r="O25" s="743"/>
      <c r="P25" s="743"/>
      <c r="Q25" s="743"/>
      <c r="R25" s="743"/>
      <c r="S25" s="743"/>
      <c r="T25" s="743"/>
      <c r="U25" s="743"/>
      <c r="V25" s="743"/>
      <c r="W25" s="743"/>
      <c r="X25" s="743"/>
      <c r="Y25" s="744"/>
    </row>
    <row r="26" spans="3:25" s="268" customFormat="1">
      <c r="C26" s="703" t="s">
        <v>617</v>
      </c>
      <c r="D26" s="704"/>
      <c r="E26" s="705" t="s">
        <v>602</v>
      </c>
      <c r="F26" s="703" t="s">
        <v>692</v>
      </c>
      <c r="G26" s="706" t="s">
        <v>419</v>
      </c>
      <c r="H26" s="722" t="s">
        <v>563</v>
      </c>
      <c r="I26" s="743" t="s">
        <v>693</v>
      </c>
      <c r="J26" s="745"/>
      <c r="K26" s="743"/>
      <c r="L26" s="731" t="s">
        <v>55</v>
      </c>
      <c r="M26" s="743" t="s">
        <v>694</v>
      </c>
      <c r="N26" s="743"/>
      <c r="O26" s="743"/>
      <c r="P26" s="743"/>
      <c r="Q26" s="743"/>
      <c r="R26" s="743"/>
      <c r="S26" s="743"/>
      <c r="T26" s="743"/>
      <c r="U26" s="743"/>
      <c r="V26" s="743"/>
      <c r="W26" s="743"/>
      <c r="X26" s="743"/>
      <c r="Y26" s="744"/>
    </row>
    <row r="27" spans="3:25" s="268" customFormat="1">
      <c r="C27" s="703" t="s">
        <v>741</v>
      </c>
      <c r="D27" s="704"/>
      <c r="E27" s="705" t="s">
        <v>697</v>
      </c>
      <c r="F27" s="703" t="s">
        <v>695</v>
      </c>
      <c r="G27" s="706" t="s">
        <v>419</v>
      </c>
      <c r="H27" s="722" t="s">
        <v>56</v>
      </c>
      <c r="I27" s="743" t="s">
        <v>416</v>
      </c>
      <c r="J27" s="723" t="s">
        <v>56</v>
      </c>
      <c r="K27" s="743" t="s">
        <v>417</v>
      </c>
      <c r="L27" s="743"/>
      <c r="M27" s="743"/>
      <c r="N27" s="743"/>
      <c r="O27" s="743"/>
      <c r="P27" s="743"/>
      <c r="Q27" s="743"/>
      <c r="R27" s="743"/>
      <c r="S27" s="743"/>
      <c r="T27" s="743"/>
      <c r="U27" s="743"/>
      <c r="V27" s="743"/>
      <c r="W27" s="743"/>
      <c r="X27" s="743"/>
      <c r="Y27" s="744"/>
    </row>
    <row r="28" spans="3:25" s="268" customFormat="1">
      <c r="C28" s="703" t="s">
        <v>741</v>
      </c>
      <c r="D28" s="704"/>
      <c r="E28" s="705" t="s">
        <v>697</v>
      </c>
      <c r="F28" s="703" t="s">
        <v>696</v>
      </c>
      <c r="G28" s="706" t="s">
        <v>419</v>
      </c>
      <c r="H28" s="722" t="s">
        <v>563</v>
      </c>
      <c r="I28" s="743" t="s">
        <v>691</v>
      </c>
      <c r="J28" s="723" t="s">
        <v>563</v>
      </c>
      <c r="K28" s="743" t="s">
        <v>690</v>
      </c>
      <c r="L28" s="743"/>
      <c r="M28" s="743"/>
      <c r="N28" s="743"/>
      <c r="O28" s="743"/>
      <c r="P28" s="743"/>
      <c r="Q28" s="743"/>
      <c r="R28" s="743"/>
      <c r="S28" s="743"/>
      <c r="T28" s="743"/>
      <c r="U28" s="743"/>
      <c r="V28" s="743"/>
      <c r="W28" s="743"/>
      <c r="X28" s="743"/>
      <c r="Y28" s="744"/>
    </row>
    <row r="29" spans="3:25">
      <c r="C29" s="703" t="s">
        <v>735</v>
      </c>
      <c r="D29" s="704"/>
      <c r="E29" s="705" t="s">
        <v>597</v>
      </c>
      <c r="F29" s="703" t="s">
        <v>698</v>
      </c>
      <c r="G29" s="706" t="s">
        <v>419</v>
      </c>
      <c r="H29" s="722" t="s">
        <v>563</v>
      </c>
      <c r="I29" s="743" t="s">
        <v>691</v>
      </c>
      <c r="J29" s="709" t="s">
        <v>563</v>
      </c>
      <c r="K29" s="708" t="s">
        <v>415</v>
      </c>
      <c r="L29" s="709" t="s">
        <v>563</v>
      </c>
      <c r="M29" s="708" t="s">
        <v>410</v>
      </c>
      <c r="N29" s="743"/>
      <c r="O29" s="743"/>
      <c r="P29" s="743"/>
      <c r="Q29" s="743"/>
      <c r="R29" s="743"/>
      <c r="S29" s="743"/>
      <c r="T29" s="743"/>
      <c r="U29" s="743"/>
      <c r="V29" s="743"/>
      <c r="W29" s="743"/>
      <c r="X29" s="743"/>
      <c r="Y29" s="744"/>
    </row>
    <row r="30" spans="3:25">
      <c r="C30" s="703" t="s">
        <v>618</v>
      </c>
      <c r="D30" s="704"/>
      <c r="E30" s="705" t="s">
        <v>597</v>
      </c>
      <c r="F30" s="703" t="s">
        <v>49</v>
      </c>
      <c r="G30" s="706"/>
      <c r="H30" s="722" t="s">
        <v>56</v>
      </c>
      <c r="I30" s="743" t="s">
        <v>416</v>
      </c>
      <c r="J30" s="723" t="s">
        <v>56</v>
      </c>
      <c r="K30" s="743" t="s">
        <v>417</v>
      </c>
      <c r="L30" s="743"/>
      <c r="M30" s="743"/>
      <c r="N30" s="743"/>
      <c r="O30" s="743"/>
      <c r="P30" s="743"/>
      <c r="Q30" s="743"/>
      <c r="R30" s="743"/>
      <c r="S30" s="743"/>
      <c r="T30" s="743"/>
      <c r="U30" s="743"/>
      <c r="V30" s="743"/>
      <c r="W30" s="743"/>
      <c r="X30" s="743"/>
      <c r="Y30" s="744"/>
    </row>
    <row r="31" spans="3:25" s="739" customFormat="1">
      <c r="C31" s="737" t="s">
        <v>619</v>
      </c>
      <c r="D31" s="399"/>
      <c r="E31" s="381"/>
      <c r="F31" s="737" t="s">
        <v>1234</v>
      </c>
      <c r="G31" s="384"/>
      <c r="H31" s="385" t="s">
        <v>56</v>
      </c>
      <c r="I31" s="386" t="s">
        <v>416</v>
      </c>
      <c r="J31" s="392" t="s">
        <v>56</v>
      </c>
      <c r="K31" s="386" t="s">
        <v>417</v>
      </c>
      <c r="L31" s="386"/>
      <c r="M31" s="743"/>
      <c r="N31" s="743"/>
      <c r="O31" s="743"/>
      <c r="P31" s="743"/>
      <c r="Q31" s="743"/>
      <c r="R31" s="743"/>
      <c r="S31" s="743"/>
      <c r="T31" s="743"/>
      <c r="U31" s="743"/>
      <c r="V31" s="743"/>
      <c r="W31" s="743"/>
      <c r="X31" s="743"/>
      <c r="Y31" s="744"/>
    </row>
    <row r="32" spans="3:25">
      <c r="C32" s="703" t="s">
        <v>742</v>
      </c>
      <c r="D32" s="704"/>
      <c r="E32" s="705" t="s">
        <v>620</v>
      </c>
      <c r="F32" s="703" t="s">
        <v>662</v>
      </c>
      <c r="G32" s="706"/>
      <c r="H32" s="722" t="s">
        <v>56</v>
      </c>
      <c r="I32" s="743" t="s">
        <v>416</v>
      </c>
      <c r="J32" s="723" t="s">
        <v>56</v>
      </c>
      <c r="K32" s="743" t="s">
        <v>417</v>
      </c>
      <c r="L32" s="743"/>
      <c r="M32" s="743"/>
      <c r="N32" s="743"/>
      <c r="O32" s="743"/>
      <c r="P32" s="743"/>
      <c r="Q32" s="743"/>
      <c r="R32" s="743"/>
      <c r="S32" s="743"/>
      <c r="T32" s="743"/>
      <c r="U32" s="743"/>
      <c r="V32" s="743"/>
      <c r="W32" s="743"/>
      <c r="X32" s="743"/>
      <c r="Y32" s="744"/>
    </row>
    <row r="33" spans="3:25">
      <c r="C33" s="703" t="s">
        <v>743</v>
      </c>
      <c r="D33" s="704"/>
      <c r="E33" s="705" t="s">
        <v>597</v>
      </c>
      <c r="F33" s="703" t="s">
        <v>663</v>
      </c>
      <c r="G33" s="706"/>
      <c r="H33" s="722" t="s">
        <v>56</v>
      </c>
      <c r="I33" s="743" t="s">
        <v>416</v>
      </c>
      <c r="J33" s="709" t="s">
        <v>56</v>
      </c>
      <c r="K33" s="708" t="s">
        <v>415</v>
      </c>
      <c r="L33" s="709" t="s">
        <v>56</v>
      </c>
      <c r="M33" s="708" t="s">
        <v>410</v>
      </c>
      <c r="N33" s="743"/>
      <c r="O33" s="743"/>
      <c r="P33" s="743"/>
      <c r="Q33" s="743"/>
      <c r="R33" s="743"/>
      <c r="S33" s="743"/>
      <c r="T33" s="743"/>
      <c r="U33" s="743"/>
      <c r="V33" s="743"/>
      <c r="W33" s="743"/>
      <c r="X33" s="743"/>
      <c r="Y33" s="744"/>
    </row>
    <row r="34" spans="3:25">
      <c r="C34" s="703" t="s">
        <v>621</v>
      </c>
      <c r="D34" s="704"/>
      <c r="E34" s="705" t="s">
        <v>597</v>
      </c>
      <c r="F34" s="703" t="s">
        <v>664</v>
      </c>
      <c r="G34" s="706"/>
      <c r="H34" s="722" t="s">
        <v>56</v>
      </c>
      <c r="I34" s="743" t="s">
        <v>416</v>
      </c>
      <c r="J34" s="723" t="s">
        <v>56</v>
      </c>
      <c r="K34" s="743" t="s">
        <v>417</v>
      </c>
      <c r="L34" s="743"/>
      <c r="M34" s="743"/>
      <c r="N34" s="743"/>
      <c r="O34" s="743"/>
      <c r="P34" s="743"/>
      <c r="Q34" s="743"/>
      <c r="R34" s="743"/>
      <c r="S34" s="743"/>
      <c r="T34" s="743"/>
      <c r="U34" s="743"/>
      <c r="V34" s="743"/>
      <c r="W34" s="743"/>
      <c r="X34" s="743"/>
      <c r="Y34" s="744"/>
    </row>
    <row r="35" spans="3:25">
      <c r="C35" s="703" t="s">
        <v>621</v>
      </c>
      <c r="D35" s="704"/>
      <c r="E35" s="705" t="s">
        <v>597</v>
      </c>
      <c r="F35" s="703" t="s">
        <v>665</v>
      </c>
      <c r="G35" s="706"/>
      <c r="H35" s="722" t="s">
        <v>56</v>
      </c>
      <c r="I35" s="743" t="s">
        <v>416</v>
      </c>
      <c r="J35" s="723" t="s">
        <v>56</v>
      </c>
      <c r="K35" s="743" t="s">
        <v>417</v>
      </c>
      <c r="L35" s="743"/>
      <c r="M35" s="743"/>
      <c r="N35" s="743"/>
      <c r="O35" s="743"/>
      <c r="P35" s="743"/>
      <c r="Q35" s="743"/>
      <c r="R35" s="743"/>
      <c r="S35" s="743"/>
      <c r="T35" s="743"/>
      <c r="U35" s="743"/>
      <c r="V35" s="743"/>
      <c r="W35" s="743"/>
      <c r="X35" s="743"/>
      <c r="Y35" s="744"/>
    </row>
    <row r="36" spans="3:25" s="739" customFormat="1">
      <c r="C36" s="737" t="s">
        <v>747</v>
      </c>
      <c r="D36" s="313"/>
      <c r="E36" s="278"/>
      <c r="F36" s="737" t="s">
        <v>1237</v>
      </c>
      <c r="G36" s="185"/>
      <c r="H36" s="390" t="s">
        <v>56</v>
      </c>
      <c r="I36" s="388" t="s">
        <v>416</v>
      </c>
      <c r="J36" s="387" t="s">
        <v>56</v>
      </c>
      <c r="K36" s="388" t="s">
        <v>417</v>
      </c>
      <c r="L36" s="738"/>
      <c r="M36" s="738"/>
      <c r="N36" s="738"/>
      <c r="O36" s="738"/>
      <c r="P36" s="738"/>
      <c r="Q36" s="738"/>
      <c r="R36" s="738"/>
      <c r="S36" s="738"/>
      <c r="T36" s="738"/>
      <c r="U36" s="738"/>
      <c r="V36" s="738"/>
      <c r="W36" s="738"/>
      <c r="X36" s="738"/>
      <c r="Y36" s="313"/>
    </row>
    <row r="37" spans="3:25">
      <c r="C37" s="703" t="s">
        <v>823</v>
      </c>
      <c r="D37" s="704"/>
      <c r="E37" s="705" t="s">
        <v>620</v>
      </c>
      <c r="F37" s="703" t="s">
        <v>1236</v>
      </c>
      <c r="G37" s="706" t="s">
        <v>419</v>
      </c>
      <c r="H37" s="722" t="s">
        <v>56</v>
      </c>
      <c r="I37" s="743" t="s">
        <v>416</v>
      </c>
      <c r="J37" s="723" t="s">
        <v>56</v>
      </c>
      <c r="K37" s="743" t="s">
        <v>417</v>
      </c>
      <c r="L37" s="743"/>
      <c r="M37" s="743"/>
      <c r="N37" s="743"/>
      <c r="O37" s="743"/>
      <c r="P37" s="743"/>
      <c r="Q37" s="743"/>
      <c r="R37" s="743"/>
      <c r="S37" s="743"/>
      <c r="T37" s="743"/>
      <c r="U37" s="743"/>
      <c r="V37" s="743"/>
      <c r="W37" s="743"/>
      <c r="X37" s="743"/>
      <c r="Y37" s="744"/>
    </row>
    <row r="38" spans="3:25">
      <c r="C38" s="703" t="s">
        <v>781</v>
      </c>
      <c r="D38" s="704"/>
      <c r="E38" s="705" t="s">
        <v>602</v>
      </c>
      <c r="F38" s="703" t="s">
        <v>50</v>
      </c>
      <c r="G38" s="706"/>
      <c r="H38" s="722" t="s">
        <v>56</v>
      </c>
      <c r="I38" s="743" t="s">
        <v>416</v>
      </c>
      <c r="J38" s="723" t="s">
        <v>56</v>
      </c>
      <c r="K38" s="743" t="s">
        <v>417</v>
      </c>
      <c r="L38" s="743"/>
      <c r="M38" s="743"/>
      <c r="N38" s="743"/>
      <c r="O38" s="743"/>
      <c r="P38" s="743"/>
      <c r="Q38" s="743"/>
      <c r="R38" s="743"/>
      <c r="S38" s="743"/>
      <c r="T38" s="743"/>
      <c r="U38" s="743"/>
      <c r="V38" s="743"/>
      <c r="W38" s="743"/>
      <c r="X38" s="743"/>
      <c r="Y38" s="744"/>
    </row>
    <row r="39" spans="3:25">
      <c r="C39" s="703" t="s">
        <v>824</v>
      </c>
      <c r="D39" s="704"/>
      <c r="E39" s="705" t="s">
        <v>602</v>
      </c>
      <c r="F39" s="703" t="s">
        <v>51</v>
      </c>
      <c r="G39" s="706"/>
      <c r="H39" s="722" t="s">
        <v>56</v>
      </c>
      <c r="I39" s="743" t="s">
        <v>416</v>
      </c>
      <c r="J39" s="709" t="s">
        <v>56</v>
      </c>
      <c r="K39" s="708" t="s">
        <v>415</v>
      </c>
      <c r="L39" s="709" t="s">
        <v>56</v>
      </c>
      <c r="M39" s="708" t="s">
        <v>410</v>
      </c>
      <c r="N39" s="743"/>
      <c r="O39" s="743"/>
      <c r="P39" s="743"/>
      <c r="Q39" s="743"/>
      <c r="R39" s="743"/>
      <c r="S39" s="743"/>
      <c r="T39" s="743"/>
      <c r="U39" s="743"/>
      <c r="V39" s="743"/>
      <c r="W39" s="743"/>
      <c r="X39" s="743"/>
      <c r="Y39" s="744"/>
    </row>
    <row r="40" spans="3:25">
      <c r="C40" s="703" t="s">
        <v>825</v>
      </c>
      <c r="D40" s="704"/>
      <c r="E40" s="705" t="s">
        <v>602</v>
      </c>
      <c r="F40" s="703" t="s">
        <v>52</v>
      </c>
      <c r="G40" s="706"/>
      <c r="H40" s="722" t="s">
        <v>56</v>
      </c>
      <c r="I40" s="743" t="s">
        <v>416</v>
      </c>
      <c r="J40" s="723" t="s">
        <v>56</v>
      </c>
      <c r="K40" s="743" t="s">
        <v>417</v>
      </c>
      <c r="L40" s="743"/>
      <c r="M40" s="743"/>
      <c r="N40" s="743"/>
      <c r="O40" s="743"/>
      <c r="P40" s="743"/>
      <c r="Q40" s="743"/>
      <c r="R40" s="743"/>
      <c r="S40" s="743"/>
      <c r="T40" s="743"/>
      <c r="U40" s="743"/>
      <c r="V40" s="743"/>
      <c r="W40" s="743"/>
      <c r="X40" s="743"/>
      <c r="Y40" s="744"/>
    </row>
    <row r="41" spans="3:25">
      <c r="C41" s="703" t="s">
        <v>826</v>
      </c>
      <c r="D41" s="704"/>
      <c r="E41" s="705" t="s">
        <v>620</v>
      </c>
      <c r="F41" s="703" t="s">
        <v>573</v>
      </c>
      <c r="G41" s="706" t="s">
        <v>419</v>
      </c>
      <c r="H41" s="722" t="s">
        <v>56</v>
      </c>
      <c r="I41" s="743" t="s">
        <v>416</v>
      </c>
      <c r="J41" s="723" t="s">
        <v>56</v>
      </c>
      <c r="K41" s="743" t="s">
        <v>417</v>
      </c>
      <c r="L41" s="743"/>
      <c r="M41" s="743"/>
      <c r="N41" s="743"/>
      <c r="O41" s="743"/>
      <c r="P41" s="743"/>
      <c r="Q41" s="743"/>
      <c r="R41" s="743"/>
      <c r="S41" s="743"/>
      <c r="T41" s="743"/>
      <c r="U41" s="743"/>
      <c r="V41" s="743"/>
      <c r="W41" s="743"/>
      <c r="X41" s="743"/>
      <c r="Y41" s="744"/>
    </row>
    <row r="42" spans="3:25">
      <c r="C42" s="703" t="s">
        <v>827</v>
      </c>
      <c r="D42" s="704"/>
      <c r="E42" s="705" t="s">
        <v>602</v>
      </c>
      <c r="F42" s="703" t="s">
        <v>53</v>
      </c>
      <c r="G42" s="706"/>
      <c r="H42" s="722" t="s">
        <v>56</v>
      </c>
      <c r="I42" s="743" t="s">
        <v>416</v>
      </c>
      <c r="J42" s="723" t="s">
        <v>56</v>
      </c>
      <c r="K42" s="743" t="s">
        <v>417</v>
      </c>
      <c r="L42" s="743"/>
      <c r="M42" s="743"/>
      <c r="N42" s="743"/>
      <c r="O42" s="743"/>
      <c r="P42" s="743"/>
      <c r="Q42" s="743"/>
      <c r="R42" s="743"/>
      <c r="S42" s="743"/>
      <c r="T42" s="743"/>
      <c r="U42" s="743"/>
      <c r="V42" s="743"/>
      <c r="W42" s="743"/>
      <c r="X42" s="743"/>
      <c r="Y42" s="744"/>
    </row>
    <row r="43" spans="3:25">
      <c r="C43" s="703" t="s">
        <v>828</v>
      </c>
      <c r="D43" s="704"/>
      <c r="E43" s="705" t="s">
        <v>602</v>
      </c>
      <c r="F43" s="703" t="s">
        <v>666</v>
      </c>
      <c r="G43" s="384"/>
      <c r="H43" s="385" t="s">
        <v>56</v>
      </c>
      <c r="I43" s="386" t="s">
        <v>416</v>
      </c>
      <c r="J43" s="387" t="s">
        <v>56</v>
      </c>
      <c r="K43" s="388" t="s">
        <v>635</v>
      </c>
      <c r="L43" s="387" t="s">
        <v>56</v>
      </c>
      <c r="M43" s="388" t="s">
        <v>411</v>
      </c>
      <c r="N43" s="387" t="s">
        <v>56</v>
      </c>
      <c r="O43" s="388" t="s">
        <v>410</v>
      </c>
      <c r="P43" s="387" t="s">
        <v>56</v>
      </c>
      <c r="Q43" s="388" t="s">
        <v>412</v>
      </c>
      <c r="R43" s="397"/>
      <c r="S43" s="388"/>
      <c r="T43" s="743"/>
      <c r="U43" s="743"/>
      <c r="V43" s="743"/>
      <c r="W43" s="743"/>
      <c r="X43" s="743"/>
      <c r="Y43" s="744"/>
    </row>
    <row r="44" spans="3:25">
      <c r="C44" s="703" t="s">
        <v>829</v>
      </c>
      <c r="D44" s="704"/>
      <c r="E44" s="705" t="s">
        <v>602</v>
      </c>
      <c r="F44" s="703" t="s">
        <v>667</v>
      </c>
      <c r="G44" s="706"/>
      <c r="H44" s="722" t="s">
        <v>56</v>
      </c>
      <c r="I44" s="743" t="s">
        <v>416</v>
      </c>
      <c r="J44" s="723" t="s">
        <v>56</v>
      </c>
      <c r="K44" s="743" t="s">
        <v>417</v>
      </c>
      <c r="L44" s="743"/>
      <c r="M44" s="743"/>
      <c r="N44" s="743"/>
      <c r="O44" s="743"/>
      <c r="P44" s="743"/>
      <c r="Q44" s="743"/>
      <c r="R44" s="743"/>
      <c r="S44" s="743"/>
      <c r="T44" s="743"/>
      <c r="U44" s="743"/>
      <c r="V44" s="743"/>
      <c r="W44" s="743"/>
      <c r="X44" s="743"/>
      <c r="Y44" s="744"/>
    </row>
    <row r="45" spans="3:25">
      <c r="C45" s="703" t="s">
        <v>829</v>
      </c>
      <c r="D45" s="704"/>
      <c r="E45" s="705" t="s">
        <v>602</v>
      </c>
      <c r="F45" s="703" t="s">
        <v>668</v>
      </c>
      <c r="G45" s="706"/>
      <c r="H45" s="722" t="s">
        <v>56</v>
      </c>
      <c r="I45" s="743" t="s">
        <v>416</v>
      </c>
      <c r="J45" s="723" t="s">
        <v>56</v>
      </c>
      <c r="K45" s="743" t="s">
        <v>417</v>
      </c>
      <c r="L45" s="743"/>
      <c r="M45" s="743"/>
      <c r="N45" s="743"/>
      <c r="O45" s="743"/>
      <c r="P45" s="743"/>
      <c r="Q45" s="743"/>
      <c r="R45" s="743"/>
      <c r="S45" s="743"/>
      <c r="T45" s="743"/>
      <c r="U45" s="743"/>
      <c r="V45" s="743"/>
      <c r="W45" s="743"/>
      <c r="X45" s="743"/>
      <c r="Y45" s="744"/>
    </row>
    <row r="46" spans="3:25">
      <c r="C46" s="703" t="s">
        <v>830</v>
      </c>
      <c r="D46" s="704"/>
      <c r="E46" s="705" t="s">
        <v>602</v>
      </c>
      <c r="F46" s="703" t="s">
        <v>407</v>
      </c>
      <c r="G46" s="706"/>
      <c r="H46" s="722" t="s">
        <v>56</v>
      </c>
      <c r="I46" s="743" t="s">
        <v>416</v>
      </c>
      <c r="J46" s="709" t="s">
        <v>56</v>
      </c>
      <c r="K46" s="708" t="s">
        <v>415</v>
      </c>
      <c r="L46" s="709" t="s">
        <v>56</v>
      </c>
      <c r="M46" s="708" t="s">
        <v>410</v>
      </c>
      <c r="N46" s="743"/>
      <c r="O46" s="743"/>
      <c r="P46" s="743"/>
      <c r="Q46" s="743"/>
      <c r="R46" s="743"/>
      <c r="S46" s="743"/>
      <c r="T46" s="743"/>
      <c r="U46" s="743"/>
      <c r="V46" s="743"/>
      <c r="W46" s="743"/>
      <c r="X46" s="743"/>
      <c r="Y46" s="744"/>
    </row>
    <row r="47" spans="3:25">
      <c r="C47" s="703" t="s">
        <v>831</v>
      </c>
      <c r="D47" s="704"/>
      <c r="E47" s="705" t="s">
        <v>597</v>
      </c>
      <c r="F47" s="703" t="s">
        <v>770</v>
      </c>
      <c r="G47" s="706" t="s">
        <v>419</v>
      </c>
      <c r="H47" s="722" t="s">
        <v>56</v>
      </c>
      <c r="I47" s="743" t="s">
        <v>416</v>
      </c>
      <c r="J47" s="709" t="s">
        <v>56</v>
      </c>
      <c r="K47" s="708" t="s">
        <v>415</v>
      </c>
      <c r="L47" s="709" t="s">
        <v>56</v>
      </c>
      <c r="M47" s="708" t="s">
        <v>410</v>
      </c>
      <c r="N47" s="743"/>
      <c r="O47" s="743"/>
      <c r="P47" s="743"/>
      <c r="Q47" s="743"/>
      <c r="R47" s="743"/>
      <c r="S47" s="743"/>
      <c r="T47" s="743"/>
      <c r="U47" s="743"/>
      <c r="V47" s="743"/>
      <c r="W47" s="743"/>
      <c r="X47" s="743"/>
      <c r="Y47" s="744"/>
    </row>
    <row r="48" spans="3:25" s="739" customFormat="1">
      <c r="C48" s="737" t="s">
        <v>832</v>
      </c>
      <c r="D48" s="704"/>
      <c r="E48" s="705" t="s">
        <v>597</v>
      </c>
      <c r="F48" s="737" t="s">
        <v>1239</v>
      </c>
      <c r="G48" s="384" t="s">
        <v>714</v>
      </c>
      <c r="H48" s="390" t="s">
        <v>56</v>
      </c>
      <c r="I48" s="388" t="s">
        <v>416</v>
      </c>
      <c r="J48" s="387" t="s">
        <v>56</v>
      </c>
      <c r="K48" s="388" t="s">
        <v>415</v>
      </c>
      <c r="L48" s="387" t="s">
        <v>56</v>
      </c>
      <c r="M48" s="388" t="s">
        <v>410</v>
      </c>
      <c r="N48" s="710"/>
      <c r="O48" s="708"/>
      <c r="P48" s="710"/>
      <c r="Q48" s="708"/>
      <c r="R48" s="708"/>
      <c r="S48" s="708"/>
      <c r="T48" s="708"/>
      <c r="U48" s="738"/>
      <c r="V48" s="738"/>
      <c r="W48" s="738"/>
      <c r="X48" s="738"/>
      <c r="Y48" s="313"/>
    </row>
    <row r="49" spans="2:28">
      <c r="C49" s="703" t="s">
        <v>833</v>
      </c>
      <c r="D49" s="715"/>
      <c r="E49" s="716" t="s">
        <v>602</v>
      </c>
      <c r="F49" s="714" t="s">
        <v>54</v>
      </c>
      <c r="G49" s="717"/>
      <c r="H49" s="718" t="s">
        <v>56</v>
      </c>
      <c r="I49" s="746" t="s">
        <v>416</v>
      </c>
      <c r="J49" s="720" t="s">
        <v>56</v>
      </c>
      <c r="K49" s="746" t="s">
        <v>417</v>
      </c>
      <c r="L49" s="746"/>
      <c r="M49" s="746"/>
      <c r="N49" s="746"/>
      <c r="O49" s="746"/>
      <c r="P49" s="746"/>
      <c r="Q49" s="746"/>
      <c r="R49" s="746"/>
      <c r="S49" s="746"/>
      <c r="T49" s="746"/>
      <c r="U49" s="746"/>
      <c r="V49" s="746"/>
      <c r="W49" s="746"/>
      <c r="X49" s="746"/>
      <c r="Y49" s="747"/>
    </row>
    <row r="50" spans="2:28" s="290" customFormat="1" ht="6" customHeight="1">
      <c r="B50" s="264"/>
      <c r="C50" s="264"/>
      <c r="D50" s="264"/>
      <c r="E50" s="264"/>
      <c r="G50" s="183"/>
    </row>
    <row r="51" spans="2:28" s="290" customFormat="1" ht="28.5">
      <c r="C51" s="318" t="s">
        <v>722</v>
      </c>
      <c r="D51" s="320"/>
      <c r="E51" s="277" t="s">
        <v>642</v>
      </c>
      <c r="F51" s="289" t="s">
        <v>47</v>
      </c>
      <c r="G51" s="182" t="s">
        <v>418</v>
      </c>
      <c r="H51" s="1028" t="s">
        <v>561</v>
      </c>
      <c r="I51" s="1029"/>
      <c r="J51" s="1029"/>
      <c r="K51" s="1029"/>
      <c r="L51" s="1029"/>
      <c r="M51" s="1029"/>
      <c r="N51" s="1029"/>
      <c r="O51" s="1029"/>
      <c r="P51" s="1029"/>
      <c r="Q51" s="1029"/>
      <c r="R51" s="1029"/>
      <c r="S51" s="1029"/>
      <c r="T51" s="1029"/>
      <c r="U51" s="1029"/>
      <c r="V51" s="1029"/>
      <c r="W51" s="1029"/>
      <c r="X51" s="1029"/>
      <c r="Y51" s="1030"/>
    </row>
    <row r="52" spans="2:28" s="378" customFormat="1">
      <c r="C52" s="703" t="s">
        <v>836</v>
      </c>
      <c r="D52" s="704"/>
      <c r="E52" s="705" t="s">
        <v>602</v>
      </c>
      <c r="F52" s="703" t="s">
        <v>841</v>
      </c>
      <c r="G52" s="706" t="s">
        <v>880</v>
      </c>
      <c r="H52" s="722" t="s">
        <v>56</v>
      </c>
      <c r="I52" s="743" t="s">
        <v>416</v>
      </c>
      <c r="J52" s="709" t="s">
        <v>56</v>
      </c>
      <c r="K52" s="708" t="s">
        <v>415</v>
      </c>
      <c r="L52" s="709" t="s">
        <v>56</v>
      </c>
      <c r="M52" s="708" t="s">
        <v>410</v>
      </c>
      <c r="N52" s="743"/>
      <c r="O52" s="743"/>
      <c r="P52" s="743"/>
      <c r="Q52" s="743"/>
      <c r="R52" s="743"/>
      <c r="S52" s="743"/>
      <c r="T52" s="743"/>
      <c r="U52" s="743"/>
      <c r="V52" s="743"/>
      <c r="W52" s="743"/>
      <c r="X52" s="743"/>
      <c r="Y52" s="744"/>
      <c r="Z52" s="740"/>
      <c r="AA52" s="740"/>
      <c r="AB52" s="740"/>
    </row>
    <row r="53" spans="2:28">
      <c r="C53" s="703" t="s">
        <v>838</v>
      </c>
      <c r="D53" s="704"/>
      <c r="E53" s="705" t="s">
        <v>602</v>
      </c>
      <c r="F53" s="703" t="s">
        <v>669</v>
      </c>
      <c r="G53" s="706" t="s">
        <v>419</v>
      </c>
      <c r="H53" s="722" t="s">
        <v>56</v>
      </c>
      <c r="I53" s="743" t="s">
        <v>416</v>
      </c>
      <c r="J53" s="709" t="s">
        <v>56</v>
      </c>
      <c r="K53" s="708" t="s">
        <v>415</v>
      </c>
      <c r="L53" s="709" t="s">
        <v>56</v>
      </c>
      <c r="M53" s="708" t="s">
        <v>410</v>
      </c>
      <c r="N53" s="743"/>
      <c r="O53" s="743"/>
      <c r="P53" s="743"/>
      <c r="Q53" s="743"/>
      <c r="R53" s="743"/>
      <c r="S53" s="743"/>
      <c r="T53" s="743"/>
      <c r="U53" s="743"/>
      <c r="V53" s="743"/>
      <c r="W53" s="743"/>
      <c r="X53" s="743"/>
      <c r="Y53" s="744"/>
      <c r="Z53" s="740"/>
      <c r="AA53" s="740"/>
      <c r="AB53" s="740"/>
    </row>
    <row r="54" spans="2:28">
      <c r="C54" s="703" t="s">
        <v>839</v>
      </c>
      <c r="D54" s="704"/>
      <c r="E54" s="705" t="s">
        <v>602</v>
      </c>
      <c r="F54" s="703" t="s">
        <v>670</v>
      </c>
      <c r="G54" s="706" t="s">
        <v>880</v>
      </c>
      <c r="H54" s="722" t="s">
        <v>56</v>
      </c>
      <c r="I54" s="743" t="s">
        <v>416</v>
      </c>
      <c r="J54" s="709" t="s">
        <v>56</v>
      </c>
      <c r="K54" s="708" t="s">
        <v>415</v>
      </c>
      <c r="L54" s="709" t="s">
        <v>56</v>
      </c>
      <c r="M54" s="708" t="s">
        <v>410</v>
      </c>
      <c r="N54" s="709" t="s">
        <v>56</v>
      </c>
      <c r="O54" s="708" t="s">
        <v>412</v>
      </c>
      <c r="P54" s="743"/>
      <c r="Q54" s="743"/>
      <c r="R54" s="743"/>
      <c r="S54" s="743"/>
      <c r="T54" s="743"/>
      <c r="U54" s="743"/>
      <c r="V54" s="743"/>
      <c r="W54" s="743"/>
      <c r="X54" s="743"/>
      <c r="Y54" s="744"/>
      <c r="Z54" s="740"/>
      <c r="AA54" s="740"/>
      <c r="AB54" s="740"/>
    </row>
    <row r="55" spans="2:28" s="378" customFormat="1">
      <c r="C55" s="703" t="s">
        <v>840</v>
      </c>
      <c r="D55" s="704"/>
      <c r="E55" s="705" t="s">
        <v>602</v>
      </c>
      <c r="F55" s="703" t="s">
        <v>843</v>
      </c>
      <c r="G55" s="706" t="s">
        <v>880</v>
      </c>
      <c r="H55" s="722" t="s">
        <v>56</v>
      </c>
      <c r="I55" s="743" t="s">
        <v>416</v>
      </c>
      <c r="J55" s="723" t="s">
        <v>56</v>
      </c>
      <c r="K55" s="743" t="s">
        <v>417</v>
      </c>
      <c r="L55" s="743"/>
      <c r="M55" s="743"/>
      <c r="N55" s="743"/>
      <c r="O55" s="743"/>
      <c r="P55" s="743"/>
      <c r="Q55" s="743"/>
      <c r="R55" s="743"/>
      <c r="S55" s="743"/>
      <c r="T55" s="743"/>
      <c r="U55" s="743"/>
      <c r="V55" s="743"/>
      <c r="W55" s="743"/>
      <c r="X55" s="743"/>
      <c r="Y55" s="744"/>
      <c r="Z55" s="740"/>
      <c r="AA55" s="740"/>
      <c r="AB55" s="740"/>
    </row>
    <row r="56" spans="2:28" s="378" customFormat="1">
      <c r="C56" s="703" t="s">
        <v>842</v>
      </c>
      <c r="D56" s="704"/>
      <c r="E56" s="705" t="s">
        <v>877</v>
      </c>
      <c r="F56" s="703" t="s">
        <v>844</v>
      </c>
      <c r="G56" s="706" t="s">
        <v>880</v>
      </c>
      <c r="H56" s="722" t="s">
        <v>56</v>
      </c>
      <c r="I56" s="743" t="s">
        <v>416</v>
      </c>
      <c r="J56" s="709" t="s">
        <v>56</v>
      </c>
      <c r="K56" s="708" t="s">
        <v>415</v>
      </c>
      <c r="L56" s="709" t="s">
        <v>56</v>
      </c>
      <c r="M56" s="708" t="s">
        <v>410</v>
      </c>
      <c r="N56" s="743"/>
      <c r="O56" s="743"/>
      <c r="P56" s="743"/>
      <c r="Q56" s="743"/>
      <c r="R56" s="743"/>
      <c r="S56" s="743"/>
      <c r="T56" s="743"/>
      <c r="U56" s="743"/>
      <c r="V56" s="743"/>
      <c r="W56" s="743"/>
      <c r="X56" s="743"/>
      <c r="Y56" s="744"/>
      <c r="Z56" s="740"/>
      <c r="AA56" s="740"/>
      <c r="AB56" s="740"/>
    </row>
    <row r="57" spans="2:28" s="378" customFormat="1">
      <c r="C57" s="703" t="s">
        <v>779</v>
      </c>
      <c r="D57" s="704"/>
      <c r="E57" s="705" t="s">
        <v>877</v>
      </c>
      <c r="F57" s="703" t="s">
        <v>845</v>
      </c>
      <c r="G57" s="706" t="s">
        <v>880</v>
      </c>
      <c r="H57" s="722" t="s">
        <v>56</v>
      </c>
      <c r="I57" s="743" t="s">
        <v>416</v>
      </c>
      <c r="J57" s="723" t="s">
        <v>56</v>
      </c>
      <c r="K57" s="743" t="s">
        <v>417</v>
      </c>
      <c r="L57" s="743"/>
      <c r="M57" s="743"/>
      <c r="N57" s="743"/>
      <c r="O57" s="743"/>
      <c r="P57" s="743"/>
      <c r="Q57" s="743"/>
      <c r="R57" s="743"/>
      <c r="S57" s="743"/>
      <c r="T57" s="743"/>
      <c r="U57" s="743"/>
      <c r="V57" s="743"/>
      <c r="W57" s="743"/>
      <c r="X57" s="743"/>
      <c r="Y57" s="744"/>
      <c r="Z57" s="740"/>
      <c r="AA57" s="740"/>
      <c r="AB57" s="740"/>
    </row>
    <row r="58" spans="2:28" s="739" customFormat="1">
      <c r="C58" s="737" t="s">
        <v>846</v>
      </c>
      <c r="D58" s="704"/>
      <c r="E58" s="705"/>
      <c r="F58" s="737" t="s">
        <v>1240</v>
      </c>
      <c r="G58" s="185" t="s">
        <v>714</v>
      </c>
      <c r="H58" s="390" t="s">
        <v>56</v>
      </c>
      <c r="I58" s="388" t="s">
        <v>416</v>
      </c>
      <c r="J58" s="387" t="s">
        <v>56</v>
      </c>
      <c r="K58" s="388" t="s">
        <v>415</v>
      </c>
      <c r="L58" s="387" t="s">
        <v>56</v>
      </c>
      <c r="M58" s="388" t="s">
        <v>410</v>
      </c>
      <c r="N58" s="710"/>
      <c r="O58" s="708"/>
      <c r="P58" s="710"/>
      <c r="Q58" s="708"/>
      <c r="R58" s="710"/>
      <c r="S58" s="708"/>
      <c r="T58" s="710"/>
      <c r="U58" s="738"/>
      <c r="V58" s="181"/>
      <c r="W58" s="738"/>
      <c r="X58" s="181"/>
      <c r="Y58" s="313"/>
    </row>
    <row r="59" spans="2:28" s="739" customFormat="1">
      <c r="C59" s="737" t="s">
        <v>847</v>
      </c>
      <c r="D59" s="704"/>
      <c r="E59" s="705"/>
      <c r="F59" s="737" t="s">
        <v>1241</v>
      </c>
      <c r="G59" s="706"/>
      <c r="H59" s="390" t="s">
        <v>56</v>
      </c>
      <c r="I59" s="388" t="s">
        <v>416</v>
      </c>
      <c r="J59" s="387" t="s">
        <v>56</v>
      </c>
      <c r="K59" s="388" t="s">
        <v>417</v>
      </c>
      <c r="L59" s="710"/>
      <c r="M59" s="708"/>
      <c r="N59" s="710"/>
      <c r="O59" s="708"/>
      <c r="P59" s="710"/>
      <c r="Q59" s="708"/>
      <c r="R59" s="710"/>
      <c r="S59" s="708"/>
      <c r="T59" s="710"/>
      <c r="U59" s="738"/>
      <c r="V59" s="181"/>
      <c r="W59" s="738"/>
      <c r="X59" s="181"/>
      <c r="Y59" s="313"/>
    </row>
    <row r="60" spans="2:28" s="739" customFormat="1">
      <c r="C60" s="737" t="s">
        <v>1247</v>
      </c>
      <c r="D60" s="704"/>
      <c r="E60" s="705"/>
      <c r="F60" s="737" t="s">
        <v>1242</v>
      </c>
      <c r="G60" s="185" t="s">
        <v>714</v>
      </c>
      <c r="H60" s="390" t="s">
        <v>56</v>
      </c>
      <c r="I60" s="388" t="s">
        <v>416</v>
      </c>
      <c r="J60" s="387" t="s">
        <v>56</v>
      </c>
      <c r="K60" s="388" t="s">
        <v>415</v>
      </c>
      <c r="L60" s="387" t="s">
        <v>56</v>
      </c>
      <c r="M60" s="388" t="s">
        <v>410</v>
      </c>
      <c r="N60" s="710"/>
      <c r="O60" s="708"/>
      <c r="P60" s="710"/>
      <c r="Q60" s="708"/>
      <c r="R60" s="710"/>
      <c r="S60" s="708"/>
      <c r="T60" s="710"/>
      <c r="U60" s="738"/>
      <c r="V60" s="181"/>
      <c r="W60" s="738"/>
      <c r="X60" s="181"/>
      <c r="Y60" s="313"/>
    </row>
    <row r="61" spans="2:28">
      <c r="C61" s="703" t="s">
        <v>1248</v>
      </c>
      <c r="D61" s="704"/>
      <c r="E61" s="705" t="s">
        <v>597</v>
      </c>
      <c r="F61" s="703" t="s">
        <v>574</v>
      </c>
      <c r="G61" s="706" t="s">
        <v>419</v>
      </c>
      <c r="H61" s="722" t="s">
        <v>56</v>
      </c>
      <c r="I61" s="743" t="s">
        <v>416</v>
      </c>
      <c r="J61" s="709" t="s">
        <v>56</v>
      </c>
      <c r="K61" s="708" t="s">
        <v>415</v>
      </c>
      <c r="L61" s="709" t="s">
        <v>56</v>
      </c>
      <c r="M61" s="708" t="s">
        <v>410</v>
      </c>
      <c r="N61" s="709" t="s">
        <v>56</v>
      </c>
      <c r="O61" s="708" t="s">
        <v>412</v>
      </c>
      <c r="P61" s="711"/>
      <c r="Q61" s="708"/>
      <c r="R61" s="710"/>
      <c r="S61" s="708"/>
      <c r="T61" s="743"/>
      <c r="U61" s="743"/>
      <c r="V61" s="743"/>
      <c r="W61" s="743"/>
      <c r="X61" s="743"/>
      <c r="Y61" s="744"/>
      <c r="Z61" s="740"/>
      <c r="AA61" s="740"/>
      <c r="AB61" s="740"/>
    </row>
    <row r="62" spans="2:28" s="739" customFormat="1">
      <c r="C62" s="1045" t="s">
        <v>1268</v>
      </c>
      <c r="D62" s="712"/>
      <c r="E62" s="705" t="s">
        <v>597</v>
      </c>
      <c r="F62" s="1036" t="s">
        <v>1243</v>
      </c>
      <c r="G62" s="1048" t="s">
        <v>714</v>
      </c>
      <c r="H62" s="779" t="s">
        <v>56</v>
      </c>
      <c r="I62" s="780" t="s">
        <v>416</v>
      </c>
      <c r="J62" s="781" t="s">
        <v>56</v>
      </c>
      <c r="K62" s="780" t="s">
        <v>415</v>
      </c>
      <c r="L62" s="781" t="s">
        <v>56</v>
      </c>
      <c r="M62" s="780" t="s">
        <v>410</v>
      </c>
      <c r="N62" s="781" t="s">
        <v>56</v>
      </c>
      <c r="O62" s="780" t="s">
        <v>412</v>
      </c>
      <c r="P62" s="781" t="s">
        <v>56</v>
      </c>
      <c r="Q62" s="780" t="s">
        <v>413</v>
      </c>
      <c r="R62" s="781" t="s">
        <v>56</v>
      </c>
      <c r="S62" s="780" t="s">
        <v>1252</v>
      </c>
      <c r="T62" s="781" t="s">
        <v>56</v>
      </c>
      <c r="U62" s="780" t="s">
        <v>1253</v>
      </c>
      <c r="V62" s="781" t="s">
        <v>56</v>
      </c>
      <c r="W62" s="780" t="s">
        <v>1254</v>
      </c>
      <c r="X62" s="781" t="s">
        <v>56</v>
      </c>
      <c r="Y62" s="782" t="s">
        <v>1255</v>
      </c>
    </row>
    <row r="63" spans="2:28" s="739" customFormat="1">
      <c r="C63" s="1046"/>
      <c r="D63" s="734"/>
      <c r="E63" s="705" t="s">
        <v>597</v>
      </c>
      <c r="F63" s="1037"/>
      <c r="G63" s="1049"/>
      <c r="H63" s="783"/>
      <c r="I63" s="784"/>
      <c r="J63" s="785" t="s">
        <v>56</v>
      </c>
      <c r="K63" s="786" t="s">
        <v>1256</v>
      </c>
      <c r="L63" s="785" t="s">
        <v>56</v>
      </c>
      <c r="M63" s="787" t="s">
        <v>1257</v>
      </c>
      <c r="N63" s="785" t="s">
        <v>56</v>
      </c>
      <c r="O63" s="787" t="s">
        <v>1258</v>
      </c>
      <c r="P63" s="785" t="s">
        <v>56</v>
      </c>
      <c r="Q63" s="787" t="s">
        <v>1259</v>
      </c>
      <c r="R63" s="785" t="s">
        <v>56</v>
      </c>
      <c r="S63" s="787" t="s">
        <v>1260</v>
      </c>
      <c r="T63" s="785" t="s">
        <v>56</v>
      </c>
      <c r="U63" s="787" t="s">
        <v>1261</v>
      </c>
      <c r="V63" s="785" t="s">
        <v>56</v>
      </c>
      <c r="W63" s="787" t="s">
        <v>1262</v>
      </c>
      <c r="X63" s="785" t="s">
        <v>56</v>
      </c>
      <c r="Y63" s="788" t="s">
        <v>1263</v>
      </c>
    </row>
    <row r="64" spans="2:28" s="739" customFormat="1">
      <c r="C64" s="1047"/>
      <c r="D64" s="701"/>
      <c r="E64" s="705" t="s">
        <v>597</v>
      </c>
      <c r="F64" s="1038"/>
      <c r="G64" s="1050"/>
      <c r="H64" s="789"/>
      <c r="I64" s="790"/>
      <c r="J64" s="791" t="s">
        <v>56</v>
      </c>
      <c r="K64" s="792" t="s">
        <v>1264</v>
      </c>
      <c r="L64" s="791" t="s">
        <v>56</v>
      </c>
      <c r="M64" s="793" t="s">
        <v>1265</v>
      </c>
      <c r="N64" s="794"/>
      <c r="O64" s="790"/>
      <c r="P64" s="794"/>
      <c r="Q64" s="790"/>
      <c r="R64" s="794"/>
      <c r="S64" s="790"/>
      <c r="T64" s="794"/>
      <c r="U64" s="790"/>
      <c r="V64" s="794"/>
      <c r="W64" s="790"/>
      <c r="X64" s="794"/>
      <c r="Y64" s="795"/>
    </row>
    <row r="65" spans="2:28" ht="19.149999999999999" customHeight="1">
      <c r="C65" s="714"/>
      <c r="D65" s="715"/>
      <c r="E65" s="716" t="s">
        <v>620</v>
      </c>
      <c r="F65" s="716" t="s">
        <v>1269</v>
      </c>
      <c r="G65" s="717" t="s">
        <v>414</v>
      </c>
      <c r="H65" s="718" t="s">
        <v>56</v>
      </c>
      <c r="I65" s="719" t="s">
        <v>416</v>
      </c>
      <c r="J65" s="720" t="s">
        <v>56</v>
      </c>
      <c r="K65" s="719" t="s">
        <v>417</v>
      </c>
      <c r="L65" s="746"/>
      <c r="M65" s="746"/>
      <c r="N65" s="746"/>
      <c r="O65" s="746"/>
      <c r="P65" s="746"/>
      <c r="Q65" s="746"/>
      <c r="R65" s="746"/>
      <c r="S65" s="746"/>
      <c r="T65" s="746"/>
      <c r="U65" s="746"/>
      <c r="V65" s="746"/>
      <c r="W65" s="746"/>
      <c r="X65" s="746"/>
      <c r="Y65" s="747"/>
      <c r="Z65" s="740"/>
      <c r="AA65" s="740"/>
      <c r="AB65" s="740"/>
    </row>
    <row r="66" spans="2:28" ht="3.75" customHeight="1"/>
    <row r="67" spans="2:28" ht="14.25">
      <c r="B67" s="264" t="s">
        <v>1312</v>
      </c>
      <c r="C67" s="264"/>
      <c r="D67" s="264"/>
      <c r="E67" s="264"/>
    </row>
    <row r="68" spans="2:28" ht="28.5">
      <c r="C68" s="317" t="s">
        <v>705</v>
      </c>
      <c r="D68" s="317" t="s">
        <v>706</v>
      </c>
      <c r="E68" s="277" t="s">
        <v>642</v>
      </c>
      <c r="F68" s="276" t="s">
        <v>47</v>
      </c>
      <c r="G68" s="270" t="s">
        <v>418</v>
      </c>
      <c r="H68" s="1028" t="s">
        <v>561</v>
      </c>
      <c r="I68" s="1029"/>
      <c r="J68" s="1029"/>
      <c r="K68" s="1029"/>
      <c r="L68" s="1029"/>
      <c r="M68" s="1029"/>
      <c r="N68" s="1029"/>
      <c r="O68" s="1029"/>
      <c r="P68" s="1029"/>
      <c r="Q68" s="1029"/>
      <c r="R68" s="1029"/>
      <c r="S68" s="1029"/>
      <c r="T68" s="1029"/>
      <c r="U68" s="1029"/>
      <c r="V68" s="1029"/>
      <c r="W68" s="1029"/>
      <c r="X68" s="1029"/>
      <c r="Y68" s="1030"/>
    </row>
    <row r="69" spans="2:28" s="740" customFormat="1">
      <c r="C69" s="751"/>
      <c r="D69" s="751"/>
      <c r="E69" s="751" t="s">
        <v>597</v>
      </c>
      <c r="F69" s="752" t="s">
        <v>402</v>
      </c>
      <c r="G69" s="753" t="s">
        <v>419</v>
      </c>
      <c r="H69" s="754" t="s">
        <v>56</v>
      </c>
      <c r="I69" s="755" t="s">
        <v>671</v>
      </c>
      <c r="J69" s="755"/>
      <c r="K69" s="755"/>
      <c r="L69" s="756" t="s">
        <v>56</v>
      </c>
      <c r="M69" s="755" t="s">
        <v>672</v>
      </c>
      <c r="N69" s="755"/>
      <c r="O69" s="755"/>
      <c r="P69" s="757"/>
      <c r="Q69" s="757"/>
      <c r="R69" s="757"/>
      <c r="S69" s="757"/>
      <c r="T69" s="757"/>
      <c r="U69" s="757"/>
      <c r="V69" s="757"/>
      <c r="W69" s="757"/>
      <c r="X69" s="757"/>
      <c r="Y69" s="758"/>
    </row>
    <row r="70" spans="2:28" s="740" customFormat="1">
      <c r="C70" s="702"/>
      <c r="D70" s="702"/>
      <c r="E70" s="702" t="s">
        <v>597</v>
      </c>
      <c r="F70" s="700" t="s">
        <v>677</v>
      </c>
      <c r="G70" s="759" t="s">
        <v>419</v>
      </c>
      <c r="H70" s="760" t="s">
        <v>56</v>
      </c>
      <c r="I70" s="761" t="s">
        <v>673</v>
      </c>
      <c r="J70" s="725" t="s">
        <v>56</v>
      </c>
      <c r="K70" s="761" t="s">
        <v>674</v>
      </c>
      <c r="L70" s="761"/>
      <c r="M70" s="761"/>
      <c r="N70" s="761"/>
      <c r="O70" s="761"/>
      <c r="P70" s="724"/>
      <c r="Q70" s="724"/>
      <c r="R70" s="724"/>
      <c r="S70" s="724"/>
      <c r="T70" s="724"/>
      <c r="U70" s="724"/>
      <c r="V70" s="724"/>
      <c r="W70" s="724"/>
      <c r="X70" s="724"/>
      <c r="Y70" s="701"/>
    </row>
    <row r="71" spans="2:28" s="740" customFormat="1">
      <c r="C71" s="702" t="s">
        <v>707</v>
      </c>
      <c r="D71" s="702" t="s">
        <v>721</v>
      </c>
      <c r="E71" s="702" t="s">
        <v>597</v>
      </c>
      <c r="F71" s="700" t="s">
        <v>703</v>
      </c>
      <c r="G71" s="759"/>
      <c r="H71" s="760" t="s">
        <v>56</v>
      </c>
      <c r="I71" s="708" t="s">
        <v>622</v>
      </c>
      <c r="J71" s="709" t="s">
        <v>56</v>
      </c>
      <c r="K71" s="762" t="s">
        <v>623</v>
      </c>
      <c r="L71" s="761"/>
      <c r="M71" s="761"/>
      <c r="N71" s="761"/>
      <c r="O71" s="761"/>
      <c r="P71" s="761"/>
      <c r="Q71" s="761"/>
      <c r="R71" s="761"/>
      <c r="S71" s="761"/>
      <c r="T71" s="761"/>
      <c r="U71" s="761"/>
      <c r="V71" s="761"/>
      <c r="W71" s="761"/>
      <c r="X71" s="761"/>
      <c r="Y71" s="763"/>
    </row>
    <row r="72" spans="2:28" s="740" customFormat="1">
      <c r="C72" s="702" t="s">
        <v>708</v>
      </c>
      <c r="D72" s="764"/>
      <c r="E72" s="705" t="s">
        <v>597</v>
      </c>
      <c r="F72" s="703" t="s">
        <v>1279</v>
      </c>
      <c r="G72" s="706" t="s">
        <v>419</v>
      </c>
      <c r="H72" s="722" t="s">
        <v>56</v>
      </c>
      <c r="I72" s="743" t="s">
        <v>416</v>
      </c>
      <c r="J72" s="723" t="s">
        <v>56</v>
      </c>
      <c r="K72" s="743" t="s">
        <v>417</v>
      </c>
      <c r="L72" s="708"/>
      <c r="M72" s="708"/>
      <c r="N72" s="708"/>
      <c r="O72" s="708"/>
      <c r="P72" s="708"/>
      <c r="Q72" s="708"/>
      <c r="R72" s="708"/>
      <c r="S72" s="708"/>
      <c r="T72" s="708"/>
      <c r="U72" s="708"/>
      <c r="V72" s="708"/>
      <c r="W72" s="708"/>
      <c r="X72" s="708"/>
      <c r="Y72" s="704"/>
    </row>
    <row r="73" spans="2:28" s="740" customFormat="1">
      <c r="C73" s="702" t="s">
        <v>851</v>
      </c>
      <c r="D73" s="702" t="s">
        <v>676</v>
      </c>
      <c r="E73" s="702" t="s">
        <v>597</v>
      </c>
      <c r="F73" s="700" t="s">
        <v>655</v>
      </c>
      <c r="G73" s="706" t="s">
        <v>419</v>
      </c>
      <c r="H73" s="707" t="s">
        <v>56</v>
      </c>
      <c r="I73" s="708" t="s">
        <v>653</v>
      </c>
      <c r="J73" s="709" t="s">
        <v>56</v>
      </c>
      <c r="K73" s="708" t="s">
        <v>652</v>
      </c>
      <c r="L73" s="761"/>
      <c r="M73" s="761"/>
      <c r="N73" s="761"/>
      <c r="O73" s="761"/>
      <c r="P73" s="761"/>
      <c r="Q73" s="761"/>
      <c r="R73" s="761"/>
      <c r="S73" s="761"/>
      <c r="T73" s="761"/>
      <c r="U73" s="761"/>
      <c r="V73" s="761"/>
      <c r="W73" s="761"/>
      <c r="X73" s="761"/>
      <c r="Y73" s="763"/>
    </row>
    <row r="74" spans="2:28" s="740" customFormat="1">
      <c r="C74" s="1036" t="s">
        <v>851</v>
      </c>
      <c r="D74" s="1036" t="s">
        <v>852</v>
      </c>
      <c r="E74" s="765" t="s">
        <v>597</v>
      </c>
      <c r="F74" s="1036" t="s">
        <v>656</v>
      </c>
      <c r="G74" s="766" t="s">
        <v>419</v>
      </c>
      <c r="H74" s="722" t="s">
        <v>56</v>
      </c>
      <c r="I74" s="713" t="s">
        <v>416</v>
      </c>
      <c r="J74" s="723" t="s">
        <v>56</v>
      </c>
      <c r="K74" s="767" t="s">
        <v>680</v>
      </c>
      <c r="L74" s="713"/>
      <c r="M74" s="713"/>
      <c r="N74" s="723" t="s">
        <v>56</v>
      </c>
      <c r="O74" s="767" t="s">
        <v>681</v>
      </c>
      <c r="P74" s="713"/>
      <c r="Q74" s="713"/>
      <c r="R74" s="723" t="s">
        <v>56</v>
      </c>
      <c r="S74" s="767" t="s">
        <v>659</v>
      </c>
      <c r="T74" s="713"/>
      <c r="U74" s="713"/>
      <c r="V74" s="723" t="s">
        <v>56</v>
      </c>
      <c r="W74" s="767" t="s">
        <v>682</v>
      </c>
      <c r="X74" s="749"/>
      <c r="Y74" s="750"/>
    </row>
    <row r="75" spans="2:28" s="740" customFormat="1">
      <c r="C75" s="1038"/>
      <c r="D75" s="1038"/>
      <c r="E75" s="702"/>
      <c r="F75" s="1038"/>
      <c r="G75" s="759"/>
      <c r="H75" s="760"/>
      <c r="I75" s="724"/>
      <c r="J75" s="725" t="s">
        <v>55</v>
      </c>
      <c r="K75" s="768" t="s">
        <v>685</v>
      </c>
      <c r="L75" s="724"/>
      <c r="M75" s="724"/>
      <c r="N75" s="769"/>
      <c r="O75" s="768"/>
      <c r="P75" s="724"/>
      <c r="Q75" s="724"/>
      <c r="R75" s="725" t="s">
        <v>55</v>
      </c>
      <c r="S75" s="768" t="s">
        <v>684</v>
      </c>
      <c r="T75" s="724"/>
      <c r="U75" s="724"/>
      <c r="V75" s="769"/>
      <c r="W75" s="768"/>
      <c r="X75" s="761"/>
      <c r="Y75" s="763"/>
    </row>
    <row r="76" spans="2:28" s="740" customFormat="1">
      <c r="C76" s="705" t="s">
        <v>600</v>
      </c>
      <c r="D76" s="705" t="s">
        <v>599</v>
      </c>
      <c r="E76" s="705" t="s">
        <v>597</v>
      </c>
      <c r="F76" s="703" t="s">
        <v>576</v>
      </c>
      <c r="G76" s="706" t="s">
        <v>419</v>
      </c>
      <c r="H76" s="722" t="s">
        <v>56</v>
      </c>
      <c r="I76" s="743" t="s">
        <v>627</v>
      </c>
      <c r="J76" s="723" t="s">
        <v>56</v>
      </c>
      <c r="K76" s="743" t="s">
        <v>624</v>
      </c>
      <c r="L76" s="769"/>
      <c r="M76" s="768"/>
      <c r="N76" s="724"/>
      <c r="O76" s="724"/>
      <c r="P76" s="724"/>
      <c r="Q76" s="724"/>
      <c r="R76" s="724"/>
      <c r="S76" s="724"/>
      <c r="T76" s="724"/>
      <c r="U76" s="724"/>
      <c r="V76" s="724"/>
      <c r="W76" s="724"/>
      <c r="X76" s="724"/>
      <c r="Y76" s="701"/>
    </row>
    <row r="77" spans="2:28" s="740" customFormat="1">
      <c r="C77" s="705" t="s">
        <v>600</v>
      </c>
      <c r="D77" s="705" t="s">
        <v>599</v>
      </c>
      <c r="E77" s="705" t="s">
        <v>597</v>
      </c>
      <c r="F77" s="703" t="s">
        <v>709</v>
      </c>
      <c r="G77" s="706" t="s">
        <v>419</v>
      </c>
      <c r="H77" s="722" t="s">
        <v>56</v>
      </c>
      <c r="I77" s="743" t="s">
        <v>416</v>
      </c>
      <c r="J77" s="723" t="s">
        <v>56</v>
      </c>
      <c r="K77" s="743" t="s">
        <v>417</v>
      </c>
      <c r="L77" s="769"/>
      <c r="M77" s="768"/>
      <c r="N77" s="724"/>
      <c r="O77" s="724"/>
      <c r="P77" s="724"/>
      <c r="Q77" s="724"/>
      <c r="R77" s="724"/>
      <c r="S77" s="724"/>
      <c r="T77" s="724"/>
      <c r="U77" s="724"/>
      <c r="V77" s="724"/>
      <c r="W77" s="724"/>
      <c r="X77" s="724"/>
      <c r="Y77" s="701"/>
    </row>
    <row r="78" spans="2:28" s="739" customFormat="1">
      <c r="C78" s="796" t="s">
        <v>601</v>
      </c>
      <c r="D78" s="379" t="s">
        <v>600</v>
      </c>
      <c r="E78" s="797" t="s">
        <v>602</v>
      </c>
      <c r="F78" s="796" t="s">
        <v>48</v>
      </c>
      <c r="G78" s="798" t="s">
        <v>419</v>
      </c>
      <c r="H78" s="779" t="s">
        <v>56</v>
      </c>
      <c r="I78" s="799" t="s">
        <v>688</v>
      </c>
      <c r="J78" s="781" t="s">
        <v>56</v>
      </c>
      <c r="K78" s="799" t="s">
        <v>689</v>
      </c>
      <c r="L78" s="293"/>
      <c r="M78" s="293"/>
      <c r="N78" s="293"/>
      <c r="O78" s="293"/>
      <c r="P78" s="293"/>
      <c r="Q78" s="293"/>
      <c r="R78" s="293"/>
      <c r="S78" s="293"/>
      <c r="T78" s="293"/>
      <c r="U78" s="293"/>
      <c r="V78" s="293"/>
      <c r="W78" s="293"/>
      <c r="X78" s="293"/>
      <c r="Y78" s="294"/>
    </row>
    <row r="79" spans="2:28" s="741" customFormat="1">
      <c r="C79" s="737" t="s">
        <v>603</v>
      </c>
      <c r="D79" s="379" t="s">
        <v>601</v>
      </c>
      <c r="E79" s="381"/>
      <c r="F79" s="737" t="s">
        <v>1249</v>
      </c>
      <c r="G79" s="384" t="s">
        <v>714</v>
      </c>
      <c r="H79" s="390" t="s">
        <v>56</v>
      </c>
      <c r="I79" s="388" t="s">
        <v>652</v>
      </c>
      <c r="J79" s="387" t="s">
        <v>56</v>
      </c>
      <c r="K79" s="388" t="s">
        <v>653</v>
      </c>
      <c r="L79" s="742"/>
      <c r="M79" s="388"/>
      <c r="N79" s="742"/>
      <c r="O79" s="388"/>
      <c r="P79" s="742"/>
      <c r="Q79" s="388"/>
      <c r="R79" s="388"/>
      <c r="S79" s="388"/>
      <c r="T79" s="388"/>
      <c r="U79" s="388"/>
      <c r="V79" s="388"/>
      <c r="W79" s="388"/>
      <c r="X79" s="388"/>
      <c r="Y79" s="399"/>
    </row>
    <row r="80" spans="2:28" s="741" customFormat="1">
      <c r="C80" s="737" t="s">
        <v>605</v>
      </c>
      <c r="D80" s="379" t="s">
        <v>603</v>
      </c>
      <c r="E80" s="381"/>
      <c r="F80" s="737" t="s">
        <v>1250</v>
      </c>
      <c r="G80" s="384" t="s">
        <v>714</v>
      </c>
      <c r="H80" s="390" t="s">
        <v>55</v>
      </c>
      <c r="I80" s="388" t="s">
        <v>652</v>
      </c>
      <c r="J80" s="387" t="s">
        <v>56</v>
      </c>
      <c r="K80" s="388" t="s">
        <v>653</v>
      </c>
      <c r="L80" s="742"/>
      <c r="M80" s="388"/>
      <c r="N80" s="742"/>
      <c r="O80" s="388"/>
      <c r="P80" s="742"/>
      <c r="Q80" s="388"/>
      <c r="R80" s="388"/>
      <c r="S80" s="388"/>
      <c r="T80" s="388"/>
      <c r="U80" s="388"/>
      <c r="V80" s="388"/>
      <c r="W80" s="388"/>
      <c r="X80" s="388"/>
      <c r="Y80" s="399"/>
    </row>
    <row r="81" spans="3:25" s="740" customFormat="1">
      <c r="C81" s="705" t="s">
        <v>606</v>
      </c>
      <c r="D81" s="702" t="s">
        <v>605</v>
      </c>
      <c r="E81" s="705" t="s">
        <v>597</v>
      </c>
      <c r="F81" s="703" t="s">
        <v>710</v>
      </c>
      <c r="G81" s="706" t="s">
        <v>419</v>
      </c>
      <c r="H81" s="707" t="s">
        <v>56</v>
      </c>
      <c r="I81" s="743" t="s">
        <v>416</v>
      </c>
      <c r="J81" s="709" t="s">
        <v>56</v>
      </c>
      <c r="K81" s="743" t="s">
        <v>417</v>
      </c>
      <c r="L81" s="710"/>
      <c r="M81" s="762"/>
      <c r="N81" s="708"/>
      <c r="O81" s="708"/>
      <c r="P81" s="708"/>
      <c r="Q81" s="708"/>
      <c r="R81" s="708"/>
      <c r="S81" s="708"/>
      <c r="T81" s="708"/>
      <c r="U81" s="708"/>
      <c r="V81" s="708"/>
      <c r="W81" s="708"/>
      <c r="X81" s="708"/>
      <c r="Y81" s="704"/>
    </row>
    <row r="82" spans="3:25" s="740" customFormat="1">
      <c r="C82" s="705" t="s">
        <v>607</v>
      </c>
      <c r="D82" s="702" t="s">
        <v>606</v>
      </c>
      <c r="E82" s="702" t="s">
        <v>602</v>
      </c>
      <c r="F82" s="700" t="s">
        <v>699</v>
      </c>
      <c r="G82" s="759"/>
      <c r="H82" s="760" t="s">
        <v>56</v>
      </c>
      <c r="I82" s="761" t="s">
        <v>416</v>
      </c>
      <c r="J82" s="725" t="s">
        <v>56</v>
      </c>
      <c r="K82" s="761" t="s">
        <v>417</v>
      </c>
      <c r="L82" s="769"/>
      <c r="M82" s="768"/>
      <c r="N82" s="724"/>
      <c r="O82" s="724"/>
      <c r="P82" s="724"/>
      <c r="Q82" s="724"/>
      <c r="R82" s="724"/>
      <c r="S82" s="724"/>
      <c r="T82" s="724"/>
      <c r="U82" s="724"/>
      <c r="V82" s="724"/>
      <c r="W82" s="724"/>
      <c r="X82" s="724"/>
      <c r="Y82" s="701"/>
    </row>
    <row r="83" spans="3:25" s="740" customFormat="1">
      <c r="C83" s="705" t="s">
        <v>608</v>
      </c>
      <c r="D83" s="770"/>
      <c r="E83" s="702" t="s">
        <v>597</v>
      </c>
      <c r="F83" s="700" t="s">
        <v>408</v>
      </c>
      <c r="G83" s="759" t="s">
        <v>419</v>
      </c>
      <c r="H83" s="707" t="s">
        <v>56</v>
      </c>
      <c r="I83" s="743" t="s">
        <v>416</v>
      </c>
      <c r="J83" s="709" t="s">
        <v>56</v>
      </c>
      <c r="K83" s="743" t="s">
        <v>417</v>
      </c>
      <c r="L83" s="769"/>
      <c r="M83" s="768"/>
      <c r="N83" s="724"/>
      <c r="O83" s="724"/>
      <c r="P83" s="724"/>
      <c r="Q83" s="724"/>
      <c r="R83" s="724"/>
      <c r="S83" s="724"/>
      <c r="T83" s="724"/>
      <c r="U83" s="724"/>
      <c r="V83" s="724"/>
      <c r="W83" s="724"/>
      <c r="X83" s="724"/>
      <c r="Y83" s="701"/>
    </row>
    <row r="84" spans="3:25" s="740" customFormat="1">
      <c r="C84" s="705" t="s">
        <v>609</v>
      </c>
      <c r="D84" s="702" t="s">
        <v>607</v>
      </c>
      <c r="E84" s="702" t="s">
        <v>602</v>
      </c>
      <c r="F84" s="700" t="s">
        <v>54</v>
      </c>
      <c r="G84" s="759"/>
      <c r="H84" s="707" t="s">
        <v>56</v>
      </c>
      <c r="I84" s="743" t="s">
        <v>416</v>
      </c>
      <c r="J84" s="709" t="s">
        <v>56</v>
      </c>
      <c r="K84" s="743" t="s">
        <v>417</v>
      </c>
      <c r="L84" s="769"/>
      <c r="M84" s="768"/>
      <c r="N84" s="724"/>
      <c r="O84" s="724"/>
      <c r="P84" s="724"/>
      <c r="Q84" s="724"/>
      <c r="R84" s="724"/>
      <c r="S84" s="724"/>
      <c r="T84" s="724"/>
      <c r="U84" s="724"/>
      <c r="V84" s="724"/>
      <c r="W84" s="724"/>
      <c r="X84" s="724"/>
      <c r="Y84" s="701"/>
    </row>
    <row r="85" spans="3:25" s="740" customFormat="1">
      <c r="C85" s="705" t="s">
        <v>610</v>
      </c>
      <c r="D85" s="770"/>
      <c r="E85" s="702" t="s">
        <v>597</v>
      </c>
      <c r="F85" s="700" t="s">
        <v>579</v>
      </c>
      <c r="G85" s="759"/>
      <c r="H85" s="707" t="s">
        <v>56</v>
      </c>
      <c r="I85" s="743" t="s">
        <v>416</v>
      </c>
      <c r="J85" s="709" t="s">
        <v>56</v>
      </c>
      <c r="K85" s="743" t="s">
        <v>417</v>
      </c>
      <c r="L85" s="769"/>
      <c r="M85" s="768"/>
      <c r="N85" s="724"/>
      <c r="O85" s="724"/>
      <c r="P85" s="724"/>
      <c r="Q85" s="724"/>
      <c r="R85" s="724"/>
      <c r="S85" s="724"/>
      <c r="T85" s="724"/>
      <c r="U85" s="724"/>
      <c r="V85" s="724"/>
      <c r="W85" s="724"/>
      <c r="X85" s="724"/>
      <c r="Y85" s="701"/>
    </row>
    <row r="86" spans="3:25" s="740" customFormat="1">
      <c r="C86" s="705" t="s">
        <v>611</v>
      </c>
      <c r="D86" s="702" t="s">
        <v>608</v>
      </c>
      <c r="E86" s="702" t="s">
        <v>602</v>
      </c>
      <c r="F86" s="700" t="s">
        <v>577</v>
      </c>
      <c r="G86" s="759" t="s">
        <v>419</v>
      </c>
      <c r="H86" s="707" t="s">
        <v>56</v>
      </c>
      <c r="I86" s="743" t="s">
        <v>416</v>
      </c>
      <c r="J86" s="709" t="s">
        <v>56</v>
      </c>
      <c r="K86" s="743" t="s">
        <v>417</v>
      </c>
      <c r="L86" s="769"/>
      <c r="M86" s="768"/>
      <c r="N86" s="724"/>
      <c r="O86" s="724"/>
      <c r="P86" s="724"/>
      <c r="Q86" s="724"/>
      <c r="R86" s="724"/>
      <c r="S86" s="724"/>
      <c r="T86" s="724"/>
      <c r="U86" s="724"/>
      <c r="V86" s="724"/>
      <c r="W86" s="724"/>
      <c r="X86" s="724"/>
      <c r="Y86" s="701"/>
    </row>
    <row r="87" spans="3:25" s="740" customFormat="1">
      <c r="C87" s="705" t="s">
        <v>612</v>
      </c>
      <c r="D87" s="770"/>
      <c r="E87" s="702" t="s">
        <v>602</v>
      </c>
      <c r="F87" s="700" t="s">
        <v>700</v>
      </c>
      <c r="G87" s="759"/>
      <c r="H87" s="707" t="s">
        <v>56</v>
      </c>
      <c r="I87" s="743" t="s">
        <v>416</v>
      </c>
      <c r="J87" s="709" t="s">
        <v>56</v>
      </c>
      <c r="K87" s="743" t="s">
        <v>417</v>
      </c>
      <c r="L87" s="769"/>
      <c r="M87" s="768"/>
      <c r="N87" s="724"/>
      <c r="O87" s="724"/>
      <c r="P87" s="724"/>
      <c r="Q87" s="724"/>
      <c r="R87" s="724"/>
      <c r="S87" s="724"/>
      <c r="T87" s="724"/>
      <c r="U87" s="724"/>
      <c r="V87" s="724"/>
      <c r="W87" s="724"/>
      <c r="X87" s="724"/>
      <c r="Y87" s="701"/>
    </row>
    <row r="88" spans="3:25" s="740" customFormat="1">
      <c r="C88" s="705" t="s">
        <v>613</v>
      </c>
      <c r="D88" s="702" t="s">
        <v>609</v>
      </c>
      <c r="E88" s="702" t="s">
        <v>602</v>
      </c>
      <c r="F88" s="700" t="s">
        <v>712</v>
      </c>
      <c r="G88" s="759" t="s">
        <v>419</v>
      </c>
      <c r="H88" s="707" t="s">
        <v>56</v>
      </c>
      <c r="I88" s="743" t="s">
        <v>416</v>
      </c>
      <c r="J88" s="709" t="s">
        <v>56</v>
      </c>
      <c r="K88" s="708" t="s">
        <v>415</v>
      </c>
      <c r="L88" s="709" t="s">
        <v>56</v>
      </c>
      <c r="M88" s="708" t="s">
        <v>410</v>
      </c>
      <c r="N88" s="724"/>
      <c r="O88" s="724"/>
      <c r="P88" s="724"/>
      <c r="Q88" s="724"/>
      <c r="R88" s="724"/>
      <c r="S88" s="724"/>
      <c r="T88" s="724"/>
      <c r="U88" s="724"/>
      <c r="V88" s="724"/>
      <c r="W88" s="724"/>
      <c r="X88" s="724"/>
      <c r="Y88" s="701"/>
    </row>
    <row r="89" spans="3:25" s="740" customFormat="1">
      <c r="C89" s="705" t="s">
        <v>614</v>
      </c>
      <c r="D89" s="702" t="s">
        <v>610</v>
      </c>
      <c r="E89" s="702" t="s">
        <v>597</v>
      </c>
      <c r="F89" s="700" t="s">
        <v>578</v>
      </c>
      <c r="G89" s="759" t="s">
        <v>419</v>
      </c>
      <c r="H89" s="722" t="s">
        <v>56</v>
      </c>
      <c r="I89" s="743" t="s">
        <v>737</v>
      </c>
      <c r="J89" s="723" t="s">
        <v>56</v>
      </c>
      <c r="K89" s="743" t="s">
        <v>624</v>
      </c>
      <c r="L89" s="769"/>
      <c r="M89" s="768"/>
      <c r="N89" s="724"/>
      <c r="O89" s="724"/>
      <c r="P89" s="724"/>
      <c r="Q89" s="724"/>
      <c r="R89" s="724"/>
      <c r="S89" s="724"/>
      <c r="T89" s="724"/>
      <c r="U89" s="724"/>
      <c r="V89" s="724"/>
      <c r="W89" s="724"/>
      <c r="X89" s="724"/>
      <c r="Y89" s="701"/>
    </row>
    <row r="90" spans="3:25" s="740" customFormat="1">
      <c r="C90" s="705" t="s">
        <v>615</v>
      </c>
      <c r="D90" s="702" t="s">
        <v>611</v>
      </c>
      <c r="E90" s="705" t="s">
        <v>597</v>
      </c>
      <c r="F90" s="703" t="s">
        <v>701</v>
      </c>
      <c r="G90" s="706"/>
      <c r="H90" s="707" t="s">
        <v>56</v>
      </c>
      <c r="I90" s="743" t="s">
        <v>416</v>
      </c>
      <c r="J90" s="709" t="s">
        <v>56</v>
      </c>
      <c r="K90" s="743" t="s">
        <v>417</v>
      </c>
      <c r="L90" s="769"/>
      <c r="M90" s="768"/>
      <c r="N90" s="724"/>
      <c r="O90" s="724"/>
      <c r="P90" s="724"/>
      <c r="Q90" s="724"/>
      <c r="R90" s="724"/>
      <c r="S90" s="724"/>
      <c r="T90" s="724"/>
      <c r="U90" s="724"/>
      <c r="V90" s="724"/>
      <c r="W90" s="724"/>
      <c r="X90" s="724"/>
      <c r="Y90" s="701"/>
    </row>
    <row r="91" spans="3:25" s="740" customFormat="1">
      <c r="C91" s="705" t="s">
        <v>617</v>
      </c>
      <c r="D91" s="702" t="s">
        <v>613</v>
      </c>
      <c r="E91" s="702" t="s">
        <v>597</v>
      </c>
      <c r="F91" s="700" t="s">
        <v>702</v>
      </c>
      <c r="G91" s="759"/>
      <c r="H91" s="707" t="s">
        <v>56</v>
      </c>
      <c r="I91" s="743" t="s">
        <v>416</v>
      </c>
      <c r="J91" s="709" t="s">
        <v>56</v>
      </c>
      <c r="K91" s="743" t="s">
        <v>417</v>
      </c>
      <c r="L91" s="769"/>
      <c r="M91" s="768"/>
      <c r="N91" s="724"/>
      <c r="O91" s="724"/>
      <c r="P91" s="724"/>
      <c r="Q91" s="724"/>
      <c r="R91" s="724"/>
      <c r="S91" s="724"/>
      <c r="T91" s="724"/>
      <c r="U91" s="724"/>
      <c r="V91" s="724"/>
      <c r="W91" s="724"/>
      <c r="X91" s="724"/>
      <c r="Y91" s="701"/>
    </row>
    <row r="92" spans="3:25" s="740" customFormat="1">
      <c r="C92" s="705" t="s">
        <v>741</v>
      </c>
      <c r="D92" s="702" t="s">
        <v>614</v>
      </c>
      <c r="E92" s="702" t="s">
        <v>602</v>
      </c>
      <c r="F92" s="700" t="s">
        <v>713</v>
      </c>
      <c r="G92" s="759" t="s">
        <v>714</v>
      </c>
      <c r="H92" s="707" t="s">
        <v>56</v>
      </c>
      <c r="I92" s="743" t="s">
        <v>693</v>
      </c>
      <c r="J92" s="745"/>
      <c r="K92" s="743"/>
      <c r="L92" s="709" t="s">
        <v>55</v>
      </c>
      <c r="M92" s="743" t="s">
        <v>694</v>
      </c>
      <c r="N92" s="724"/>
      <c r="O92" s="724"/>
      <c r="P92" s="724"/>
      <c r="Q92" s="724"/>
      <c r="R92" s="724"/>
      <c r="S92" s="724"/>
      <c r="T92" s="724"/>
      <c r="U92" s="724"/>
      <c r="V92" s="724"/>
      <c r="W92" s="724"/>
      <c r="X92" s="724"/>
      <c r="Y92" s="701"/>
    </row>
    <row r="93" spans="3:25" s="740" customFormat="1">
      <c r="C93" s="705" t="s">
        <v>735</v>
      </c>
      <c r="D93" s="702" t="s">
        <v>615</v>
      </c>
      <c r="E93" s="702" t="s">
        <v>597</v>
      </c>
      <c r="F93" s="700" t="s">
        <v>715</v>
      </c>
      <c r="G93" s="759" t="s">
        <v>714</v>
      </c>
      <c r="H93" s="707" t="s">
        <v>56</v>
      </c>
      <c r="I93" s="743" t="s">
        <v>416</v>
      </c>
      <c r="J93" s="709" t="s">
        <v>56</v>
      </c>
      <c r="K93" s="743" t="s">
        <v>417</v>
      </c>
      <c r="L93" s="769"/>
      <c r="M93" s="768"/>
      <c r="N93" s="724"/>
      <c r="O93" s="724"/>
      <c r="P93" s="724"/>
      <c r="Q93" s="724"/>
      <c r="R93" s="724"/>
      <c r="S93" s="724"/>
      <c r="T93" s="724"/>
      <c r="U93" s="724"/>
      <c r="V93" s="724"/>
      <c r="W93" s="724"/>
      <c r="X93" s="724"/>
      <c r="Y93" s="701"/>
    </row>
    <row r="94" spans="3:25" s="740" customFormat="1">
      <c r="C94" s="705" t="s">
        <v>735</v>
      </c>
      <c r="D94" s="702" t="s">
        <v>615</v>
      </c>
      <c r="E94" s="702" t="s">
        <v>597</v>
      </c>
      <c r="F94" s="700" t="s">
        <v>716</v>
      </c>
      <c r="G94" s="759" t="s">
        <v>714</v>
      </c>
      <c r="H94" s="707" t="s">
        <v>56</v>
      </c>
      <c r="I94" s="743" t="s">
        <v>416</v>
      </c>
      <c r="J94" s="709" t="s">
        <v>56</v>
      </c>
      <c r="K94" s="743" t="s">
        <v>417</v>
      </c>
      <c r="L94" s="769"/>
      <c r="M94" s="768"/>
      <c r="N94" s="724"/>
      <c r="O94" s="724"/>
      <c r="P94" s="724"/>
      <c r="Q94" s="724"/>
      <c r="R94" s="724"/>
      <c r="S94" s="724"/>
      <c r="T94" s="724"/>
      <c r="U94" s="724"/>
      <c r="V94" s="724"/>
      <c r="W94" s="724"/>
      <c r="X94" s="724"/>
      <c r="Y94" s="701"/>
    </row>
    <row r="95" spans="3:25" s="740" customFormat="1">
      <c r="C95" s="702" t="s">
        <v>717</v>
      </c>
      <c r="D95" s="702" t="s">
        <v>853</v>
      </c>
      <c r="E95" s="702" t="s">
        <v>602</v>
      </c>
      <c r="F95" s="700" t="s">
        <v>848</v>
      </c>
      <c r="G95" s="759"/>
      <c r="H95" s="707" t="s">
        <v>56</v>
      </c>
      <c r="I95" s="743" t="s">
        <v>416</v>
      </c>
      <c r="J95" s="709" t="s">
        <v>56</v>
      </c>
      <c r="K95" s="743" t="s">
        <v>417</v>
      </c>
      <c r="L95" s="769"/>
      <c r="M95" s="768"/>
      <c r="N95" s="724"/>
      <c r="O95" s="724"/>
      <c r="P95" s="724"/>
      <c r="Q95" s="724"/>
      <c r="R95" s="724"/>
      <c r="S95" s="724"/>
      <c r="T95" s="724"/>
      <c r="U95" s="724"/>
      <c r="V95" s="724"/>
      <c r="W95" s="724"/>
      <c r="X95" s="724"/>
      <c r="Y95" s="701"/>
    </row>
    <row r="96" spans="3:25" s="740" customFormat="1">
      <c r="C96" s="800" t="s">
        <v>849</v>
      </c>
      <c r="D96" s="379" t="s">
        <v>717</v>
      </c>
      <c r="E96" s="800"/>
      <c r="F96" s="801" t="s">
        <v>1271</v>
      </c>
      <c r="G96" s="802" t="s">
        <v>714</v>
      </c>
      <c r="H96" s="803" t="s">
        <v>56</v>
      </c>
      <c r="I96" s="799" t="s">
        <v>416</v>
      </c>
      <c r="J96" s="804" t="s">
        <v>56</v>
      </c>
      <c r="K96" s="799" t="s">
        <v>417</v>
      </c>
      <c r="L96" s="805"/>
      <c r="M96" s="806"/>
      <c r="N96" s="793"/>
      <c r="O96" s="793"/>
      <c r="P96" s="793"/>
      <c r="Q96" s="793"/>
      <c r="R96" s="793"/>
      <c r="S96" s="793"/>
      <c r="T96" s="793"/>
      <c r="U96" s="793"/>
      <c r="V96" s="793"/>
      <c r="W96" s="793"/>
      <c r="X96" s="793"/>
      <c r="Y96" s="807"/>
    </row>
    <row r="97" spans="2:25" s="740" customFormat="1">
      <c r="C97" s="702" t="s">
        <v>1272</v>
      </c>
      <c r="D97" s="702" t="s">
        <v>1277</v>
      </c>
      <c r="E97" s="702" t="s">
        <v>620</v>
      </c>
      <c r="F97" s="700" t="s">
        <v>718</v>
      </c>
      <c r="G97" s="759" t="s">
        <v>419</v>
      </c>
      <c r="H97" s="707" t="s">
        <v>56</v>
      </c>
      <c r="I97" s="743" t="s">
        <v>416</v>
      </c>
      <c r="J97" s="709" t="s">
        <v>56</v>
      </c>
      <c r="K97" s="743" t="s">
        <v>417</v>
      </c>
      <c r="L97" s="769"/>
      <c r="M97" s="768"/>
      <c r="N97" s="724"/>
      <c r="O97" s="724"/>
      <c r="P97" s="724"/>
      <c r="Q97" s="724"/>
      <c r="R97" s="724"/>
      <c r="S97" s="724"/>
      <c r="T97" s="724"/>
      <c r="U97" s="724"/>
      <c r="V97" s="724"/>
      <c r="W97" s="724"/>
      <c r="X97" s="724"/>
      <c r="Y97" s="701"/>
    </row>
    <row r="98" spans="2:25" s="740" customFormat="1">
      <c r="C98" s="702" t="s">
        <v>1273</v>
      </c>
      <c r="D98" s="702" t="s">
        <v>1272</v>
      </c>
      <c r="E98" s="702" t="s">
        <v>597</v>
      </c>
      <c r="F98" s="700" t="s">
        <v>719</v>
      </c>
      <c r="G98" s="759" t="s">
        <v>419</v>
      </c>
      <c r="H98" s="707" t="s">
        <v>56</v>
      </c>
      <c r="I98" s="743" t="s">
        <v>416</v>
      </c>
      <c r="J98" s="709" t="s">
        <v>56</v>
      </c>
      <c r="K98" s="708" t="s">
        <v>415</v>
      </c>
      <c r="L98" s="709" t="s">
        <v>56</v>
      </c>
      <c r="M98" s="708" t="s">
        <v>410</v>
      </c>
      <c r="N98" s="724"/>
      <c r="O98" s="724"/>
      <c r="P98" s="724"/>
      <c r="Q98" s="724"/>
      <c r="R98" s="724"/>
      <c r="S98" s="724"/>
      <c r="T98" s="724"/>
      <c r="U98" s="724"/>
      <c r="V98" s="724"/>
      <c r="W98" s="724"/>
      <c r="X98" s="724"/>
      <c r="Y98" s="701"/>
    </row>
    <row r="99" spans="2:25" s="740" customFormat="1">
      <c r="C99" s="702" t="s">
        <v>1274</v>
      </c>
      <c r="D99" s="702" t="s">
        <v>1273</v>
      </c>
      <c r="E99" s="705" t="s">
        <v>602</v>
      </c>
      <c r="F99" s="703" t="s">
        <v>720</v>
      </c>
      <c r="G99" s="706"/>
      <c r="H99" s="707" t="s">
        <v>56</v>
      </c>
      <c r="I99" s="743" t="s">
        <v>416</v>
      </c>
      <c r="J99" s="709" t="s">
        <v>56</v>
      </c>
      <c r="K99" s="743" t="s">
        <v>417</v>
      </c>
      <c r="L99" s="710"/>
      <c r="M99" s="708"/>
      <c r="N99" s="710"/>
      <c r="O99" s="708"/>
      <c r="P99" s="710"/>
      <c r="Q99" s="708"/>
      <c r="R99" s="710"/>
      <c r="S99" s="708"/>
      <c r="T99" s="710"/>
      <c r="U99" s="708"/>
      <c r="V99" s="710"/>
      <c r="W99" s="708"/>
      <c r="X99" s="710"/>
      <c r="Y99" s="704"/>
    </row>
    <row r="100" spans="2:25" s="739" customFormat="1">
      <c r="C100" s="379" t="s">
        <v>1275</v>
      </c>
      <c r="D100" s="379" t="s">
        <v>1278</v>
      </c>
      <c r="E100" s="381"/>
      <c r="F100" s="737" t="s">
        <v>1242</v>
      </c>
      <c r="G100" s="384" t="s">
        <v>714</v>
      </c>
      <c r="H100" s="390" t="s">
        <v>56</v>
      </c>
      <c r="I100" s="388" t="s">
        <v>416</v>
      </c>
      <c r="J100" s="387" t="s">
        <v>56</v>
      </c>
      <c r="K100" s="388" t="s">
        <v>415</v>
      </c>
      <c r="L100" s="387" t="s">
        <v>56</v>
      </c>
      <c r="M100" s="388" t="s">
        <v>410</v>
      </c>
      <c r="N100" s="710"/>
      <c r="O100" s="708"/>
      <c r="P100" s="710"/>
      <c r="Q100" s="708"/>
      <c r="R100" s="710"/>
      <c r="S100" s="708"/>
      <c r="T100" s="710"/>
      <c r="U100" s="738"/>
      <c r="V100" s="181"/>
      <c r="W100" s="738"/>
      <c r="X100" s="181"/>
      <c r="Y100" s="313"/>
    </row>
    <row r="101" spans="2:25" s="740" customFormat="1">
      <c r="C101" s="705" t="s">
        <v>850</v>
      </c>
      <c r="D101" s="705" t="s">
        <v>780</v>
      </c>
      <c r="E101" s="705" t="s">
        <v>597</v>
      </c>
      <c r="F101" s="703" t="s">
        <v>574</v>
      </c>
      <c r="G101" s="706" t="s">
        <v>419</v>
      </c>
      <c r="H101" s="722" t="s">
        <v>56</v>
      </c>
      <c r="I101" s="743" t="s">
        <v>416</v>
      </c>
      <c r="J101" s="709" t="s">
        <v>56</v>
      </c>
      <c r="K101" s="708" t="s">
        <v>415</v>
      </c>
      <c r="L101" s="709" t="s">
        <v>56</v>
      </c>
      <c r="M101" s="708" t="s">
        <v>410</v>
      </c>
      <c r="N101" s="709" t="s">
        <v>56</v>
      </c>
      <c r="O101" s="708" t="s">
        <v>412</v>
      </c>
      <c r="P101" s="711"/>
      <c r="Q101" s="708"/>
      <c r="R101" s="710"/>
      <c r="S101" s="708"/>
      <c r="T101" s="743"/>
      <c r="U101" s="708"/>
      <c r="V101" s="708"/>
      <c r="W101" s="708"/>
      <c r="X101" s="708"/>
      <c r="Y101" s="704"/>
    </row>
    <row r="102" spans="2:25" s="739" customFormat="1">
      <c r="C102" s="1045" t="s">
        <v>1276</v>
      </c>
      <c r="D102" s="1054" t="s">
        <v>850</v>
      </c>
      <c r="E102" s="705" t="s">
        <v>597</v>
      </c>
      <c r="F102" s="1036" t="s">
        <v>1243</v>
      </c>
      <c r="G102" s="1048" t="s">
        <v>714</v>
      </c>
      <c r="H102" s="779" t="s">
        <v>56</v>
      </c>
      <c r="I102" s="780" t="s">
        <v>416</v>
      </c>
      <c r="J102" s="781" t="s">
        <v>56</v>
      </c>
      <c r="K102" s="780" t="s">
        <v>415</v>
      </c>
      <c r="L102" s="781" t="s">
        <v>56</v>
      </c>
      <c r="M102" s="780" t="s">
        <v>410</v>
      </c>
      <c r="N102" s="781" t="s">
        <v>56</v>
      </c>
      <c r="O102" s="780" t="s">
        <v>412</v>
      </c>
      <c r="P102" s="781" t="s">
        <v>56</v>
      </c>
      <c r="Q102" s="780" t="s">
        <v>413</v>
      </c>
      <c r="R102" s="781" t="s">
        <v>56</v>
      </c>
      <c r="S102" s="780" t="s">
        <v>1252</v>
      </c>
      <c r="T102" s="781" t="s">
        <v>56</v>
      </c>
      <c r="U102" s="780" t="s">
        <v>1253</v>
      </c>
      <c r="V102" s="781" t="s">
        <v>56</v>
      </c>
      <c r="W102" s="780" t="s">
        <v>1254</v>
      </c>
      <c r="X102" s="781" t="s">
        <v>56</v>
      </c>
      <c r="Y102" s="782" t="s">
        <v>1255</v>
      </c>
    </row>
    <row r="103" spans="2:25" s="739" customFormat="1">
      <c r="C103" s="1046"/>
      <c r="D103" s="1055"/>
      <c r="E103" s="705" t="s">
        <v>597</v>
      </c>
      <c r="F103" s="1037"/>
      <c r="G103" s="1049"/>
      <c r="H103" s="783"/>
      <c r="I103" s="784"/>
      <c r="J103" s="785" t="s">
        <v>56</v>
      </c>
      <c r="K103" s="786" t="s">
        <v>1256</v>
      </c>
      <c r="L103" s="785" t="s">
        <v>56</v>
      </c>
      <c r="M103" s="787" t="s">
        <v>1257</v>
      </c>
      <c r="N103" s="785" t="s">
        <v>56</v>
      </c>
      <c r="O103" s="787" t="s">
        <v>1258</v>
      </c>
      <c r="P103" s="785" t="s">
        <v>56</v>
      </c>
      <c r="Q103" s="787" t="s">
        <v>1259</v>
      </c>
      <c r="R103" s="785" t="s">
        <v>56</v>
      </c>
      <c r="S103" s="787" t="s">
        <v>1260</v>
      </c>
      <c r="T103" s="785" t="s">
        <v>56</v>
      </c>
      <c r="U103" s="787" t="s">
        <v>1261</v>
      </c>
      <c r="V103" s="785" t="s">
        <v>56</v>
      </c>
      <c r="W103" s="787" t="s">
        <v>1262</v>
      </c>
      <c r="X103" s="785" t="s">
        <v>56</v>
      </c>
      <c r="Y103" s="788" t="s">
        <v>1263</v>
      </c>
    </row>
    <row r="104" spans="2:25" s="739" customFormat="1">
      <c r="C104" s="1051"/>
      <c r="D104" s="1056"/>
      <c r="E104" s="716" t="s">
        <v>597</v>
      </c>
      <c r="F104" s="1052"/>
      <c r="G104" s="1053"/>
      <c r="H104" s="808"/>
      <c r="I104" s="809"/>
      <c r="J104" s="810" t="s">
        <v>56</v>
      </c>
      <c r="K104" s="811" t="s">
        <v>1264</v>
      </c>
      <c r="L104" s="810" t="s">
        <v>56</v>
      </c>
      <c r="M104" s="812" t="s">
        <v>1265</v>
      </c>
      <c r="N104" s="813"/>
      <c r="O104" s="809"/>
      <c r="P104" s="813"/>
      <c r="Q104" s="809"/>
      <c r="R104" s="813"/>
      <c r="S104" s="809"/>
      <c r="T104" s="813"/>
      <c r="U104" s="809"/>
      <c r="V104" s="813"/>
      <c r="W104" s="809"/>
      <c r="X104" s="813"/>
      <c r="Y104" s="814"/>
    </row>
    <row r="105" spans="2:25" s="740" customFormat="1" ht="7.5" customHeight="1">
      <c r="G105" s="771"/>
    </row>
    <row r="106" spans="2:25" s="740" customFormat="1" ht="14.25">
      <c r="B106" s="465" t="s">
        <v>749</v>
      </c>
      <c r="G106" s="771"/>
    </row>
    <row r="107" spans="2:25" s="740" customFormat="1" ht="28.5">
      <c r="C107" s="772" t="s">
        <v>723</v>
      </c>
      <c r="D107" s="772" t="s">
        <v>706</v>
      </c>
      <c r="E107" s="773" t="s">
        <v>642</v>
      </c>
      <c r="F107" s="774" t="s">
        <v>47</v>
      </c>
      <c r="G107" s="775" t="s">
        <v>418</v>
      </c>
      <c r="H107" s="1042" t="s">
        <v>561</v>
      </c>
      <c r="I107" s="1043"/>
      <c r="J107" s="1043"/>
      <c r="K107" s="1043"/>
      <c r="L107" s="1043"/>
      <c r="M107" s="1043"/>
      <c r="N107" s="1043"/>
      <c r="O107" s="1043"/>
      <c r="P107" s="1043"/>
      <c r="Q107" s="1043"/>
      <c r="R107" s="1043"/>
      <c r="S107" s="1043"/>
      <c r="T107" s="1043"/>
      <c r="U107" s="1043"/>
      <c r="V107" s="1043"/>
      <c r="W107" s="1043"/>
      <c r="X107" s="1043"/>
      <c r="Y107" s="1044"/>
    </row>
    <row r="108" spans="2:25" s="740" customFormat="1">
      <c r="C108" s="818" t="s">
        <v>1281</v>
      </c>
      <c r="D108" s="751"/>
      <c r="E108" s="751" t="s">
        <v>597</v>
      </c>
      <c r="F108" s="752" t="s">
        <v>725</v>
      </c>
      <c r="G108" s="753" t="s">
        <v>419</v>
      </c>
      <c r="H108" s="707" t="s">
        <v>56</v>
      </c>
      <c r="I108" s="755" t="s">
        <v>738</v>
      </c>
      <c r="J108" s="755"/>
      <c r="K108" s="755"/>
      <c r="L108" s="395" t="s">
        <v>56</v>
      </c>
      <c r="M108" s="393" t="s">
        <v>1280</v>
      </c>
      <c r="N108" s="393"/>
      <c r="O108" s="393"/>
      <c r="P108" s="757"/>
      <c r="Q108" s="757"/>
      <c r="R108" s="815"/>
      <c r="S108" s="816"/>
      <c r="T108" s="817"/>
      <c r="U108" s="817"/>
      <c r="V108" s="817"/>
      <c r="W108" s="817"/>
      <c r="X108" s="757"/>
      <c r="Y108" s="758"/>
    </row>
    <row r="109" spans="2:25" s="740" customFormat="1">
      <c r="C109" s="702" t="s">
        <v>598</v>
      </c>
      <c r="D109" s="702" t="s">
        <v>598</v>
      </c>
      <c r="E109" s="702" t="s">
        <v>620</v>
      </c>
      <c r="F109" s="700" t="s">
        <v>732</v>
      </c>
      <c r="G109" s="759"/>
      <c r="H109" s="722" t="s">
        <v>56</v>
      </c>
      <c r="I109" s="743" t="s">
        <v>416</v>
      </c>
      <c r="J109" s="709" t="s">
        <v>56</v>
      </c>
      <c r="K109" s="743" t="s">
        <v>417</v>
      </c>
      <c r="L109" s="761"/>
      <c r="M109" s="761"/>
      <c r="N109" s="761"/>
      <c r="O109" s="761"/>
      <c r="P109" s="761"/>
      <c r="Q109" s="761"/>
      <c r="R109" s="761"/>
      <c r="S109" s="761"/>
      <c r="T109" s="761"/>
      <c r="U109" s="761"/>
      <c r="V109" s="761"/>
      <c r="W109" s="761"/>
      <c r="X109" s="761"/>
      <c r="Y109" s="763"/>
    </row>
    <row r="110" spans="2:25" s="740" customFormat="1">
      <c r="C110" s="765" t="s">
        <v>598</v>
      </c>
      <c r="D110" s="765" t="s">
        <v>598</v>
      </c>
      <c r="E110" s="765" t="s">
        <v>597</v>
      </c>
      <c r="F110" s="748" t="s">
        <v>739</v>
      </c>
      <c r="G110" s="766" t="s">
        <v>740</v>
      </c>
      <c r="H110" s="722" t="s">
        <v>56</v>
      </c>
      <c r="I110" s="749" t="s">
        <v>416</v>
      </c>
      <c r="J110" s="723" t="s">
        <v>56</v>
      </c>
      <c r="K110" s="767" t="s">
        <v>680</v>
      </c>
      <c r="L110" s="713"/>
      <c r="M110" s="713"/>
      <c r="N110" s="723" t="s">
        <v>56</v>
      </c>
      <c r="O110" s="767" t="s">
        <v>681</v>
      </c>
      <c r="P110" s="713"/>
      <c r="Q110" s="713"/>
      <c r="R110" s="723" t="s">
        <v>56</v>
      </c>
      <c r="S110" s="767" t="s">
        <v>659</v>
      </c>
      <c r="T110" s="713"/>
      <c r="U110" s="713"/>
      <c r="V110" s="723" t="s">
        <v>56</v>
      </c>
      <c r="W110" s="767" t="s">
        <v>682</v>
      </c>
      <c r="X110" s="749"/>
      <c r="Y110" s="750"/>
    </row>
    <row r="111" spans="2:25" s="740" customFormat="1">
      <c r="C111" s="702"/>
      <c r="D111" s="702"/>
      <c r="E111" s="702"/>
      <c r="F111" s="700"/>
      <c r="G111" s="759"/>
      <c r="H111" s="776"/>
      <c r="I111" s="761"/>
      <c r="J111" s="725" t="s">
        <v>55</v>
      </c>
      <c r="K111" s="768" t="s">
        <v>685</v>
      </c>
      <c r="L111" s="724"/>
      <c r="M111" s="724"/>
      <c r="N111" s="769"/>
      <c r="O111" s="768"/>
      <c r="P111" s="724"/>
      <c r="Q111" s="724"/>
      <c r="R111" s="725" t="s">
        <v>55</v>
      </c>
      <c r="S111" s="768" t="s">
        <v>684</v>
      </c>
      <c r="T111" s="724"/>
      <c r="U111" s="724"/>
      <c r="V111" s="769"/>
      <c r="W111" s="768"/>
      <c r="X111" s="761"/>
      <c r="Y111" s="763"/>
    </row>
    <row r="112" spans="2:25" s="741" customFormat="1">
      <c r="C112" s="796" t="s">
        <v>599</v>
      </c>
      <c r="D112" s="796" t="s">
        <v>599</v>
      </c>
      <c r="E112" s="381"/>
      <c r="F112" s="737" t="s">
        <v>1249</v>
      </c>
      <c r="G112" s="384" t="s">
        <v>714</v>
      </c>
      <c r="H112" s="390" t="s">
        <v>56</v>
      </c>
      <c r="I112" s="388" t="s">
        <v>652</v>
      </c>
      <c r="J112" s="387" t="s">
        <v>56</v>
      </c>
      <c r="K112" s="388" t="s">
        <v>653</v>
      </c>
      <c r="L112" s="742"/>
      <c r="M112" s="388"/>
      <c r="N112" s="742"/>
      <c r="O112" s="388"/>
      <c r="P112" s="742"/>
      <c r="Q112" s="388"/>
      <c r="R112" s="388"/>
      <c r="S112" s="388"/>
      <c r="T112" s="388"/>
      <c r="U112" s="388"/>
      <c r="V112" s="388"/>
      <c r="W112" s="388"/>
      <c r="X112" s="388"/>
      <c r="Y112" s="399"/>
    </row>
    <row r="113" spans="3:25" s="741" customFormat="1">
      <c r="C113" s="796" t="s">
        <v>600</v>
      </c>
      <c r="D113" s="796" t="s">
        <v>600</v>
      </c>
      <c r="E113" s="381"/>
      <c r="F113" s="737" t="s">
        <v>1250</v>
      </c>
      <c r="G113" s="384" t="s">
        <v>714</v>
      </c>
      <c r="H113" s="390" t="s">
        <v>55</v>
      </c>
      <c r="I113" s="388" t="s">
        <v>652</v>
      </c>
      <c r="J113" s="387" t="s">
        <v>56</v>
      </c>
      <c r="K113" s="388" t="s">
        <v>653</v>
      </c>
      <c r="L113" s="742"/>
      <c r="M113" s="388"/>
      <c r="N113" s="742"/>
      <c r="O113" s="388"/>
      <c r="P113" s="742"/>
      <c r="Q113" s="388"/>
      <c r="R113" s="388"/>
      <c r="S113" s="388"/>
      <c r="T113" s="388"/>
      <c r="U113" s="388"/>
      <c r="V113" s="388"/>
      <c r="W113" s="388"/>
      <c r="X113" s="388"/>
      <c r="Y113" s="399"/>
    </row>
    <row r="114" spans="3:25" s="740" customFormat="1" ht="26.25" customHeight="1">
      <c r="C114" s="703" t="s">
        <v>601</v>
      </c>
      <c r="D114" s="770"/>
      <c r="E114" s="702" t="s">
        <v>878</v>
      </c>
      <c r="F114" s="777" t="s">
        <v>854</v>
      </c>
      <c r="G114" s="759" t="s">
        <v>880</v>
      </c>
      <c r="H114" s="722" t="s">
        <v>56</v>
      </c>
      <c r="I114" s="743" t="s">
        <v>416</v>
      </c>
      <c r="J114" s="709" t="s">
        <v>56</v>
      </c>
      <c r="K114" s="743" t="s">
        <v>417</v>
      </c>
      <c r="L114" s="724"/>
      <c r="M114" s="724"/>
      <c r="N114" s="769"/>
      <c r="O114" s="768"/>
      <c r="P114" s="724"/>
      <c r="Q114" s="724"/>
      <c r="R114" s="735"/>
      <c r="S114" s="768"/>
      <c r="T114" s="724"/>
      <c r="U114" s="724"/>
      <c r="V114" s="769"/>
      <c r="W114" s="768"/>
      <c r="X114" s="761"/>
      <c r="Y114" s="763"/>
    </row>
    <row r="115" spans="3:25" s="740" customFormat="1">
      <c r="C115" s="703" t="s">
        <v>603</v>
      </c>
      <c r="D115" s="770"/>
      <c r="E115" s="702" t="s">
        <v>597</v>
      </c>
      <c r="F115" s="700" t="s">
        <v>726</v>
      </c>
      <c r="G115" s="759"/>
      <c r="H115" s="722" t="s">
        <v>56</v>
      </c>
      <c r="I115" s="743" t="s">
        <v>416</v>
      </c>
      <c r="J115" s="709" t="s">
        <v>56</v>
      </c>
      <c r="K115" s="743" t="s">
        <v>417</v>
      </c>
      <c r="L115" s="761"/>
      <c r="M115" s="761"/>
      <c r="N115" s="761"/>
      <c r="O115" s="761"/>
      <c r="P115" s="761"/>
      <c r="Q115" s="761"/>
      <c r="R115" s="761"/>
      <c r="S115" s="761"/>
      <c r="T115" s="761"/>
      <c r="U115" s="761"/>
      <c r="V115" s="761"/>
      <c r="W115" s="761"/>
      <c r="X115" s="761"/>
      <c r="Y115" s="763"/>
    </row>
    <row r="116" spans="3:25" s="740" customFormat="1">
      <c r="C116" s="703" t="s">
        <v>605</v>
      </c>
      <c r="D116" s="770"/>
      <c r="E116" s="702" t="s">
        <v>597</v>
      </c>
      <c r="F116" s="700" t="s">
        <v>724</v>
      </c>
      <c r="G116" s="759" t="s">
        <v>419</v>
      </c>
      <c r="H116" s="722" t="s">
        <v>56</v>
      </c>
      <c r="I116" s="743" t="s">
        <v>737</v>
      </c>
      <c r="J116" s="723" t="s">
        <v>56</v>
      </c>
      <c r="K116" s="743" t="s">
        <v>624</v>
      </c>
      <c r="L116" s="761"/>
      <c r="M116" s="761"/>
      <c r="N116" s="761"/>
      <c r="O116" s="761"/>
      <c r="P116" s="761"/>
      <c r="Q116" s="761"/>
      <c r="R116" s="761"/>
      <c r="S116" s="761"/>
      <c r="T116" s="761"/>
      <c r="U116" s="761"/>
      <c r="V116" s="761"/>
      <c r="W116" s="761"/>
      <c r="X116" s="761"/>
      <c r="Y116" s="763"/>
    </row>
    <row r="117" spans="3:25" s="740" customFormat="1">
      <c r="C117" s="703" t="s">
        <v>606</v>
      </c>
      <c r="D117" s="770"/>
      <c r="E117" s="702" t="s">
        <v>597</v>
      </c>
      <c r="F117" s="700" t="s">
        <v>733</v>
      </c>
      <c r="G117" s="759" t="s">
        <v>419</v>
      </c>
      <c r="H117" s="722" t="s">
        <v>56</v>
      </c>
      <c r="I117" s="743" t="s">
        <v>416</v>
      </c>
      <c r="J117" s="709" t="s">
        <v>56</v>
      </c>
      <c r="K117" s="743" t="s">
        <v>417</v>
      </c>
      <c r="L117" s="761"/>
      <c r="M117" s="761"/>
      <c r="N117" s="761"/>
      <c r="O117" s="761"/>
      <c r="P117" s="761"/>
      <c r="Q117" s="761"/>
      <c r="R117" s="761"/>
      <c r="S117" s="761"/>
      <c r="T117" s="761"/>
      <c r="U117" s="761"/>
      <c r="V117" s="761"/>
      <c r="W117" s="761"/>
      <c r="X117" s="761"/>
      <c r="Y117" s="763"/>
    </row>
    <row r="118" spans="3:25" s="740" customFormat="1" ht="27">
      <c r="C118" s="703" t="s">
        <v>607</v>
      </c>
      <c r="D118" s="702" t="s">
        <v>1292</v>
      </c>
      <c r="E118" s="702" t="s">
        <v>597</v>
      </c>
      <c r="F118" s="777" t="s">
        <v>1282</v>
      </c>
      <c r="G118" s="759"/>
      <c r="H118" s="722" t="s">
        <v>56</v>
      </c>
      <c r="I118" s="743" t="s">
        <v>416</v>
      </c>
      <c r="J118" s="709" t="s">
        <v>56</v>
      </c>
      <c r="K118" s="743" t="s">
        <v>417</v>
      </c>
      <c r="L118" s="761"/>
      <c r="M118" s="761"/>
      <c r="N118" s="761"/>
      <c r="O118" s="761"/>
      <c r="P118" s="761"/>
      <c r="Q118" s="761"/>
      <c r="R118" s="761"/>
      <c r="S118" s="761"/>
      <c r="T118" s="761"/>
      <c r="U118" s="761"/>
      <c r="V118" s="761"/>
      <c r="W118" s="761"/>
      <c r="X118" s="761"/>
      <c r="Y118" s="763"/>
    </row>
    <row r="119" spans="3:25" s="740" customFormat="1">
      <c r="C119" s="703" t="s">
        <v>608</v>
      </c>
      <c r="D119" s="770"/>
      <c r="E119" s="702" t="s">
        <v>597</v>
      </c>
      <c r="F119" s="700" t="s">
        <v>727</v>
      </c>
      <c r="G119" s="759" t="s">
        <v>419</v>
      </c>
      <c r="H119" s="707" t="s">
        <v>56</v>
      </c>
      <c r="I119" s="743" t="s">
        <v>416</v>
      </c>
      <c r="J119" s="709" t="s">
        <v>56</v>
      </c>
      <c r="K119" s="743" t="s">
        <v>415</v>
      </c>
      <c r="L119" s="709" t="s">
        <v>56</v>
      </c>
      <c r="M119" s="708" t="s">
        <v>410</v>
      </c>
      <c r="N119" s="761"/>
      <c r="O119" s="761"/>
      <c r="P119" s="761"/>
      <c r="Q119" s="761"/>
      <c r="R119" s="761"/>
      <c r="S119" s="761"/>
      <c r="T119" s="761"/>
      <c r="U119" s="761"/>
      <c r="V119" s="761"/>
      <c r="W119" s="761"/>
      <c r="X119" s="761"/>
      <c r="Y119" s="763"/>
    </row>
    <row r="120" spans="3:25" s="740" customFormat="1">
      <c r="C120" s="703" t="s">
        <v>609</v>
      </c>
      <c r="D120" s="770"/>
      <c r="E120" s="702" t="s">
        <v>602</v>
      </c>
      <c r="F120" s="700" t="s">
        <v>409</v>
      </c>
      <c r="G120" s="759" t="s">
        <v>419</v>
      </c>
      <c r="H120" s="722" t="s">
        <v>56</v>
      </c>
      <c r="I120" s="743" t="s">
        <v>416</v>
      </c>
      <c r="J120" s="387" t="s">
        <v>56</v>
      </c>
      <c r="K120" s="388" t="s">
        <v>1283</v>
      </c>
      <c r="L120" s="387" t="s">
        <v>56</v>
      </c>
      <c r="M120" s="388" t="s">
        <v>1284</v>
      </c>
      <c r="N120" s="387" t="s">
        <v>56</v>
      </c>
      <c r="O120" s="388" t="s">
        <v>1285</v>
      </c>
      <c r="P120" s="711"/>
      <c r="Q120" s="708"/>
      <c r="R120" s="761"/>
      <c r="S120" s="761"/>
      <c r="T120" s="761"/>
      <c r="U120" s="761"/>
      <c r="V120" s="761"/>
      <c r="W120" s="761"/>
      <c r="X120" s="761"/>
      <c r="Y120" s="763"/>
    </row>
    <row r="121" spans="3:25" s="740" customFormat="1" ht="27">
      <c r="C121" s="737" t="s">
        <v>609</v>
      </c>
      <c r="D121" s="819"/>
      <c r="E121" s="379"/>
      <c r="F121" s="382" t="s">
        <v>1286</v>
      </c>
      <c r="G121" s="389" t="s">
        <v>419</v>
      </c>
      <c r="H121" s="385" t="s">
        <v>56</v>
      </c>
      <c r="I121" s="386" t="s">
        <v>416</v>
      </c>
      <c r="J121" s="387" t="s">
        <v>56</v>
      </c>
      <c r="K121" s="386" t="s">
        <v>417</v>
      </c>
      <c r="L121" s="397"/>
      <c r="M121" s="820"/>
      <c r="N121" s="821"/>
      <c r="O121" s="822"/>
      <c r="P121" s="735"/>
      <c r="Q121" s="724"/>
      <c r="R121" s="761"/>
      <c r="S121" s="761"/>
      <c r="T121" s="761"/>
      <c r="U121" s="761"/>
      <c r="V121" s="761"/>
      <c r="W121" s="761"/>
      <c r="X121" s="761"/>
      <c r="Y121" s="763"/>
    </row>
    <row r="122" spans="3:25" s="740" customFormat="1">
      <c r="C122" s="703" t="s">
        <v>610</v>
      </c>
      <c r="D122" s="770"/>
      <c r="E122" s="702" t="s">
        <v>602</v>
      </c>
      <c r="F122" s="700" t="s">
        <v>728</v>
      </c>
      <c r="G122" s="759"/>
      <c r="H122" s="707" t="s">
        <v>56</v>
      </c>
      <c r="I122" s="743" t="s">
        <v>416</v>
      </c>
      <c r="J122" s="709" t="s">
        <v>56</v>
      </c>
      <c r="K122" s="743" t="s">
        <v>415</v>
      </c>
      <c r="L122" s="709" t="s">
        <v>56</v>
      </c>
      <c r="M122" s="708" t="s">
        <v>410</v>
      </c>
      <c r="N122" s="761"/>
      <c r="O122" s="761"/>
      <c r="P122" s="761"/>
      <c r="Q122" s="761"/>
      <c r="R122" s="761"/>
      <c r="S122" s="761"/>
      <c r="T122" s="761"/>
      <c r="U122" s="761"/>
      <c r="V122" s="761"/>
      <c r="W122" s="761"/>
      <c r="X122" s="761"/>
      <c r="Y122" s="763"/>
    </row>
    <row r="123" spans="3:25" s="740" customFormat="1">
      <c r="C123" s="703" t="s">
        <v>611</v>
      </c>
      <c r="D123" s="770"/>
      <c r="E123" s="702" t="s">
        <v>602</v>
      </c>
      <c r="F123" s="700" t="s">
        <v>729</v>
      </c>
      <c r="G123" s="759" t="s">
        <v>908</v>
      </c>
      <c r="H123" s="722" t="s">
        <v>56</v>
      </c>
      <c r="I123" s="743" t="s">
        <v>416</v>
      </c>
      <c r="J123" s="709" t="s">
        <v>56</v>
      </c>
      <c r="K123" s="708" t="s">
        <v>415</v>
      </c>
      <c r="L123" s="709" t="s">
        <v>56</v>
      </c>
      <c r="M123" s="708" t="s">
        <v>410</v>
      </c>
      <c r="N123" s="761"/>
      <c r="O123" s="761"/>
      <c r="P123" s="761"/>
      <c r="Q123" s="761"/>
      <c r="R123" s="761"/>
      <c r="S123" s="761"/>
      <c r="T123" s="761"/>
      <c r="U123" s="761"/>
      <c r="V123" s="761"/>
      <c r="W123" s="761"/>
      <c r="X123" s="761"/>
      <c r="Y123" s="763"/>
    </row>
    <row r="124" spans="3:25" s="740" customFormat="1">
      <c r="C124" s="703" t="s">
        <v>612</v>
      </c>
      <c r="D124" s="702" t="s">
        <v>603</v>
      </c>
      <c r="E124" s="702" t="s">
        <v>602</v>
      </c>
      <c r="F124" s="700" t="s">
        <v>730</v>
      </c>
      <c r="G124" s="759" t="s">
        <v>419</v>
      </c>
      <c r="H124" s="707" t="s">
        <v>56</v>
      </c>
      <c r="I124" s="743" t="s">
        <v>416</v>
      </c>
      <c r="J124" s="709" t="s">
        <v>56</v>
      </c>
      <c r="K124" s="743" t="s">
        <v>417</v>
      </c>
      <c r="L124" s="761"/>
      <c r="M124" s="761"/>
      <c r="N124" s="761"/>
      <c r="O124" s="761"/>
      <c r="P124" s="761"/>
      <c r="Q124" s="761"/>
      <c r="R124" s="761"/>
      <c r="S124" s="761"/>
      <c r="T124" s="761"/>
      <c r="U124" s="761"/>
      <c r="V124" s="761"/>
      <c r="W124" s="761"/>
      <c r="X124" s="761"/>
      <c r="Y124" s="763"/>
    </row>
    <row r="125" spans="3:25" s="740" customFormat="1">
      <c r="C125" s="703" t="s">
        <v>613</v>
      </c>
      <c r="D125" s="702" t="s">
        <v>605</v>
      </c>
      <c r="E125" s="702" t="s">
        <v>602</v>
      </c>
      <c r="F125" s="700" t="s">
        <v>577</v>
      </c>
      <c r="G125" s="759" t="s">
        <v>419</v>
      </c>
      <c r="H125" s="707" t="s">
        <v>56</v>
      </c>
      <c r="I125" s="743" t="s">
        <v>416</v>
      </c>
      <c r="J125" s="709" t="s">
        <v>56</v>
      </c>
      <c r="K125" s="743" t="s">
        <v>417</v>
      </c>
      <c r="L125" s="761"/>
      <c r="M125" s="761"/>
      <c r="N125" s="761"/>
      <c r="O125" s="761"/>
      <c r="P125" s="761"/>
      <c r="Q125" s="761"/>
      <c r="R125" s="761"/>
      <c r="S125" s="761"/>
      <c r="T125" s="761"/>
      <c r="U125" s="761"/>
      <c r="V125" s="761"/>
      <c r="W125" s="761"/>
      <c r="X125" s="761"/>
      <c r="Y125" s="763"/>
    </row>
    <row r="126" spans="3:25" s="740" customFormat="1">
      <c r="C126" s="702" t="s">
        <v>614</v>
      </c>
      <c r="D126" s="702" t="s">
        <v>860</v>
      </c>
      <c r="E126" s="702" t="s">
        <v>877</v>
      </c>
      <c r="F126" s="700" t="s">
        <v>855</v>
      </c>
      <c r="G126" s="759" t="s">
        <v>880</v>
      </c>
      <c r="H126" s="707" t="s">
        <v>56</v>
      </c>
      <c r="I126" s="743" t="s">
        <v>416</v>
      </c>
      <c r="J126" s="709" t="s">
        <v>56</v>
      </c>
      <c r="K126" s="743" t="s">
        <v>417</v>
      </c>
      <c r="L126" s="761"/>
      <c r="M126" s="761"/>
      <c r="N126" s="761"/>
      <c r="O126" s="761"/>
      <c r="P126" s="761"/>
      <c r="Q126" s="761"/>
      <c r="R126" s="761"/>
      <c r="S126" s="761"/>
      <c r="T126" s="761"/>
      <c r="U126" s="761"/>
      <c r="V126" s="761"/>
      <c r="W126" s="761"/>
      <c r="X126" s="761"/>
      <c r="Y126" s="763"/>
    </row>
    <row r="127" spans="3:25" s="740" customFormat="1">
      <c r="C127" s="702" t="s">
        <v>615</v>
      </c>
      <c r="D127" s="702" t="s">
        <v>861</v>
      </c>
      <c r="E127" s="702" t="s">
        <v>620</v>
      </c>
      <c r="F127" s="700" t="s">
        <v>1287</v>
      </c>
      <c r="G127" s="759" t="s">
        <v>419</v>
      </c>
      <c r="H127" s="707" t="s">
        <v>56</v>
      </c>
      <c r="I127" s="743" t="s">
        <v>416</v>
      </c>
      <c r="J127" s="709" t="s">
        <v>56</v>
      </c>
      <c r="K127" s="743" t="s">
        <v>417</v>
      </c>
      <c r="L127" s="761"/>
      <c r="M127" s="761"/>
      <c r="N127" s="761"/>
      <c r="O127" s="761"/>
      <c r="P127" s="761"/>
      <c r="Q127" s="761"/>
      <c r="R127" s="761"/>
      <c r="S127" s="761"/>
      <c r="T127" s="761"/>
      <c r="U127" s="761"/>
      <c r="V127" s="761"/>
      <c r="W127" s="761"/>
      <c r="X127" s="761"/>
      <c r="Y127" s="763"/>
    </row>
    <row r="128" spans="3:25" s="740" customFormat="1">
      <c r="C128" s="702" t="s">
        <v>616</v>
      </c>
      <c r="D128" s="702" t="s">
        <v>745</v>
      </c>
      <c r="E128" s="702" t="s">
        <v>620</v>
      </c>
      <c r="F128" s="700" t="s">
        <v>856</v>
      </c>
      <c r="G128" s="759"/>
      <c r="H128" s="707" t="s">
        <v>56</v>
      </c>
      <c r="I128" s="743" t="s">
        <v>416</v>
      </c>
      <c r="J128" s="709" t="s">
        <v>56</v>
      </c>
      <c r="K128" s="743" t="s">
        <v>415</v>
      </c>
      <c r="L128" s="709" t="s">
        <v>56</v>
      </c>
      <c r="M128" s="708" t="s">
        <v>410</v>
      </c>
      <c r="N128" s="761"/>
      <c r="O128" s="761"/>
      <c r="P128" s="761"/>
      <c r="Q128" s="761"/>
      <c r="R128" s="761"/>
      <c r="S128" s="761"/>
      <c r="T128" s="761"/>
      <c r="U128" s="761"/>
      <c r="V128" s="761"/>
      <c r="W128" s="761"/>
      <c r="X128" s="761"/>
      <c r="Y128" s="763"/>
    </row>
    <row r="129" spans="3:25" s="740" customFormat="1">
      <c r="C129" s="702" t="s">
        <v>617</v>
      </c>
      <c r="D129" s="702" t="s">
        <v>743</v>
      </c>
      <c r="E129" s="702" t="s">
        <v>602</v>
      </c>
      <c r="F129" s="700" t="s">
        <v>1288</v>
      </c>
      <c r="G129" s="759" t="s">
        <v>419</v>
      </c>
      <c r="H129" s="707" t="s">
        <v>56</v>
      </c>
      <c r="I129" s="743" t="s">
        <v>416</v>
      </c>
      <c r="J129" s="709" t="s">
        <v>56</v>
      </c>
      <c r="K129" s="743" t="s">
        <v>415</v>
      </c>
      <c r="L129" s="387" t="s">
        <v>56</v>
      </c>
      <c r="M129" s="388" t="s">
        <v>1289</v>
      </c>
      <c r="N129" s="387" t="s">
        <v>56</v>
      </c>
      <c r="O129" s="388" t="s">
        <v>1290</v>
      </c>
      <c r="P129" s="761"/>
      <c r="Q129" s="761"/>
      <c r="R129" s="761"/>
      <c r="S129" s="761"/>
      <c r="T129" s="761"/>
      <c r="U129" s="761"/>
      <c r="V129" s="761"/>
      <c r="W129" s="761"/>
      <c r="X129" s="761"/>
      <c r="Y129" s="763"/>
    </row>
    <row r="130" spans="3:25" s="740" customFormat="1">
      <c r="C130" s="702" t="s">
        <v>741</v>
      </c>
      <c r="D130" s="702" t="s">
        <v>603</v>
      </c>
      <c r="E130" s="702" t="s">
        <v>604</v>
      </c>
      <c r="F130" s="700" t="s">
        <v>734</v>
      </c>
      <c r="G130" s="759"/>
      <c r="H130" s="707" t="s">
        <v>56</v>
      </c>
      <c r="I130" s="743" t="s">
        <v>416</v>
      </c>
      <c r="J130" s="709" t="s">
        <v>56</v>
      </c>
      <c r="K130" s="743" t="s">
        <v>417</v>
      </c>
      <c r="L130" s="761"/>
      <c r="M130" s="761"/>
      <c r="N130" s="761"/>
      <c r="O130" s="761"/>
      <c r="P130" s="761"/>
      <c r="Q130" s="761"/>
      <c r="R130" s="761"/>
      <c r="S130" s="761"/>
      <c r="T130" s="761"/>
      <c r="U130" s="761"/>
      <c r="V130" s="761"/>
      <c r="W130" s="761"/>
      <c r="X130" s="761"/>
      <c r="Y130" s="763"/>
    </row>
    <row r="131" spans="3:25" s="740" customFormat="1">
      <c r="C131" s="702" t="s">
        <v>735</v>
      </c>
      <c r="D131" s="770"/>
      <c r="E131" s="702" t="s">
        <v>602</v>
      </c>
      <c r="F131" s="700" t="s">
        <v>700</v>
      </c>
      <c r="G131" s="759"/>
      <c r="H131" s="707" t="s">
        <v>56</v>
      </c>
      <c r="I131" s="743" t="s">
        <v>416</v>
      </c>
      <c r="J131" s="709" t="s">
        <v>56</v>
      </c>
      <c r="K131" s="743" t="s">
        <v>417</v>
      </c>
      <c r="L131" s="761"/>
      <c r="M131" s="761"/>
      <c r="N131" s="761"/>
      <c r="O131" s="761"/>
      <c r="P131" s="761"/>
      <c r="Q131" s="761"/>
      <c r="R131" s="761"/>
      <c r="S131" s="761"/>
      <c r="T131" s="761"/>
      <c r="U131" s="761"/>
      <c r="V131" s="761"/>
      <c r="W131" s="761"/>
      <c r="X131" s="761"/>
      <c r="Y131" s="763"/>
    </row>
    <row r="132" spans="3:25" s="740" customFormat="1">
      <c r="C132" s="702" t="s">
        <v>822</v>
      </c>
      <c r="D132" s="770"/>
      <c r="E132" s="702" t="s">
        <v>602</v>
      </c>
      <c r="F132" s="700" t="s">
        <v>731</v>
      </c>
      <c r="G132" s="759" t="s">
        <v>419</v>
      </c>
      <c r="H132" s="707" t="s">
        <v>56</v>
      </c>
      <c r="I132" s="743" t="s">
        <v>416</v>
      </c>
      <c r="J132" s="709" t="s">
        <v>56</v>
      </c>
      <c r="K132" s="743" t="s">
        <v>417</v>
      </c>
      <c r="L132" s="761"/>
      <c r="M132" s="761"/>
      <c r="N132" s="761"/>
      <c r="O132" s="761"/>
      <c r="P132" s="761"/>
      <c r="Q132" s="761"/>
      <c r="R132" s="761"/>
      <c r="S132" s="761"/>
      <c r="T132" s="761"/>
      <c r="U132" s="761"/>
      <c r="V132" s="761"/>
      <c r="W132" s="761"/>
      <c r="X132" s="761"/>
      <c r="Y132" s="763"/>
    </row>
    <row r="133" spans="3:25" s="740" customFormat="1">
      <c r="C133" s="702" t="s">
        <v>858</v>
      </c>
      <c r="D133" s="778" t="s">
        <v>747</v>
      </c>
      <c r="E133" s="702" t="s">
        <v>877</v>
      </c>
      <c r="F133" s="700" t="s">
        <v>857</v>
      </c>
      <c r="G133" s="759" t="s">
        <v>880</v>
      </c>
      <c r="H133" s="707" t="s">
        <v>56</v>
      </c>
      <c r="I133" s="743" t="s">
        <v>416</v>
      </c>
      <c r="J133" s="709" t="s">
        <v>56</v>
      </c>
      <c r="K133" s="743" t="s">
        <v>417</v>
      </c>
      <c r="L133" s="761"/>
      <c r="M133" s="761"/>
      <c r="N133" s="761"/>
      <c r="O133" s="761"/>
      <c r="P133" s="761"/>
      <c r="Q133" s="761"/>
      <c r="R133" s="761"/>
      <c r="S133" s="761"/>
      <c r="T133" s="761"/>
      <c r="U133" s="761"/>
      <c r="V133" s="761"/>
      <c r="W133" s="761"/>
      <c r="X133" s="761"/>
      <c r="Y133" s="763"/>
    </row>
    <row r="134" spans="3:25" s="740" customFormat="1" ht="27">
      <c r="C134" s="702" t="s">
        <v>1244</v>
      </c>
      <c r="D134" s="702" t="s">
        <v>608</v>
      </c>
      <c r="E134" s="702" t="s">
        <v>597</v>
      </c>
      <c r="F134" s="777" t="s">
        <v>748</v>
      </c>
      <c r="G134" s="759"/>
      <c r="H134" s="707" t="s">
        <v>56</v>
      </c>
      <c r="I134" s="743" t="s">
        <v>416</v>
      </c>
      <c r="J134" s="709" t="s">
        <v>56</v>
      </c>
      <c r="K134" s="743" t="s">
        <v>417</v>
      </c>
      <c r="L134" s="761"/>
      <c r="M134" s="761"/>
      <c r="N134" s="761"/>
      <c r="O134" s="761"/>
      <c r="P134" s="761"/>
      <c r="Q134" s="761"/>
      <c r="R134" s="761"/>
      <c r="S134" s="761"/>
      <c r="T134" s="761"/>
      <c r="U134" s="761"/>
      <c r="V134" s="761"/>
      <c r="W134" s="761"/>
      <c r="X134" s="761"/>
      <c r="Y134" s="763"/>
    </row>
    <row r="135" spans="3:25" s="740" customFormat="1">
      <c r="C135" s="702" t="s">
        <v>1267</v>
      </c>
      <c r="D135" s="770"/>
      <c r="E135" s="702" t="s">
        <v>597</v>
      </c>
      <c r="F135" s="700" t="s">
        <v>736</v>
      </c>
      <c r="G135" s="759"/>
      <c r="H135" s="707" t="s">
        <v>56</v>
      </c>
      <c r="I135" s="743" t="s">
        <v>416</v>
      </c>
      <c r="J135" s="709" t="s">
        <v>56</v>
      </c>
      <c r="K135" s="743" t="s">
        <v>417</v>
      </c>
      <c r="L135" s="761"/>
      <c r="M135" s="761"/>
      <c r="N135" s="761"/>
      <c r="O135" s="761"/>
      <c r="P135" s="761"/>
      <c r="Q135" s="761"/>
      <c r="R135" s="761"/>
      <c r="S135" s="761"/>
      <c r="T135" s="761"/>
      <c r="U135" s="761"/>
      <c r="V135" s="761"/>
      <c r="W135" s="761"/>
      <c r="X135" s="761"/>
      <c r="Y135" s="763"/>
    </row>
    <row r="136" spans="3:25" s="740" customFormat="1">
      <c r="C136" s="770"/>
      <c r="D136" s="702" t="s">
        <v>1293</v>
      </c>
      <c r="E136" s="702" t="s">
        <v>910</v>
      </c>
      <c r="F136" s="831" t="s">
        <v>909</v>
      </c>
      <c r="G136" s="759"/>
      <c r="H136" s="707" t="s">
        <v>56</v>
      </c>
      <c r="I136" s="743" t="s">
        <v>416</v>
      </c>
      <c r="J136" s="709" t="s">
        <v>56</v>
      </c>
      <c r="K136" s="743" t="s">
        <v>417</v>
      </c>
      <c r="L136" s="761"/>
      <c r="M136" s="761"/>
      <c r="N136" s="761"/>
      <c r="O136" s="761"/>
      <c r="P136" s="761"/>
      <c r="Q136" s="761"/>
      <c r="R136" s="761"/>
      <c r="S136" s="761"/>
      <c r="T136" s="761"/>
      <c r="U136" s="761"/>
      <c r="V136" s="761"/>
      <c r="W136" s="761"/>
      <c r="X136" s="761"/>
      <c r="Y136" s="763"/>
    </row>
    <row r="137" spans="3:25" s="740" customFormat="1">
      <c r="C137" s="379" t="s">
        <v>860</v>
      </c>
      <c r="D137" s="383" t="s">
        <v>744</v>
      </c>
      <c r="E137" s="379"/>
      <c r="F137" s="380" t="s">
        <v>1291</v>
      </c>
      <c r="G137" s="389"/>
      <c r="H137" s="390" t="s">
        <v>56</v>
      </c>
      <c r="I137" s="386" t="s">
        <v>416</v>
      </c>
      <c r="J137" s="387" t="s">
        <v>56</v>
      </c>
      <c r="K137" s="386" t="s">
        <v>417</v>
      </c>
      <c r="L137" s="761"/>
      <c r="M137" s="761"/>
      <c r="N137" s="761"/>
      <c r="O137" s="761"/>
      <c r="P137" s="761"/>
      <c r="Q137" s="761"/>
      <c r="R137" s="761"/>
      <c r="S137" s="761"/>
      <c r="T137" s="761"/>
      <c r="U137" s="761"/>
      <c r="V137" s="761"/>
      <c r="W137" s="761"/>
      <c r="X137" s="761"/>
      <c r="Y137" s="763"/>
    </row>
    <row r="138" spans="3:25" s="740" customFormat="1">
      <c r="C138" s="702" t="s">
        <v>619</v>
      </c>
      <c r="D138" s="770"/>
      <c r="E138" s="702" t="s">
        <v>602</v>
      </c>
      <c r="F138" s="700" t="s">
        <v>859</v>
      </c>
      <c r="G138" s="759" t="s">
        <v>419</v>
      </c>
      <c r="H138" s="707" t="s">
        <v>56</v>
      </c>
      <c r="I138" s="743" t="s">
        <v>416</v>
      </c>
      <c r="J138" s="709" t="s">
        <v>56</v>
      </c>
      <c r="K138" s="743" t="s">
        <v>417</v>
      </c>
      <c r="L138" s="761"/>
      <c r="M138" s="761"/>
      <c r="N138" s="761"/>
      <c r="O138" s="761"/>
      <c r="P138" s="761"/>
      <c r="Q138" s="761"/>
      <c r="R138" s="761"/>
      <c r="S138" s="761"/>
      <c r="T138" s="761"/>
      <c r="U138" s="761"/>
      <c r="V138" s="761"/>
      <c r="W138" s="761"/>
      <c r="X138" s="761"/>
      <c r="Y138" s="763"/>
    </row>
    <row r="139" spans="3:25" s="740" customFormat="1">
      <c r="C139" s="770"/>
      <c r="D139" s="379" t="s">
        <v>746</v>
      </c>
      <c r="E139" s="379" t="s">
        <v>602</v>
      </c>
      <c r="F139" s="832" t="s">
        <v>1294</v>
      </c>
      <c r="G139" s="389" t="s">
        <v>419</v>
      </c>
      <c r="H139" s="390" t="s">
        <v>56</v>
      </c>
      <c r="I139" s="386" t="s">
        <v>416</v>
      </c>
      <c r="J139" s="387" t="s">
        <v>56</v>
      </c>
      <c r="K139" s="386" t="s">
        <v>417</v>
      </c>
      <c r="L139" s="761"/>
      <c r="M139" s="761"/>
      <c r="N139" s="761"/>
      <c r="O139" s="761"/>
      <c r="P139" s="761"/>
      <c r="Q139" s="761"/>
      <c r="R139" s="761"/>
      <c r="S139" s="761"/>
      <c r="T139" s="761"/>
      <c r="U139" s="761"/>
      <c r="V139" s="761"/>
      <c r="W139" s="761"/>
      <c r="X139" s="761"/>
      <c r="Y139" s="763"/>
    </row>
    <row r="140" spans="3:25" s="740" customFormat="1">
      <c r="C140" s="702" t="s">
        <v>742</v>
      </c>
      <c r="D140" s="702" t="s">
        <v>823</v>
      </c>
      <c r="E140" s="702" t="s">
        <v>597</v>
      </c>
      <c r="F140" s="700" t="s">
        <v>574</v>
      </c>
      <c r="G140" s="706" t="s">
        <v>419</v>
      </c>
      <c r="H140" s="722" t="s">
        <v>56</v>
      </c>
      <c r="I140" s="743" t="s">
        <v>416</v>
      </c>
      <c r="J140" s="709" t="s">
        <v>56</v>
      </c>
      <c r="K140" s="708" t="s">
        <v>415</v>
      </c>
      <c r="L140" s="709" t="s">
        <v>56</v>
      </c>
      <c r="M140" s="708" t="s">
        <v>410</v>
      </c>
      <c r="N140" s="709" t="s">
        <v>56</v>
      </c>
      <c r="O140" s="708" t="s">
        <v>412</v>
      </c>
      <c r="P140" s="761"/>
      <c r="Q140" s="761"/>
      <c r="R140" s="710"/>
      <c r="S140" s="708"/>
      <c r="T140" s="761"/>
      <c r="U140" s="761"/>
      <c r="V140" s="761"/>
      <c r="W140" s="761"/>
      <c r="X140" s="761"/>
      <c r="Y140" s="763"/>
    </row>
    <row r="141" spans="3:25" s="739" customFormat="1">
      <c r="C141" s="1045" t="s">
        <v>743</v>
      </c>
      <c r="D141" s="1054" t="s">
        <v>781</v>
      </c>
      <c r="E141" s="705" t="s">
        <v>597</v>
      </c>
      <c r="F141" s="1036" t="s">
        <v>1243</v>
      </c>
      <c r="G141" s="1048" t="s">
        <v>714</v>
      </c>
      <c r="H141" s="779" t="s">
        <v>56</v>
      </c>
      <c r="I141" s="780" t="s">
        <v>416</v>
      </c>
      <c r="J141" s="781" t="s">
        <v>56</v>
      </c>
      <c r="K141" s="780" t="s">
        <v>415</v>
      </c>
      <c r="L141" s="781" t="s">
        <v>56</v>
      </c>
      <c r="M141" s="780" t="s">
        <v>410</v>
      </c>
      <c r="N141" s="781" t="s">
        <v>56</v>
      </c>
      <c r="O141" s="780" t="s">
        <v>412</v>
      </c>
      <c r="P141" s="781" t="s">
        <v>56</v>
      </c>
      <c r="Q141" s="780" t="s">
        <v>413</v>
      </c>
      <c r="R141" s="781" t="s">
        <v>56</v>
      </c>
      <c r="S141" s="780" t="s">
        <v>1252</v>
      </c>
      <c r="T141" s="781" t="s">
        <v>56</v>
      </c>
      <c r="U141" s="780" t="s">
        <v>1253</v>
      </c>
      <c r="V141" s="781" t="s">
        <v>56</v>
      </c>
      <c r="W141" s="780" t="s">
        <v>1254</v>
      </c>
      <c r="X141" s="781" t="s">
        <v>56</v>
      </c>
      <c r="Y141" s="782" t="s">
        <v>1255</v>
      </c>
    </row>
    <row r="142" spans="3:25" s="739" customFormat="1">
      <c r="C142" s="1046"/>
      <c r="D142" s="1055"/>
      <c r="E142" s="705" t="s">
        <v>597</v>
      </c>
      <c r="F142" s="1037"/>
      <c r="G142" s="1049"/>
      <c r="H142" s="783"/>
      <c r="I142" s="784"/>
      <c r="J142" s="785" t="s">
        <v>56</v>
      </c>
      <c r="K142" s="786" t="s">
        <v>1256</v>
      </c>
      <c r="L142" s="785" t="s">
        <v>56</v>
      </c>
      <c r="M142" s="787" t="s">
        <v>1257</v>
      </c>
      <c r="N142" s="785" t="s">
        <v>56</v>
      </c>
      <c r="O142" s="787" t="s">
        <v>1258</v>
      </c>
      <c r="P142" s="785" t="s">
        <v>56</v>
      </c>
      <c r="Q142" s="787" t="s">
        <v>1259</v>
      </c>
      <c r="R142" s="785" t="s">
        <v>56</v>
      </c>
      <c r="S142" s="787" t="s">
        <v>1260</v>
      </c>
      <c r="T142" s="785" t="s">
        <v>56</v>
      </c>
      <c r="U142" s="787" t="s">
        <v>1261</v>
      </c>
      <c r="V142" s="785" t="s">
        <v>56</v>
      </c>
      <c r="W142" s="787" t="s">
        <v>1262</v>
      </c>
      <c r="X142" s="785" t="s">
        <v>56</v>
      </c>
      <c r="Y142" s="788" t="s">
        <v>1263</v>
      </c>
    </row>
    <row r="143" spans="3:25" s="739" customFormat="1">
      <c r="C143" s="1051"/>
      <c r="D143" s="1056"/>
      <c r="E143" s="716" t="s">
        <v>597</v>
      </c>
      <c r="F143" s="1052"/>
      <c r="G143" s="1053"/>
      <c r="H143" s="808"/>
      <c r="I143" s="809"/>
      <c r="J143" s="810" t="s">
        <v>56</v>
      </c>
      <c r="K143" s="811" t="s">
        <v>1264</v>
      </c>
      <c r="L143" s="810" t="s">
        <v>56</v>
      </c>
      <c r="M143" s="812" t="s">
        <v>1265</v>
      </c>
      <c r="N143" s="813"/>
      <c r="O143" s="809"/>
      <c r="P143" s="813"/>
      <c r="Q143" s="809"/>
      <c r="R143" s="813"/>
      <c r="S143" s="809"/>
      <c r="T143" s="813"/>
      <c r="U143" s="809"/>
      <c r="V143" s="813"/>
      <c r="W143" s="809"/>
      <c r="X143" s="813"/>
      <c r="Y143" s="814"/>
    </row>
    <row r="144" spans="3:25" ht="7.9" customHeight="1"/>
    <row r="145" spans="2:25" s="828" customFormat="1" ht="14.25">
      <c r="B145" s="465" t="s">
        <v>1295</v>
      </c>
      <c r="G145" s="771"/>
    </row>
    <row r="146" spans="2:25" s="828" customFormat="1" ht="28.5">
      <c r="C146" s="850" t="s">
        <v>1296</v>
      </c>
      <c r="D146" s="850" t="s">
        <v>706</v>
      </c>
      <c r="E146" s="851" t="s">
        <v>642</v>
      </c>
      <c r="F146" s="852" t="s">
        <v>47</v>
      </c>
      <c r="G146" s="853" t="s">
        <v>418</v>
      </c>
      <c r="H146" s="1057" t="s">
        <v>561</v>
      </c>
      <c r="I146" s="1058"/>
      <c r="J146" s="1058"/>
      <c r="K146" s="1058"/>
      <c r="L146" s="1058"/>
      <c r="M146" s="1058"/>
      <c r="N146" s="1058"/>
      <c r="O146" s="1058"/>
      <c r="P146" s="1058"/>
      <c r="Q146" s="1058"/>
      <c r="R146" s="1058"/>
      <c r="S146" s="1058"/>
      <c r="T146" s="1058"/>
      <c r="U146" s="1058"/>
      <c r="V146" s="1058"/>
      <c r="W146" s="1058"/>
      <c r="X146" s="1058"/>
      <c r="Y146" s="1059"/>
    </row>
    <row r="147" spans="2:25" s="828" customFormat="1" ht="17.45" customHeight="1">
      <c r="C147" s="862" t="s">
        <v>704</v>
      </c>
      <c r="D147" s="862" t="s">
        <v>704</v>
      </c>
      <c r="E147" s="818"/>
      <c r="F147" s="863" t="s">
        <v>1249</v>
      </c>
      <c r="G147" s="864" t="s">
        <v>714</v>
      </c>
      <c r="H147" s="394" t="s">
        <v>56</v>
      </c>
      <c r="I147" s="845" t="s">
        <v>652</v>
      </c>
      <c r="J147" s="395" t="s">
        <v>56</v>
      </c>
      <c r="K147" s="845" t="s">
        <v>653</v>
      </c>
      <c r="L147" s="844"/>
      <c r="M147" s="393"/>
      <c r="N147" s="393"/>
      <c r="O147" s="393"/>
      <c r="P147" s="845"/>
      <c r="Q147" s="845"/>
      <c r="R147" s="844"/>
      <c r="S147" s="846"/>
      <c r="T147" s="847"/>
      <c r="U147" s="847"/>
      <c r="V147" s="847"/>
      <c r="W147" s="847"/>
      <c r="X147" s="845"/>
      <c r="Y147" s="848"/>
    </row>
    <row r="148" spans="2:25" s="828" customFormat="1" ht="17.45" customHeight="1">
      <c r="C148" s="860" t="s">
        <v>930</v>
      </c>
      <c r="D148" s="860" t="s">
        <v>930</v>
      </c>
      <c r="E148" s="381"/>
      <c r="F148" s="849" t="s">
        <v>1250</v>
      </c>
      <c r="G148" s="384"/>
      <c r="H148" s="390" t="s">
        <v>55</v>
      </c>
      <c r="I148" s="388" t="s">
        <v>652</v>
      </c>
      <c r="J148" s="387" t="s">
        <v>56</v>
      </c>
      <c r="K148" s="388" t="s">
        <v>653</v>
      </c>
      <c r="L148" s="386"/>
      <c r="M148" s="386"/>
      <c r="N148" s="386"/>
      <c r="O148" s="386"/>
      <c r="P148" s="386"/>
      <c r="Q148" s="386"/>
      <c r="R148" s="386"/>
      <c r="S148" s="386"/>
      <c r="T148" s="386"/>
      <c r="U148" s="386"/>
      <c r="V148" s="386"/>
      <c r="W148" s="386"/>
      <c r="X148" s="386"/>
      <c r="Y148" s="865"/>
    </row>
    <row r="149" spans="2:25" s="828" customFormat="1" ht="40.5">
      <c r="C149" s="860" t="s">
        <v>929</v>
      </c>
      <c r="D149" s="860" t="s">
        <v>929</v>
      </c>
      <c r="E149" s="381" t="s">
        <v>597</v>
      </c>
      <c r="F149" s="849" t="s">
        <v>1297</v>
      </c>
      <c r="G149" s="384" t="s">
        <v>714</v>
      </c>
      <c r="H149" s="390" t="s">
        <v>56</v>
      </c>
      <c r="I149" s="386" t="s">
        <v>416</v>
      </c>
      <c r="J149" s="387" t="s">
        <v>56</v>
      </c>
      <c r="K149" s="386" t="s">
        <v>417</v>
      </c>
      <c r="L149" s="820"/>
      <c r="M149" s="820"/>
      <c r="N149" s="397"/>
      <c r="O149" s="866"/>
      <c r="P149" s="820"/>
      <c r="Q149" s="820"/>
      <c r="R149" s="397"/>
      <c r="S149" s="866"/>
      <c r="T149" s="820"/>
      <c r="U149" s="820"/>
      <c r="V149" s="397"/>
      <c r="W149" s="866"/>
      <c r="X149" s="867"/>
      <c r="Y149" s="868"/>
    </row>
    <row r="150" spans="2:25" s="741" customFormat="1" ht="17.45" customHeight="1">
      <c r="C150" s="860" t="s">
        <v>862</v>
      </c>
      <c r="D150" s="860" t="s">
        <v>862</v>
      </c>
      <c r="E150" s="381"/>
      <c r="F150" s="849" t="s">
        <v>1298</v>
      </c>
      <c r="G150" s="384" t="s">
        <v>714</v>
      </c>
      <c r="H150" s="390" t="s">
        <v>56</v>
      </c>
      <c r="I150" s="386" t="s">
        <v>416</v>
      </c>
      <c r="J150" s="387" t="s">
        <v>56</v>
      </c>
      <c r="K150" s="386" t="s">
        <v>417</v>
      </c>
      <c r="L150" s="742"/>
      <c r="M150" s="388"/>
      <c r="N150" s="742"/>
      <c r="O150" s="388"/>
      <c r="P150" s="742"/>
      <c r="Q150" s="388"/>
      <c r="R150" s="388"/>
      <c r="S150" s="388"/>
      <c r="T150" s="388"/>
      <c r="U150" s="388"/>
      <c r="V150" s="388"/>
      <c r="W150" s="388"/>
      <c r="X150" s="388"/>
      <c r="Y150" s="399"/>
    </row>
    <row r="151" spans="2:25" s="741" customFormat="1">
      <c r="C151" s="860" t="s">
        <v>1304</v>
      </c>
      <c r="D151" s="860" t="s">
        <v>1304</v>
      </c>
      <c r="E151" s="381"/>
      <c r="F151" s="849" t="s">
        <v>1299</v>
      </c>
      <c r="G151" s="384" t="s">
        <v>714</v>
      </c>
      <c r="H151" s="390" t="s">
        <v>56</v>
      </c>
      <c r="I151" s="386" t="s">
        <v>416</v>
      </c>
      <c r="J151" s="387" t="s">
        <v>56</v>
      </c>
      <c r="K151" s="386" t="s">
        <v>417</v>
      </c>
      <c r="L151" s="742"/>
      <c r="M151" s="388"/>
      <c r="N151" s="742"/>
      <c r="O151" s="388"/>
      <c r="P151" s="742"/>
      <c r="Q151" s="388"/>
      <c r="R151" s="388"/>
      <c r="S151" s="388"/>
      <c r="T151" s="388"/>
      <c r="U151" s="388"/>
      <c r="V151" s="388"/>
      <c r="W151" s="388"/>
      <c r="X151" s="388"/>
      <c r="Y151" s="399"/>
    </row>
    <row r="152" spans="2:25" s="828" customFormat="1" ht="27">
      <c r="C152" s="860" t="s">
        <v>916</v>
      </c>
      <c r="D152" s="860" t="s">
        <v>916</v>
      </c>
      <c r="E152" s="381" t="s">
        <v>697</v>
      </c>
      <c r="F152" s="849" t="s">
        <v>1300</v>
      </c>
      <c r="G152" s="384" t="s">
        <v>714</v>
      </c>
      <c r="H152" s="390" t="s">
        <v>56</v>
      </c>
      <c r="I152" s="386" t="s">
        <v>416</v>
      </c>
      <c r="J152" s="387" t="s">
        <v>56</v>
      </c>
      <c r="K152" s="386" t="s">
        <v>417</v>
      </c>
      <c r="L152" s="388"/>
      <c r="M152" s="388"/>
      <c r="N152" s="742"/>
      <c r="O152" s="396"/>
      <c r="P152" s="388"/>
      <c r="Q152" s="388"/>
      <c r="R152" s="397"/>
      <c r="S152" s="396"/>
      <c r="T152" s="388"/>
      <c r="U152" s="388"/>
      <c r="V152" s="742"/>
      <c r="W152" s="396"/>
      <c r="X152" s="386"/>
      <c r="Y152" s="865"/>
    </row>
    <row r="153" spans="2:25" s="828" customFormat="1" ht="17.45" customHeight="1">
      <c r="C153" s="860" t="s">
        <v>1305</v>
      </c>
      <c r="D153" s="860" t="s">
        <v>1305</v>
      </c>
      <c r="E153" s="381" t="s">
        <v>597</v>
      </c>
      <c r="F153" s="849" t="s">
        <v>1301</v>
      </c>
      <c r="G153" s="384"/>
      <c r="H153" s="390" t="s">
        <v>56</v>
      </c>
      <c r="I153" s="386" t="s">
        <v>416</v>
      </c>
      <c r="J153" s="387" t="s">
        <v>56</v>
      </c>
      <c r="K153" s="386" t="s">
        <v>417</v>
      </c>
      <c r="L153" s="386"/>
      <c r="M153" s="386"/>
      <c r="N153" s="386"/>
      <c r="O153" s="386"/>
      <c r="P153" s="386"/>
      <c r="Q153" s="386"/>
      <c r="R153" s="386"/>
      <c r="S153" s="386"/>
      <c r="T153" s="386"/>
      <c r="U153" s="386"/>
      <c r="V153" s="386"/>
      <c r="W153" s="386"/>
      <c r="X153" s="386"/>
      <c r="Y153" s="865"/>
    </row>
    <row r="154" spans="2:25" s="828" customFormat="1" ht="17.45" customHeight="1">
      <c r="C154" s="860" t="s">
        <v>1306</v>
      </c>
      <c r="D154" s="764"/>
      <c r="E154" s="381" t="s">
        <v>597</v>
      </c>
      <c r="F154" s="849" t="s">
        <v>1302</v>
      </c>
      <c r="G154" s="384" t="s">
        <v>419</v>
      </c>
      <c r="H154" s="390" t="s">
        <v>56</v>
      </c>
      <c r="I154" s="386" t="s">
        <v>416</v>
      </c>
      <c r="J154" s="387" t="s">
        <v>56</v>
      </c>
      <c r="K154" s="388" t="s">
        <v>1283</v>
      </c>
      <c r="L154" s="387" t="s">
        <v>56</v>
      </c>
      <c r="M154" s="388" t="s">
        <v>1284</v>
      </c>
      <c r="N154" s="386"/>
      <c r="O154" s="386"/>
      <c r="P154" s="386"/>
      <c r="Q154" s="386"/>
      <c r="R154" s="386"/>
      <c r="S154" s="386"/>
      <c r="T154" s="386"/>
      <c r="U154" s="386"/>
      <c r="V154" s="386"/>
      <c r="W154" s="386"/>
      <c r="X154" s="386"/>
      <c r="Y154" s="865"/>
    </row>
    <row r="155" spans="2:25" s="828" customFormat="1" ht="27">
      <c r="C155" s="860" t="s">
        <v>1306</v>
      </c>
      <c r="D155" s="869"/>
      <c r="E155" s="381"/>
      <c r="F155" s="849" t="s">
        <v>1286</v>
      </c>
      <c r="G155" s="384" t="s">
        <v>419</v>
      </c>
      <c r="H155" s="390" t="s">
        <v>56</v>
      </c>
      <c r="I155" s="386" t="s">
        <v>416</v>
      </c>
      <c r="J155" s="387" t="s">
        <v>56</v>
      </c>
      <c r="K155" s="386" t="s">
        <v>417</v>
      </c>
      <c r="L155" s="397"/>
      <c r="M155" s="820"/>
      <c r="N155" s="397"/>
      <c r="O155" s="820"/>
      <c r="P155" s="711"/>
      <c r="Q155" s="708"/>
      <c r="R155" s="743"/>
      <c r="S155" s="743"/>
      <c r="T155" s="743"/>
      <c r="U155" s="743"/>
      <c r="V155" s="743"/>
      <c r="W155" s="743"/>
      <c r="X155" s="743"/>
      <c r="Y155" s="744"/>
    </row>
    <row r="156" spans="2:25" s="828" customFormat="1" ht="27">
      <c r="C156" s="860" t="s">
        <v>1307</v>
      </c>
      <c r="D156" s="764"/>
      <c r="E156" s="381" t="s">
        <v>597</v>
      </c>
      <c r="F156" s="849" t="s">
        <v>1270</v>
      </c>
      <c r="G156" s="384"/>
      <c r="H156" s="390" t="s">
        <v>56</v>
      </c>
      <c r="I156" s="386" t="s">
        <v>416</v>
      </c>
      <c r="J156" s="387" t="s">
        <v>56</v>
      </c>
      <c r="K156" s="386" t="s">
        <v>417</v>
      </c>
      <c r="L156" s="386"/>
      <c r="M156" s="386"/>
      <c r="N156" s="386"/>
      <c r="O156" s="386"/>
      <c r="P156" s="386"/>
      <c r="Q156" s="386"/>
      <c r="R156" s="386"/>
      <c r="S156" s="386"/>
      <c r="T156" s="386"/>
      <c r="U156" s="386"/>
      <c r="V156" s="386"/>
      <c r="W156" s="386"/>
      <c r="X156" s="386"/>
      <c r="Y156" s="865"/>
    </row>
    <row r="157" spans="2:25" s="828" customFormat="1" ht="17.45" customHeight="1">
      <c r="C157" s="860" t="s">
        <v>863</v>
      </c>
      <c r="D157" s="860" t="s">
        <v>1306</v>
      </c>
      <c r="E157" s="381" t="s">
        <v>597</v>
      </c>
      <c r="F157" s="849" t="s">
        <v>1271</v>
      </c>
      <c r="G157" s="384" t="s">
        <v>419</v>
      </c>
      <c r="H157" s="390" t="s">
        <v>56</v>
      </c>
      <c r="I157" s="386" t="s">
        <v>416</v>
      </c>
      <c r="J157" s="387" t="s">
        <v>56</v>
      </c>
      <c r="K157" s="386" t="s">
        <v>417</v>
      </c>
      <c r="L157" s="386"/>
      <c r="M157" s="386"/>
      <c r="N157" s="386"/>
      <c r="O157" s="386"/>
      <c r="P157" s="386"/>
      <c r="Q157" s="386"/>
      <c r="R157" s="386"/>
      <c r="S157" s="386"/>
      <c r="T157" s="386"/>
      <c r="U157" s="386"/>
      <c r="V157" s="386"/>
      <c r="W157" s="386"/>
      <c r="X157" s="386"/>
      <c r="Y157" s="865"/>
    </row>
    <row r="158" spans="2:25" s="828" customFormat="1" ht="27">
      <c r="C158" s="860" t="s">
        <v>1308</v>
      </c>
      <c r="D158" s="860" t="s">
        <v>1309</v>
      </c>
      <c r="E158" s="381" t="s">
        <v>597</v>
      </c>
      <c r="F158" s="849" t="s">
        <v>1303</v>
      </c>
      <c r="G158" s="384"/>
      <c r="H158" s="390" t="s">
        <v>56</v>
      </c>
      <c r="I158" s="386" t="s">
        <v>416</v>
      </c>
      <c r="J158" s="387" t="s">
        <v>56</v>
      </c>
      <c r="K158" s="386" t="s">
        <v>417</v>
      </c>
      <c r="L158" s="397"/>
      <c r="M158" s="388"/>
      <c r="N158" s="386"/>
      <c r="O158" s="386"/>
      <c r="P158" s="386"/>
      <c r="Q158" s="386"/>
      <c r="R158" s="386"/>
      <c r="S158" s="386"/>
      <c r="T158" s="386"/>
      <c r="U158" s="386"/>
      <c r="V158" s="386"/>
      <c r="W158" s="386"/>
      <c r="X158" s="386"/>
      <c r="Y158" s="865"/>
    </row>
    <row r="159" spans="2:25" s="828" customFormat="1" ht="17.45" customHeight="1">
      <c r="C159" s="764"/>
      <c r="D159" s="860" t="s">
        <v>1310</v>
      </c>
      <c r="E159" s="381" t="s">
        <v>597</v>
      </c>
      <c r="F159" s="860" t="s">
        <v>909</v>
      </c>
      <c r="G159" s="384"/>
      <c r="H159" s="390" t="s">
        <v>56</v>
      </c>
      <c r="I159" s="386" t="s">
        <v>416</v>
      </c>
      <c r="J159" s="387" t="s">
        <v>56</v>
      </c>
      <c r="K159" s="386" t="s">
        <v>417</v>
      </c>
      <c r="L159" s="397"/>
      <c r="M159" s="388"/>
      <c r="N159" s="386"/>
      <c r="O159" s="386"/>
      <c r="P159" s="386"/>
      <c r="Q159" s="386"/>
      <c r="R159" s="386"/>
      <c r="S159" s="386"/>
      <c r="T159" s="386"/>
      <c r="U159" s="386"/>
      <c r="V159" s="386"/>
      <c r="W159" s="386"/>
      <c r="X159" s="386"/>
      <c r="Y159" s="865"/>
    </row>
    <row r="160" spans="2:25" s="828" customFormat="1" ht="17.45" customHeight="1">
      <c r="C160" s="870" t="s">
        <v>744</v>
      </c>
      <c r="D160" s="870" t="s">
        <v>744</v>
      </c>
      <c r="E160" s="381"/>
      <c r="F160" s="825" t="s">
        <v>1291</v>
      </c>
      <c r="G160" s="384"/>
      <c r="H160" s="390" t="s">
        <v>56</v>
      </c>
      <c r="I160" s="386" t="s">
        <v>416</v>
      </c>
      <c r="J160" s="387" t="s">
        <v>56</v>
      </c>
      <c r="K160" s="386" t="s">
        <v>417</v>
      </c>
      <c r="L160" s="386"/>
      <c r="M160" s="386"/>
      <c r="N160" s="386"/>
      <c r="O160" s="386"/>
      <c r="P160" s="386"/>
      <c r="Q160" s="386"/>
      <c r="R160" s="386"/>
      <c r="S160" s="386"/>
      <c r="T160" s="386"/>
      <c r="U160" s="386"/>
      <c r="V160" s="386"/>
      <c r="W160" s="386"/>
      <c r="X160" s="386"/>
      <c r="Y160" s="865"/>
    </row>
    <row r="161" spans="3:25" s="828" customFormat="1" ht="17.45" customHeight="1">
      <c r="C161" s="870" t="s">
        <v>860</v>
      </c>
      <c r="D161" s="764"/>
      <c r="E161" s="381" t="s">
        <v>602</v>
      </c>
      <c r="F161" s="825" t="s">
        <v>859</v>
      </c>
      <c r="G161" s="384" t="s">
        <v>419</v>
      </c>
      <c r="H161" s="390" t="s">
        <v>56</v>
      </c>
      <c r="I161" s="386" t="s">
        <v>416</v>
      </c>
      <c r="J161" s="387" t="s">
        <v>56</v>
      </c>
      <c r="K161" s="386" t="s">
        <v>417</v>
      </c>
      <c r="L161" s="386"/>
      <c r="M161" s="386"/>
      <c r="N161" s="386"/>
      <c r="O161" s="386"/>
      <c r="P161" s="386"/>
      <c r="Q161" s="386"/>
      <c r="R161" s="386"/>
      <c r="S161" s="386"/>
      <c r="T161" s="386"/>
      <c r="U161" s="386"/>
      <c r="V161" s="386"/>
      <c r="W161" s="386"/>
      <c r="X161" s="386"/>
      <c r="Y161" s="865"/>
    </row>
    <row r="162" spans="3:25" s="828" customFormat="1" ht="17.45" customHeight="1">
      <c r="C162" s="871" t="s">
        <v>1245</v>
      </c>
      <c r="D162" s="871" t="s">
        <v>860</v>
      </c>
      <c r="E162" s="872" t="s">
        <v>597</v>
      </c>
      <c r="F162" s="873" t="s">
        <v>574</v>
      </c>
      <c r="G162" s="854" t="s">
        <v>419</v>
      </c>
      <c r="H162" s="855" t="s">
        <v>56</v>
      </c>
      <c r="I162" s="856" t="s">
        <v>416</v>
      </c>
      <c r="J162" s="857" t="s">
        <v>56</v>
      </c>
      <c r="K162" s="858" t="s">
        <v>415</v>
      </c>
      <c r="L162" s="857" t="s">
        <v>56</v>
      </c>
      <c r="M162" s="858" t="s">
        <v>410</v>
      </c>
      <c r="N162" s="861"/>
      <c r="O162" s="858"/>
      <c r="P162" s="856"/>
      <c r="Q162" s="856"/>
      <c r="R162" s="859"/>
      <c r="S162" s="858"/>
      <c r="T162" s="856"/>
      <c r="U162" s="856"/>
      <c r="V162" s="856"/>
      <c r="W162" s="856"/>
      <c r="X162" s="856"/>
      <c r="Y162" s="874"/>
    </row>
  </sheetData>
  <autoFilter ref="B107:AB143" xr:uid="{00000000-0001-0000-02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9">
    <mergeCell ref="H146:Y146"/>
    <mergeCell ref="C141:C143"/>
    <mergeCell ref="D141:D143"/>
    <mergeCell ref="F141:F143"/>
    <mergeCell ref="G141:G143"/>
    <mergeCell ref="H68:Y68"/>
    <mergeCell ref="H3:Y3"/>
    <mergeCell ref="H51:Y51"/>
    <mergeCell ref="H107:Y107"/>
    <mergeCell ref="C62:C64"/>
    <mergeCell ref="F62:F64"/>
    <mergeCell ref="G62:G64"/>
    <mergeCell ref="C102:C104"/>
    <mergeCell ref="F102:F104"/>
    <mergeCell ref="G102:G104"/>
    <mergeCell ref="D102:D104"/>
    <mergeCell ref="F74:F75"/>
    <mergeCell ref="D74:D75"/>
    <mergeCell ref="C74:C75"/>
  </mergeCells>
  <phoneticPr fontId="1"/>
  <dataValidations count="1">
    <dataValidation type="list" allowBlank="1" showInputMessage="1" showErrorMessage="1" sqref="L38:L39 L33 L29 N8:N9 R8:R9 V8:V9 L4:L7 T99:T100 X20 N19:N20 P19:P20 N17 P17 V20 V99:V100 R20 T20 L73 N74:N75 R74:R75 V74:V75 L69:L71 V102:V103 R114 J147:J162 H147:H162 T102:T103 L13:L14 N13:N14 P13:P14 L17:L20 L26 N43 P43 V58:V60 X58:X60 T58:T60 R58:R63 X62:X63 T62:T63 V62:V63 N46:N49 J5:J49 H4:H49 P46:P49 L43:L49 J52:J65 L52:L64 N52:N63 H52:H65 L76:L77 N79:N80 P79:P80 X99:X100 R99:R103 P99:P103 N99:N103 L79:L104 J70:J104 H69:H104 X102:X103 L108:L109 R110:R111 N110:N114 V110:V111 V114 P112:P113 L112:L113 L115:L120 N120 N129 R140:R142 N140:N142 V141:V142 T141:T142 P141:P142 X141:X142 L122:L143 J109:J143 H108:H143 R152 N150:N152 V152 P150:P151 L150:L151 R162 L148 L156:L157 L160:L162 L153:L154 P52:P60 P62:P63" xr:uid="{00000000-0002-0000-0200-000000000000}">
      <formula1>$AB$3:$AB$5</formula1>
    </dataValidation>
  </dataValidations>
  <printOptions horizontalCentered="1"/>
  <pageMargins left="0.19685039370078741" right="0.19685039370078741" top="0.59055118110236227" bottom="0.19685039370078741" header="0.31496062992125984" footer="0.31496062992125984"/>
  <pageSetup paperSize="9" scale="86" orientation="landscape" blackAndWhite="1" r:id="rId1"/>
  <rowBreaks count="4" manualBreakCount="4">
    <brk id="49" max="25" man="1"/>
    <brk id="66" max="25" man="1"/>
    <brk id="105" max="25" man="1"/>
    <brk id="144"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06E1-AB49-4B36-964F-D2107627B725}">
  <sheetPr>
    <tabColor theme="4" tint="0.39997558519241921"/>
  </sheetPr>
  <dimension ref="B1:AB158"/>
  <sheetViews>
    <sheetView showGridLines="0" view="pageBreakPreview" zoomScale="70" zoomScaleNormal="100" zoomScaleSheetLayoutView="70" workbookViewId="0"/>
  </sheetViews>
  <sheetFormatPr defaultColWidth="9" defaultRowHeight="13.5" outlineLevelCol="1"/>
  <cols>
    <col min="1" max="1" width="1.75" style="827" customWidth="1"/>
    <col min="2" max="2" width="2" style="827" customWidth="1"/>
    <col min="3" max="4" width="4.625" style="827" customWidth="1"/>
    <col min="5" max="5" width="2.875" style="827" hidden="1" customWidth="1" outlineLevel="1"/>
    <col min="6" max="6" width="34.25" style="827" customWidth="1" collapsed="1"/>
    <col min="7" max="7" width="4.25" style="183" bestFit="1" customWidth="1"/>
    <col min="8" max="8" width="3.625" style="827" bestFit="1" customWidth="1"/>
    <col min="9" max="9" width="8.625" style="827" customWidth="1"/>
    <col min="10" max="10" width="3.625" style="827" customWidth="1"/>
    <col min="11" max="11" width="8.625" style="827" customWidth="1"/>
    <col min="12" max="12" width="3.625" style="827" customWidth="1"/>
    <col min="13" max="13" width="6.875" style="827" customWidth="1"/>
    <col min="14" max="14" width="3.625" style="827" customWidth="1"/>
    <col min="15" max="15" width="6.875" style="827" customWidth="1"/>
    <col min="16" max="16" width="3.625" style="827" customWidth="1"/>
    <col min="17" max="17" width="6.875" style="827" customWidth="1"/>
    <col min="18" max="18" width="3.625" style="827" customWidth="1"/>
    <col min="19" max="19" width="6.875" style="827" customWidth="1"/>
    <col min="20" max="20" width="3.625" style="827" customWidth="1"/>
    <col min="21" max="21" width="5.25" style="827" customWidth="1"/>
    <col min="22" max="22" width="3.625" style="827" customWidth="1"/>
    <col min="23" max="23" width="6.875" style="827" customWidth="1"/>
    <col min="24" max="24" width="3.625" style="827" customWidth="1"/>
    <col min="25" max="25" width="6.875" style="827" customWidth="1"/>
    <col min="26" max="26" width="0.875" style="827" customWidth="1"/>
    <col min="27" max="27" width="1.75" style="827" customWidth="1"/>
    <col min="28" max="28" width="3" style="827" customWidth="1"/>
    <col min="29" max="29" width="2.375" style="827" customWidth="1"/>
    <col min="30" max="16384" width="9" style="827"/>
  </cols>
  <sheetData>
    <row r="1" spans="2:28" ht="17.25">
      <c r="B1" s="169" t="s">
        <v>560</v>
      </c>
      <c r="C1" s="169"/>
      <c r="D1" s="169"/>
      <c r="E1" s="169"/>
    </row>
    <row r="2" spans="2:28" ht="14.25">
      <c r="B2" s="830" t="s">
        <v>1311</v>
      </c>
      <c r="C2" s="830"/>
      <c r="D2" s="830"/>
      <c r="E2" s="830"/>
    </row>
    <row r="3" spans="2:28" ht="28.5">
      <c r="C3" s="1060" t="s">
        <v>1321</v>
      </c>
      <c r="D3" s="1061"/>
      <c r="E3" s="277" t="s">
        <v>642</v>
      </c>
      <c r="F3" s="400" t="s">
        <v>47</v>
      </c>
      <c r="G3" s="182" t="s">
        <v>418</v>
      </c>
      <c r="H3" s="1028" t="s">
        <v>561</v>
      </c>
      <c r="I3" s="1029"/>
      <c r="J3" s="1029"/>
      <c r="K3" s="1029"/>
      <c r="L3" s="1029"/>
      <c r="M3" s="1029"/>
      <c r="N3" s="1029"/>
      <c r="O3" s="1029"/>
      <c r="P3" s="1029"/>
      <c r="Q3" s="1029"/>
      <c r="R3" s="1029"/>
      <c r="S3" s="1029"/>
      <c r="T3" s="1029"/>
      <c r="U3" s="1029"/>
      <c r="V3" s="1029"/>
      <c r="W3" s="1029"/>
      <c r="X3" s="1029"/>
      <c r="Y3" s="1030"/>
      <c r="AB3" s="33" t="s">
        <v>56</v>
      </c>
    </row>
    <row r="4" spans="2:28">
      <c r="C4" s="752"/>
      <c r="D4" s="758"/>
      <c r="E4" s="751" t="s">
        <v>597</v>
      </c>
      <c r="F4" s="752" t="s">
        <v>402</v>
      </c>
      <c r="G4" s="753" t="s">
        <v>419</v>
      </c>
      <c r="H4" s="754" t="s">
        <v>56</v>
      </c>
      <c r="I4" s="755" t="s">
        <v>752</v>
      </c>
      <c r="J4" s="725" t="s">
        <v>56</v>
      </c>
      <c r="K4" s="755" t="s">
        <v>753</v>
      </c>
      <c r="L4" s="756" t="s">
        <v>56</v>
      </c>
      <c r="M4" s="755" t="s">
        <v>885</v>
      </c>
      <c r="N4" s="756" t="s">
        <v>56</v>
      </c>
      <c r="O4" s="755" t="s">
        <v>886</v>
      </c>
      <c r="P4" s="755"/>
      <c r="Q4" s="755"/>
      <c r="R4" s="756" t="s">
        <v>56</v>
      </c>
      <c r="S4" s="755" t="s">
        <v>887</v>
      </c>
      <c r="T4" s="755"/>
      <c r="U4" s="755"/>
      <c r="V4" s="723" t="s">
        <v>56</v>
      </c>
      <c r="W4" s="875" t="s">
        <v>897</v>
      </c>
      <c r="X4" s="713"/>
      <c r="Y4" s="883"/>
      <c r="AB4" s="33" t="s">
        <v>513</v>
      </c>
    </row>
    <row r="5" spans="2:28">
      <c r="C5" s="700"/>
      <c r="D5" s="701"/>
      <c r="E5" s="702" t="s">
        <v>597</v>
      </c>
      <c r="F5" s="700" t="s">
        <v>677</v>
      </c>
      <c r="G5" s="759" t="s">
        <v>419</v>
      </c>
      <c r="H5" s="760" t="s">
        <v>56</v>
      </c>
      <c r="I5" s="761" t="s">
        <v>752</v>
      </c>
      <c r="J5" s="725" t="s">
        <v>56</v>
      </c>
      <c r="K5" s="761" t="s">
        <v>888</v>
      </c>
      <c r="L5" s="761"/>
      <c r="M5" s="761"/>
      <c r="N5" s="761"/>
      <c r="O5" s="761"/>
      <c r="P5" s="761"/>
      <c r="Q5" s="761"/>
      <c r="R5" s="761"/>
      <c r="S5" s="761"/>
      <c r="T5" s="761"/>
      <c r="U5" s="761"/>
      <c r="V5" s="761"/>
      <c r="W5" s="761"/>
      <c r="X5" s="761"/>
      <c r="Y5" s="763"/>
      <c r="AB5" s="33"/>
    </row>
    <row r="6" spans="2:28">
      <c r="C6" s="700" t="s">
        <v>676</v>
      </c>
      <c r="D6" s="701"/>
      <c r="E6" s="702" t="s">
        <v>597</v>
      </c>
      <c r="F6" s="700" t="s">
        <v>655</v>
      </c>
      <c r="G6" s="706" t="s">
        <v>419</v>
      </c>
      <c r="H6" s="707" t="s">
        <v>56</v>
      </c>
      <c r="I6" s="708" t="s">
        <v>653</v>
      </c>
      <c r="J6" s="709" t="s">
        <v>56</v>
      </c>
      <c r="K6" s="708" t="s">
        <v>889</v>
      </c>
      <c r="L6" s="709" t="s">
        <v>56</v>
      </c>
      <c r="M6" s="708" t="s">
        <v>890</v>
      </c>
      <c r="N6" s="709" t="s">
        <v>56</v>
      </c>
      <c r="O6" s="708" t="s">
        <v>891</v>
      </c>
      <c r="P6" s="709" t="s">
        <v>56</v>
      </c>
      <c r="Q6" s="708" t="s">
        <v>892</v>
      </c>
      <c r="R6" s="709" t="s">
        <v>56</v>
      </c>
      <c r="S6" s="708" t="s">
        <v>893</v>
      </c>
      <c r="T6" s="761"/>
      <c r="U6" s="761"/>
      <c r="V6" s="761"/>
      <c r="W6" s="761"/>
      <c r="X6" s="761"/>
      <c r="Y6" s="763"/>
      <c r="AB6" s="829"/>
    </row>
    <row r="7" spans="2:28">
      <c r="C7" s="748" t="s">
        <v>598</v>
      </c>
      <c r="D7" s="712"/>
      <c r="E7" s="765" t="s">
        <v>597</v>
      </c>
      <c r="F7" s="748" t="s">
        <v>656</v>
      </c>
      <c r="G7" s="823" t="s">
        <v>419</v>
      </c>
      <c r="H7" s="722" t="s">
        <v>56</v>
      </c>
      <c r="I7" s="713" t="s">
        <v>416</v>
      </c>
      <c r="J7" s="723" t="s">
        <v>56</v>
      </c>
      <c r="K7" s="875" t="s">
        <v>680</v>
      </c>
      <c r="L7" s="713"/>
      <c r="M7" s="713"/>
      <c r="N7" s="723" t="s">
        <v>56</v>
      </c>
      <c r="O7" s="875" t="s">
        <v>894</v>
      </c>
      <c r="P7" s="713"/>
      <c r="Q7" s="713"/>
      <c r="R7" s="723" t="s">
        <v>56</v>
      </c>
      <c r="S7" s="875" t="s">
        <v>681</v>
      </c>
      <c r="T7" s="713"/>
      <c r="U7" s="713"/>
      <c r="V7" s="723" t="s">
        <v>56</v>
      </c>
      <c r="W7" s="875" t="s">
        <v>659</v>
      </c>
      <c r="X7" s="713"/>
      <c r="Y7" s="750"/>
      <c r="AB7" s="829"/>
    </row>
    <row r="8" spans="2:28">
      <c r="C8" s="884"/>
      <c r="D8" s="734"/>
      <c r="E8" s="885"/>
      <c r="F8" s="884"/>
      <c r="G8" s="824"/>
      <c r="H8" s="886"/>
      <c r="I8" s="828"/>
      <c r="J8" s="879" t="s">
        <v>55</v>
      </c>
      <c r="K8" s="887" t="s">
        <v>683</v>
      </c>
      <c r="L8" s="828"/>
      <c r="M8" s="828"/>
      <c r="N8" s="888"/>
      <c r="O8" s="889"/>
      <c r="P8" s="890"/>
      <c r="Q8" s="890"/>
      <c r="R8" s="888"/>
      <c r="S8" s="889"/>
      <c r="T8" s="890"/>
      <c r="U8" s="890"/>
      <c r="V8" s="771"/>
      <c r="W8" s="887"/>
      <c r="X8" s="891"/>
      <c r="Y8" s="892"/>
      <c r="AB8" s="829"/>
    </row>
    <row r="9" spans="2:28">
      <c r="C9" s="703" t="s">
        <v>599</v>
      </c>
      <c r="D9" s="704"/>
      <c r="E9" s="705" t="s">
        <v>597</v>
      </c>
      <c r="F9" s="703" t="s">
        <v>576</v>
      </c>
      <c r="G9" s="706"/>
      <c r="H9" s="722" t="s">
        <v>56</v>
      </c>
      <c r="I9" s="743" t="s">
        <v>627</v>
      </c>
      <c r="J9" s="723" t="s">
        <v>56</v>
      </c>
      <c r="K9" s="743" t="s">
        <v>624</v>
      </c>
      <c r="L9" s="743"/>
      <c r="M9" s="743"/>
      <c r="N9" s="743"/>
      <c r="O9" s="743"/>
      <c r="P9" s="743"/>
      <c r="Q9" s="743"/>
      <c r="R9" s="743"/>
      <c r="S9" s="743"/>
      <c r="T9" s="743"/>
      <c r="U9" s="743"/>
      <c r="V9" s="743"/>
      <c r="W9" s="743"/>
      <c r="X9" s="743"/>
      <c r="Y9" s="744"/>
      <c r="AB9" s="829"/>
    </row>
    <row r="10" spans="2:28">
      <c r="C10" s="703" t="s">
        <v>600</v>
      </c>
      <c r="D10" s="704"/>
      <c r="E10" s="705" t="s">
        <v>602</v>
      </c>
      <c r="F10" s="703" t="s">
        <v>48</v>
      </c>
      <c r="G10" s="706" t="s">
        <v>419</v>
      </c>
      <c r="H10" s="722" t="s">
        <v>56</v>
      </c>
      <c r="I10" s="743" t="s">
        <v>688</v>
      </c>
      <c r="J10" s="723" t="s">
        <v>56</v>
      </c>
      <c r="K10" s="743" t="s">
        <v>689</v>
      </c>
      <c r="L10" s="743"/>
      <c r="M10" s="743"/>
      <c r="N10" s="743"/>
      <c r="O10" s="743"/>
      <c r="P10" s="743"/>
      <c r="Q10" s="743"/>
      <c r="R10" s="743"/>
      <c r="S10" s="743"/>
      <c r="T10" s="743"/>
      <c r="U10" s="743"/>
      <c r="V10" s="743"/>
      <c r="W10" s="743"/>
      <c r="X10" s="743"/>
      <c r="Y10" s="744"/>
    </row>
    <row r="11" spans="2:28">
      <c r="C11" s="703" t="s">
        <v>601</v>
      </c>
      <c r="D11" s="704"/>
      <c r="E11" s="705" t="s">
        <v>754</v>
      </c>
      <c r="F11" s="703" t="s">
        <v>895</v>
      </c>
      <c r="G11" s="706" t="s">
        <v>414</v>
      </c>
      <c r="H11" s="722" t="s">
        <v>56</v>
      </c>
      <c r="I11" s="743" t="s">
        <v>688</v>
      </c>
      <c r="J11" s="723" t="s">
        <v>56</v>
      </c>
      <c r="K11" s="743" t="s">
        <v>689</v>
      </c>
      <c r="L11" s="743"/>
      <c r="M11" s="743"/>
      <c r="N11" s="743"/>
      <c r="O11" s="743"/>
      <c r="P11" s="743"/>
      <c r="Q11" s="743"/>
      <c r="R11" s="743"/>
      <c r="S11" s="743"/>
      <c r="T11" s="743"/>
      <c r="U11" s="743"/>
      <c r="V11" s="743"/>
      <c r="W11" s="743"/>
      <c r="X11" s="743"/>
      <c r="Y11" s="744"/>
    </row>
    <row r="12" spans="2:28" s="741" customFormat="1">
      <c r="C12" s="825" t="s">
        <v>603</v>
      </c>
      <c r="D12" s="399"/>
      <c r="E12" s="381"/>
      <c r="F12" s="825" t="s">
        <v>1249</v>
      </c>
      <c r="G12" s="384" t="s">
        <v>714</v>
      </c>
      <c r="H12" s="390" t="s">
        <v>56</v>
      </c>
      <c r="I12" s="388" t="s">
        <v>652</v>
      </c>
      <c r="J12" s="387" t="s">
        <v>56</v>
      </c>
      <c r="K12" s="388" t="s">
        <v>653</v>
      </c>
      <c r="L12" s="742"/>
      <c r="M12" s="388"/>
      <c r="N12" s="742"/>
      <c r="O12" s="388"/>
      <c r="P12" s="742"/>
      <c r="Q12" s="388"/>
      <c r="R12" s="388"/>
      <c r="S12" s="388"/>
      <c r="T12" s="388"/>
      <c r="U12" s="388"/>
      <c r="V12" s="388"/>
      <c r="W12" s="388"/>
      <c r="X12" s="388"/>
      <c r="Y12" s="399"/>
    </row>
    <row r="13" spans="2:28" s="741" customFormat="1">
      <c r="C13" s="825" t="s">
        <v>605</v>
      </c>
      <c r="D13" s="399"/>
      <c r="E13" s="381"/>
      <c r="F13" s="825" t="s">
        <v>1250</v>
      </c>
      <c r="G13" s="384" t="s">
        <v>714</v>
      </c>
      <c r="H13" s="390" t="s">
        <v>55</v>
      </c>
      <c r="I13" s="388" t="s">
        <v>652</v>
      </c>
      <c r="J13" s="387" t="s">
        <v>56</v>
      </c>
      <c r="K13" s="388" t="s">
        <v>653</v>
      </c>
      <c r="L13" s="742"/>
      <c r="M13" s="388"/>
      <c r="N13" s="742"/>
      <c r="O13" s="388"/>
      <c r="P13" s="742"/>
      <c r="Q13" s="388"/>
      <c r="R13" s="388"/>
      <c r="S13" s="388"/>
      <c r="T13" s="388"/>
      <c r="U13" s="388"/>
      <c r="V13" s="388"/>
      <c r="W13" s="388"/>
      <c r="X13" s="388"/>
      <c r="Y13" s="399"/>
    </row>
    <row r="14" spans="2:28">
      <c r="C14" s="703" t="s">
        <v>916</v>
      </c>
      <c r="D14" s="704"/>
      <c r="E14" s="705" t="s">
        <v>754</v>
      </c>
      <c r="F14" s="703" t="s">
        <v>884</v>
      </c>
      <c r="G14" s="706" t="s">
        <v>414</v>
      </c>
      <c r="H14" s="722" t="s">
        <v>56</v>
      </c>
      <c r="I14" s="743" t="s">
        <v>416</v>
      </c>
      <c r="J14" s="723" t="s">
        <v>56</v>
      </c>
      <c r="K14" s="743" t="s">
        <v>417</v>
      </c>
      <c r="L14" s="743"/>
      <c r="M14" s="743"/>
      <c r="N14" s="743"/>
      <c r="O14" s="743"/>
      <c r="P14" s="743"/>
      <c r="Q14" s="743"/>
      <c r="R14" s="743"/>
      <c r="S14" s="743"/>
      <c r="T14" s="743"/>
      <c r="U14" s="743"/>
      <c r="V14" s="743"/>
      <c r="W14" s="743"/>
      <c r="X14" s="743"/>
      <c r="Y14" s="744"/>
    </row>
    <row r="15" spans="2:28" s="741" customFormat="1">
      <c r="C15" s="703" t="s">
        <v>1305</v>
      </c>
      <c r="D15" s="704"/>
      <c r="E15" s="705" t="s">
        <v>879</v>
      </c>
      <c r="F15" s="703" t="s">
        <v>911</v>
      </c>
      <c r="G15" s="706" t="s">
        <v>414</v>
      </c>
      <c r="H15" s="722" t="s">
        <v>56</v>
      </c>
      <c r="I15" s="743" t="s">
        <v>653</v>
      </c>
      <c r="J15" s="723" t="s">
        <v>56</v>
      </c>
      <c r="K15" s="743" t="s">
        <v>893</v>
      </c>
      <c r="L15" s="743"/>
      <c r="M15" s="743"/>
      <c r="N15" s="743"/>
      <c r="O15" s="743"/>
      <c r="P15" s="743"/>
      <c r="Q15" s="743"/>
      <c r="R15" s="743"/>
      <c r="S15" s="743"/>
      <c r="T15" s="743"/>
      <c r="U15" s="743"/>
      <c r="V15" s="743"/>
      <c r="W15" s="743"/>
      <c r="X15" s="743"/>
      <c r="Y15" s="744"/>
    </row>
    <row r="16" spans="2:28" s="741" customFormat="1">
      <c r="C16" s="703" t="s">
        <v>1305</v>
      </c>
      <c r="D16" s="704"/>
      <c r="E16" s="705" t="s">
        <v>597</v>
      </c>
      <c r="F16" s="703" t="s">
        <v>912</v>
      </c>
      <c r="G16" s="706" t="s">
        <v>414</v>
      </c>
      <c r="H16" s="722" t="s">
        <v>56</v>
      </c>
      <c r="I16" s="743" t="s">
        <v>653</v>
      </c>
      <c r="J16" s="723" t="s">
        <v>56</v>
      </c>
      <c r="K16" s="743" t="s">
        <v>893</v>
      </c>
      <c r="L16" s="743"/>
      <c r="M16" s="743"/>
      <c r="N16" s="743"/>
      <c r="O16" s="743"/>
      <c r="P16" s="743"/>
      <c r="Q16" s="743"/>
      <c r="R16" s="743"/>
      <c r="S16" s="743"/>
      <c r="T16" s="743"/>
      <c r="U16" s="743"/>
      <c r="V16" s="743"/>
      <c r="W16" s="743"/>
      <c r="X16" s="743"/>
      <c r="Y16" s="744"/>
    </row>
    <row r="17" spans="3:25">
      <c r="C17" s="703" t="s">
        <v>1306</v>
      </c>
      <c r="D17" s="704"/>
      <c r="E17" s="705" t="s">
        <v>697</v>
      </c>
      <c r="F17" s="703" t="s">
        <v>868</v>
      </c>
      <c r="G17" s="706"/>
      <c r="H17" s="722" t="s">
        <v>56</v>
      </c>
      <c r="I17" s="743" t="s">
        <v>416</v>
      </c>
      <c r="J17" s="723" t="s">
        <v>56</v>
      </c>
      <c r="K17" s="743" t="s">
        <v>415</v>
      </c>
      <c r="L17" s="723" t="s">
        <v>56</v>
      </c>
      <c r="M17" s="743" t="s">
        <v>410</v>
      </c>
      <c r="N17" s="723" t="s">
        <v>56</v>
      </c>
      <c r="O17" s="743" t="s">
        <v>412</v>
      </c>
      <c r="P17" s="723" t="s">
        <v>56</v>
      </c>
      <c r="Q17" s="743" t="s">
        <v>413</v>
      </c>
      <c r="R17" s="743"/>
      <c r="S17" s="743"/>
      <c r="T17" s="743"/>
      <c r="U17" s="743"/>
      <c r="V17" s="743"/>
      <c r="W17" s="743"/>
      <c r="X17" s="743"/>
      <c r="Y17" s="744"/>
    </row>
    <row r="18" spans="3:25">
      <c r="C18" s="703" t="s">
        <v>1307</v>
      </c>
      <c r="D18" s="704"/>
      <c r="E18" s="705" t="s">
        <v>602</v>
      </c>
      <c r="F18" s="703" t="s">
        <v>404</v>
      </c>
      <c r="G18" s="706" t="s">
        <v>419</v>
      </c>
      <c r="H18" s="722" t="s">
        <v>56</v>
      </c>
      <c r="I18" s="743" t="s">
        <v>416</v>
      </c>
      <c r="J18" s="723" t="s">
        <v>56</v>
      </c>
      <c r="K18" s="743" t="s">
        <v>417</v>
      </c>
      <c r="L18" s="743"/>
      <c r="M18" s="743"/>
      <c r="N18" s="743"/>
      <c r="O18" s="743"/>
      <c r="P18" s="743"/>
      <c r="Q18" s="743"/>
      <c r="R18" s="743"/>
      <c r="S18" s="743"/>
      <c r="T18" s="743"/>
      <c r="U18" s="743"/>
      <c r="V18" s="743"/>
      <c r="W18" s="743"/>
      <c r="X18" s="743"/>
      <c r="Y18" s="744"/>
    </row>
    <row r="19" spans="3:25">
      <c r="C19" s="703" t="s">
        <v>863</v>
      </c>
      <c r="D19" s="704"/>
      <c r="E19" s="705" t="s">
        <v>597</v>
      </c>
      <c r="F19" s="703" t="s">
        <v>405</v>
      </c>
      <c r="G19" s="706"/>
      <c r="H19" s="722" t="s">
        <v>56</v>
      </c>
      <c r="I19" s="743" t="s">
        <v>416</v>
      </c>
      <c r="J19" s="723" t="s">
        <v>56</v>
      </c>
      <c r="K19" s="743" t="s">
        <v>417</v>
      </c>
      <c r="L19" s="743"/>
      <c r="M19" s="743"/>
      <c r="N19" s="743"/>
      <c r="O19" s="743"/>
      <c r="P19" s="743"/>
      <c r="Q19" s="743"/>
      <c r="R19" s="743"/>
      <c r="S19" s="743"/>
      <c r="T19" s="743"/>
      <c r="U19" s="743"/>
      <c r="V19" s="743"/>
      <c r="W19" s="743"/>
      <c r="X19" s="743"/>
      <c r="Y19" s="744"/>
    </row>
    <row r="20" spans="3:25" ht="27">
      <c r="C20" s="703" t="s">
        <v>1309</v>
      </c>
      <c r="D20" s="704"/>
      <c r="E20" s="705" t="s">
        <v>597</v>
      </c>
      <c r="F20" s="896" t="s">
        <v>661</v>
      </c>
      <c r="G20" s="706"/>
      <c r="H20" s="722" t="s">
        <v>56</v>
      </c>
      <c r="I20" s="743" t="s">
        <v>416</v>
      </c>
      <c r="J20" s="723" t="s">
        <v>56</v>
      </c>
      <c r="K20" s="743" t="s">
        <v>417</v>
      </c>
      <c r="L20" s="743"/>
      <c r="M20" s="743"/>
      <c r="N20" s="743"/>
      <c r="O20" s="743"/>
      <c r="P20" s="743"/>
      <c r="Q20" s="743"/>
      <c r="R20" s="743"/>
      <c r="S20" s="743"/>
      <c r="T20" s="743"/>
      <c r="U20" s="743"/>
      <c r="V20" s="743"/>
      <c r="W20" s="743"/>
      <c r="X20" s="743"/>
      <c r="Y20" s="744"/>
    </row>
    <row r="21" spans="3:25" ht="27">
      <c r="C21" s="703" t="s">
        <v>1310</v>
      </c>
      <c r="D21" s="704"/>
      <c r="E21" s="705" t="s">
        <v>697</v>
      </c>
      <c r="F21" s="896" t="s">
        <v>864</v>
      </c>
      <c r="G21" s="706"/>
      <c r="H21" s="722" t="s">
        <v>56</v>
      </c>
      <c r="I21" s="743" t="s">
        <v>416</v>
      </c>
      <c r="J21" s="723" t="s">
        <v>56</v>
      </c>
      <c r="K21" s="743" t="s">
        <v>417</v>
      </c>
      <c r="L21" s="743"/>
      <c r="M21" s="743"/>
      <c r="N21" s="743"/>
      <c r="O21" s="743"/>
      <c r="P21" s="743"/>
      <c r="Q21" s="743"/>
      <c r="R21" s="743"/>
      <c r="S21" s="743"/>
      <c r="T21" s="743"/>
      <c r="U21" s="743"/>
      <c r="V21" s="743"/>
      <c r="W21" s="743"/>
      <c r="X21" s="743"/>
      <c r="Y21" s="744"/>
    </row>
    <row r="22" spans="3:25">
      <c r="C22" s="703" t="s">
        <v>1308</v>
      </c>
      <c r="D22" s="704"/>
      <c r="E22" s="705" t="s">
        <v>620</v>
      </c>
      <c r="F22" s="703" t="s">
        <v>586</v>
      </c>
      <c r="G22" s="706"/>
      <c r="H22" s="722" t="s">
        <v>56</v>
      </c>
      <c r="I22" s="743" t="s">
        <v>416</v>
      </c>
      <c r="J22" s="723" t="s">
        <v>56</v>
      </c>
      <c r="K22" s="743" t="s">
        <v>417</v>
      </c>
      <c r="L22" s="743"/>
      <c r="M22" s="743"/>
      <c r="N22" s="743"/>
      <c r="O22" s="743"/>
      <c r="P22" s="743"/>
      <c r="Q22" s="743"/>
      <c r="R22" s="743"/>
      <c r="S22" s="743"/>
      <c r="T22" s="743"/>
      <c r="U22" s="743"/>
      <c r="V22" s="743"/>
      <c r="W22" s="743"/>
      <c r="X22" s="743"/>
      <c r="Y22" s="744"/>
    </row>
    <row r="23" spans="3:25">
      <c r="C23" s="703" t="s">
        <v>1308</v>
      </c>
      <c r="D23" s="704"/>
      <c r="E23" s="705" t="s">
        <v>604</v>
      </c>
      <c r="F23" s="703" t="s">
        <v>587</v>
      </c>
      <c r="G23" s="706"/>
      <c r="H23" s="722" t="s">
        <v>56</v>
      </c>
      <c r="I23" s="743" t="s">
        <v>416</v>
      </c>
      <c r="J23" s="723" t="s">
        <v>56</v>
      </c>
      <c r="K23" s="743" t="s">
        <v>417</v>
      </c>
      <c r="L23" s="743"/>
      <c r="M23" s="743"/>
      <c r="N23" s="743"/>
      <c r="O23" s="743"/>
      <c r="P23" s="743"/>
      <c r="Q23" s="743"/>
      <c r="R23" s="743"/>
      <c r="S23" s="743"/>
      <c r="T23" s="743"/>
      <c r="U23" s="743"/>
      <c r="V23" s="743"/>
      <c r="W23" s="743"/>
      <c r="X23" s="743"/>
      <c r="Y23" s="744"/>
    </row>
    <row r="24" spans="3:25">
      <c r="C24" s="703" t="s">
        <v>746</v>
      </c>
      <c r="D24" s="704"/>
      <c r="E24" s="705" t="s">
        <v>597</v>
      </c>
      <c r="F24" s="703" t="s">
        <v>49</v>
      </c>
      <c r="G24" s="706"/>
      <c r="H24" s="722" t="s">
        <v>56</v>
      </c>
      <c r="I24" s="743" t="s">
        <v>416</v>
      </c>
      <c r="J24" s="723" t="s">
        <v>56</v>
      </c>
      <c r="K24" s="743" t="s">
        <v>417</v>
      </c>
      <c r="L24" s="743"/>
      <c r="M24" s="743"/>
      <c r="N24" s="743"/>
      <c r="O24" s="743"/>
      <c r="P24" s="743"/>
      <c r="Q24" s="743"/>
      <c r="R24" s="743"/>
      <c r="S24" s="743"/>
      <c r="T24" s="743"/>
      <c r="U24" s="743"/>
      <c r="V24" s="743"/>
      <c r="W24" s="743"/>
      <c r="X24" s="743"/>
      <c r="Y24" s="744"/>
    </row>
    <row r="25" spans="3:25">
      <c r="C25" s="825" t="s">
        <v>747</v>
      </c>
      <c r="D25" s="399"/>
      <c r="E25" s="381"/>
      <c r="F25" s="825" t="s">
        <v>1234</v>
      </c>
      <c r="G25" s="384"/>
      <c r="H25" s="385" t="s">
        <v>56</v>
      </c>
      <c r="I25" s="386" t="s">
        <v>416</v>
      </c>
      <c r="J25" s="392" t="s">
        <v>56</v>
      </c>
      <c r="K25" s="386" t="s">
        <v>417</v>
      </c>
      <c r="L25" s="386"/>
      <c r="M25" s="743"/>
      <c r="N25" s="743"/>
      <c r="O25" s="743"/>
      <c r="P25" s="743"/>
      <c r="Q25" s="743"/>
      <c r="R25" s="743"/>
      <c r="S25" s="743"/>
      <c r="T25" s="743"/>
      <c r="U25" s="743"/>
      <c r="V25" s="743"/>
      <c r="W25" s="743"/>
      <c r="X25" s="743"/>
      <c r="Y25" s="744"/>
    </row>
    <row r="26" spans="3:25">
      <c r="C26" s="703" t="s">
        <v>823</v>
      </c>
      <c r="D26" s="704"/>
      <c r="E26" s="705" t="s">
        <v>620</v>
      </c>
      <c r="F26" s="703" t="s">
        <v>662</v>
      </c>
      <c r="G26" s="706"/>
      <c r="H26" s="722" t="s">
        <v>56</v>
      </c>
      <c r="I26" s="743" t="s">
        <v>416</v>
      </c>
      <c r="J26" s="723" t="s">
        <v>56</v>
      </c>
      <c r="K26" s="743" t="s">
        <v>417</v>
      </c>
      <c r="L26" s="743"/>
      <c r="M26" s="743"/>
      <c r="N26" s="743"/>
      <c r="O26" s="743"/>
      <c r="P26" s="743"/>
      <c r="Q26" s="743"/>
      <c r="R26" s="743"/>
      <c r="S26" s="743"/>
      <c r="T26" s="743"/>
      <c r="U26" s="743"/>
      <c r="V26" s="743"/>
      <c r="W26" s="743"/>
      <c r="X26" s="743"/>
      <c r="Y26" s="744"/>
    </row>
    <row r="27" spans="3:25">
      <c r="C27" s="721" t="s">
        <v>781</v>
      </c>
      <c r="D27" s="897"/>
      <c r="E27" s="898" t="s">
        <v>597</v>
      </c>
      <c r="F27" s="721" t="s">
        <v>970</v>
      </c>
      <c r="G27" s="706"/>
      <c r="H27" s="722" t="s">
        <v>56</v>
      </c>
      <c r="I27" s="743" t="s">
        <v>416</v>
      </c>
      <c r="J27" s="723" t="s">
        <v>56</v>
      </c>
      <c r="K27" s="743" t="s">
        <v>417</v>
      </c>
      <c r="L27" s="743"/>
      <c r="M27" s="743"/>
      <c r="N27" s="743"/>
      <c r="O27" s="743"/>
      <c r="P27" s="743"/>
      <c r="Q27" s="743"/>
      <c r="R27" s="743"/>
      <c r="S27" s="743"/>
      <c r="T27" s="743"/>
      <c r="U27" s="743"/>
      <c r="V27" s="743"/>
      <c r="W27" s="743"/>
      <c r="X27" s="743"/>
      <c r="Y27" s="744"/>
    </row>
    <row r="28" spans="3:25">
      <c r="C28" s="721" t="s">
        <v>781</v>
      </c>
      <c r="D28" s="897"/>
      <c r="E28" s="898" t="s">
        <v>597</v>
      </c>
      <c r="F28" s="721" t="s">
        <v>971</v>
      </c>
      <c r="G28" s="706"/>
      <c r="H28" s="722" t="s">
        <v>56</v>
      </c>
      <c r="I28" s="743" t="s">
        <v>416</v>
      </c>
      <c r="J28" s="723" t="s">
        <v>56</v>
      </c>
      <c r="K28" s="743" t="s">
        <v>417</v>
      </c>
      <c r="L28" s="743"/>
      <c r="M28" s="743"/>
      <c r="N28" s="743"/>
      <c r="O28" s="743"/>
      <c r="P28" s="743"/>
      <c r="Q28" s="743"/>
      <c r="R28" s="743"/>
      <c r="S28" s="743"/>
      <c r="T28" s="743"/>
      <c r="U28" s="743"/>
      <c r="V28" s="743"/>
      <c r="W28" s="743"/>
      <c r="X28" s="743"/>
      <c r="Y28" s="744"/>
    </row>
    <row r="29" spans="3:25">
      <c r="C29" s="825" t="s">
        <v>824</v>
      </c>
      <c r="D29" s="313"/>
      <c r="E29" s="278"/>
      <c r="F29" s="825" t="s">
        <v>1237</v>
      </c>
      <c r="G29" s="185"/>
      <c r="H29" s="390" t="s">
        <v>56</v>
      </c>
      <c r="I29" s="388" t="s">
        <v>416</v>
      </c>
      <c r="J29" s="387" t="s">
        <v>56</v>
      </c>
      <c r="K29" s="388" t="s">
        <v>417</v>
      </c>
      <c r="L29" s="826"/>
      <c r="M29" s="826"/>
      <c r="N29" s="826"/>
      <c r="O29" s="826"/>
      <c r="P29" s="826"/>
      <c r="Q29" s="826"/>
      <c r="R29" s="826"/>
      <c r="S29" s="826"/>
      <c r="T29" s="826"/>
      <c r="U29" s="826"/>
      <c r="V29" s="826"/>
      <c r="W29" s="826"/>
      <c r="X29" s="826"/>
      <c r="Y29" s="313"/>
    </row>
    <row r="30" spans="3:25">
      <c r="C30" s="703" t="s">
        <v>825</v>
      </c>
      <c r="D30" s="704"/>
      <c r="E30" s="705" t="s">
        <v>620</v>
      </c>
      <c r="F30" s="703" t="s">
        <v>1236</v>
      </c>
      <c r="G30" s="706" t="s">
        <v>419</v>
      </c>
      <c r="H30" s="722" t="s">
        <v>56</v>
      </c>
      <c r="I30" s="743" t="s">
        <v>416</v>
      </c>
      <c r="J30" s="723" t="s">
        <v>56</v>
      </c>
      <c r="K30" s="743" t="s">
        <v>417</v>
      </c>
      <c r="L30" s="743"/>
      <c r="M30" s="743"/>
      <c r="N30" s="743"/>
      <c r="O30" s="743"/>
      <c r="P30" s="743"/>
      <c r="Q30" s="743"/>
      <c r="R30" s="743"/>
      <c r="S30" s="743"/>
      <c r="T30" s="743"/>
      <c r="U30" s="743"/>
      <c r="V30" s="743"/>
      <c r="W30" s="743"/>
      <c r="X30" s="743"/>
      <c r="Y30" s="744"/>
    </row>
    <row r="31" spans="3:25">
      <c r="C31" s="703" t="s">
        <v>826</v>
      </c>
      <c r="D31" s="704"/>
      <c r="E31" s="705" t="s">
        <v>602</v>
      </c>
      <c r="F31" s="703" t="s">
        <v>50</v>
      </c>
      <c r="G31" s="706"/>
      <c r="H31" s="722" t="s">
        <v>56</v>
      </c>
      <c r="I31" s="743" t="s">
        <v>416</v>
      </c>
      <c r="J31" s="723" t="s">
        <v>56</v>
      </c>
      <c r="K31" s="743" t="s">
        <v>417</v>
      </c>
      <c r="L31" s="743"/>
      <c r="M31" s="743"/>
      <c r="N31" s="743"/>
      <c r="O31" s="743"/>
      <c r="P31" s="743"/>
      <c r="Q31" s="743"/>
      <c r="R31" s="743"/>
      <c r="S31" s="743"/>
      <c r="T31" s="743"/>
      <c r="U31" s="743"/>
      <c r="V31" s="743"/>
      <c r="W31" s="743"/>
      <c r="X31" s="743"/>
      <c r="Y31" s="744"/>
    </row>
    <row r="32" spans="3:25">
      <c r="C32" s="703" t="s">
        <v>827</v>
      </c>
      <c r="D32" s="704"/>
      <c r="E32" s="705" t="s">
        <v>602</v>
      </c>
      <c r="F32" s="703" t="s">
        <v>51</v>
      </c>
      <c r="G32" s="706"/>
      <c r="H32" s="722" t="s">
        <v>56</v>
      </c>
      <c r="I32" s="743" t="s">
        <v>416</v>
      </c>
      <c r="J32" s="709" t="s">
        <v>56</v>
      </c>
      <c r="K32" s="708" t="s">
        <v>415</v>
      </c>
      <c r="L32" s="709" t="s">
        <v>56</v>
      </c>
      <c r="M32" s="708" t="s">
        <v>410</v>
      </c>
      <c r="N32" s="743"/>
      <c r="O32" s="743"/>
      <c r="P32" s="743"/>
      <c r="Q32" s="743"/>
      <c r="R32" s="743"/>
      <c r="S32" s="743"/>
      <c r="T32" s="743"/>
      <c r="U32" s="743"/>
      <c r="V32" s="743"/>
      <c r="W32" s="743"/>
      <c r="X32" s="743"/>
      <c r="Y32" s="744"/>
    </row>
    <row r="33" spans="3:28">
      <c r="C33" s="703" t="s">
        <v>828</v>
      </c>
      <c r="D33" s="704"/>
      <c r="E33" s="705" t="s">
        <v>602</v>
      </c>
      <c r="F33" s="703" t="s">
        <v>52</v>
      </c>
      <c r="G33" s="706"/>
      <c r="H33" s="722" t="s">
        <v>56</v>
      </c>
      <c r="I33" s="743" t="s">
        <v>416</v>
      </c>
      <c r="J33" s="709" t="s">
        <v>56</v>
      </c>
      <c r="K33" s="708" t="s">
        <v>415</v>
      </c>
      <c r="L33" s="709" t="s">
        <v>56</v>
      </c>
      <c r="M33" s="708" t="s">
        <v>410</v>
      </c>
      <c r="N33" s="743"/>
      <c r="O33" s="743"/>
      <c r="P33" s="743"/>
      <c r="Q33" s="743"/>
      <c r="R33" s="743"/>
      <c r="S33" s="743"/>
      <c r="T33" s="743"/>
      <c r="U33" s="743"/>
      <c r="V33" s="743"/>
      <c r="W33" s="743"/>
      <c r="X33" s="743"/>
      <c r="Y33" s="744"/>
    </row>
    <row r="34" spans="3:28">
      <c r="C34" s="703" t="s">
        <v>829</v>
      </c>
      <c r="D34" s="704"/>
      <c r="E34" s="705" t="s">
        <v>620</v>
      </c>
      <c r="F34" s="703" t="s">
        <v>573</v>
      </c>
      <c r="G34" s="706" t="s">
        <v>419</v>
      </c>
      <c r="H34" s="722" t="s">
        <v>56</v>
      </c>
      <c r="I34" s="743" t="s">
        <v>416</v>
      </c>
      <c r="J34" s="723" t="s">
        <v>56</v>
      </c>
      <c r="K34" s="743" t="s">
        <v>417</v>
      </c>
      <c r="L34" s="743"/>
      <c r="M34" s="743"/>
      <c r="N34" s="743"/>
      <c r="O34" s="743"/>
      <c r="P34" s="743"/>
      <c r="Q34" s="743"/>
      <c r="R34" s="743"/>
      <c r="S34" s="743"/>
      <c r="T34" s="743"/>
      <c r="U34" s="743"/>
      <c r="V34" s="743"/>
      <c r="W34" s="743"/>
      <c r="X34" s="743"/>
      <c r="Y34" s="744"/>
    </row>
    <row r="35" spans="3:28">
      <c r="C35" s="703" t="s">
        <v>830</v>
      </c>
      <c r="D35" s="704"/>
      <c r="E35" s="705" t="s">
        <v>602</v>
      </c>
      <c r="F35" s="703" t="s">
        <v>53</v>
      </c>
      <c r="G35" s="706"/>
      <c r="H35" s="722" t="s">
        <v>56</v>
      </c>
      <c r="I35" s="743" t="s">
        <v>416</v>
      </c>
      <c r="J35" s="723" t="s">
        <v>56</v>
      </c>
      <c r="K35" s="743" t="s">
        <v>417</v>
      </c>
      <c r="L35" s="743"/>
      <c r="M35" s="743"/>
      <c r="N35" s="743"/>
      <c r="O35" s="743"/>
      <c r="P35" s="743"/>
      <c r="Q35" s="743"/>
      <c r="R35" s="743"/>
      <c r="S35" s="743"/>
      <c r="T35" s="743"/>
      <c r="U35" s="743"/>
      <c r="V35" s="743"/>
      <c r="W35" s="743"/>
      <c r="X35" s="743"/>
      <c r="Y35" s="744"/>
    </row>
    <row r="36" spans="3:28">
      <c r="C36" s="703" t="s">
        <v>831</v>
      </c>
      <c r="D36" s="704"/>
      <c r="E36" s="705" t="s">
        <v>602</v>
      </c>
      <c r="F36" s="703" t="s">
        <v>927</v>
      </c>
      <c r="G36" s="706" t="s">
        <v>419</v>
      </c>
      <c r="H36" s="722" t="s">
        <v>56</v>
      </c>
      <c r="I36" s="743" t="s">
        <v>693</v>
      </c>
      <c r="J36" s="745"/>
      <c r="K36" s="743"/>
      <c r="L36" s="879" t="s">
        <v>55</v>
      </c>
      <c r="M36" s="743" t="s">
        <v>694</v>
      </c>
      <c r="N36" s="743"/>
      <c r="O36" s="743"/>
      <c r="P36" s="879" t="s">
        <v>55</v>
      </c>
      <c r="Q36" s="743" t="s">
        <v>756</v>
      </c>
      <c r="R36" s="743"/>
      <c r="S36" s="743"/>
      <c r="T36" s="743"/>
      <c r="U36" s="743"/>
      <c r="V36" s="743"/>
      <c r="W36" s="743"/>
      <c r="X36" s="743"/>
      <c r="Y36" s="744"/>
    </row>
    <row r="37" spans="3:28">
      <c r="C37" s="703">
        <v>1</v>
      </c>
      <c r="D37" s="704"/>
      <c r="E37" s="705" t="s">
        <v>602</v>
      </c>
      <c r="F37" s="703" t="s">
        <v>917</v>
      </c>
      <c r="G37" s="706"/>
      <c r="H37" s="722" t="s">
        <v>56</v>
      </c>
      <c r="I37" s="743" t="s">
        <v>416</v>
      </c>
      <c r="J37" s="723" t="s">
        <v>56</v>
      </c>
      <c r="K37" s="743" t="s">
        <v>417</v>
      </c>
      <c r="L37" s="743"/>
      <c r="M37" s="743"/>
      <c r="N37" s="743"/>
      <c r="O37" s="743"/>
      <c r="P37" s="743"/>
      <c r="Q37" s="743"/>
      <c r="R37" s="743"/>
      <c r="S37" s="743"/>
      <c r="T37" s="743"/>
      <c r="U37" s="743"/>
      <c r="V37" s="743"/>
      <c r="W37" s="743"/>
      <c r="X37" s="743"/>
      <c r="Y37" s="744"/>
    </row>
    <row r="38" spans="3:28">
      <c r="C38" s="703">
        <v>2</v>
      </c>
      <c r="D38" s="704"/>
      <c r="E38" s="705" t="s">
        <v>602</v>
      </c>
      <c r="F38" s="703" t="s">
        <v>918</v>
      </c>
      <c r="G38" s="706"/>
      <c r="H38" s="722" t="s">
        <v>56</v>
      </c>
      <c r="I38" s="743" t="s">
        <v>416</v>
      </c>
      <c r="J38" s="723" t="s">
        <v>56</v>
      </c>
      <c r="K38" s="743" t="s">
        <v>417</v>
      </c>
      <c r="L38" s="743"/>
      <c r="M38" s="743"/>
      <c r="N38" s="743"/>
      <c r="O38" s="743"/>
      <c r="P38" s="743"/>
      <c r="Q38" s="743"/>
      <c r="R38" s="743"/>
      <c r="S38" s="743"/>
      <c r="T38" s="743"/>
      <c r="U38" s="743"/>
      <c r="V38" s="743"/>
      <c r="W38" s="743"/>
      <c r="X38" s="743"/>
      <c r="Y38" s="744"/>
    </row>
    <row r="39" spans="3:28">
      <c r="C39" s="703">
        <v>3</v>
      </c>
      <c r="D39" s="704"/>
      <c r="E39" s="705" t="s">
        <v>697</v>
      </c>
      <c r="F39" s="703" t="s">
        <v>919</v>
      </c>
      <c r="G39" s="706"/>
      <c r="H39" s="722" t="s">
        <v>56</v>
      </c>
      <c r="I39" s="743" t="s">
        <v>416</v>
      </c>
      <c r="J39" s="723" t="s">
        <v>56</v>
      </c>
      <c r="K39" s="743" t="s">
        <v>417</v>
      </c>
      <c r="L39" s="743"/>
      <c r="M39" s="743"/>
      <c r="N39" s="743"/>
      <c r="O39" s="743"/>
      <c r="P39" s="743"/>
      <c r="Q39" s="743"/>
      <c r="R39" s="743"/>
      <c r="S39" s="743"/>
      <c r="T39" s="743"/>
      <c r="U39" s="743"/>
      <c r="V39" s="743"/>
      <c r="W39" s="743"/>
      <c r="X39" s="743"/>
      <c r="Y39" s="744"/>
    </row>
    <row r="40" spans="3:28">
      <c r="C40" s="703">
        <v>4</v>
      </c>
      <c r="D40" s="704"/>
      <c r="E40" s="705" t="s">
        <v>697</v>
      </c>
      <c r="F40" s="703" t="s">
        <v>920</v>
      </c>
      <c r="G40" s="706"/>
      <c r="H40" s="722" t="s">
        <v>56</v>
      </c>
      <c r="I40" s="743" t="s">
        <v>416</v>
      </c>
      <c r="J40" s="723" t="s">
        <v>56</v>
      </c>
      <c r="K40" s="743" t="s">
        <v>417</v>
      </c>
      <c r="L40" s="743"/>
      <c r="M40" s="743"/>
      <c r="N40" s="743"/>
      <c r="O40" s="743"/>
      <c r="P40" s="743"/>
      <c r="Q40" s="743"/>
      <c r="R40" s="743"/>
      <c r="S40" s="743"/>
      <c r="T40" s="743"/>
      <c r="U40" s="743"/>
      <c r="V40" s="743"/>
      <c r="W40" s="743"/>
      <c r="X40" s="743"/>
      <c r="Y40" s="744"/>
    </row>
    <row r="41" spans="3:28">
      <c r="C41" s="703">
        <v>5</v>
      </c>
      <c r="D41" s="704"/>
      <c r="E41" s="705" t="s">
        <v>602</v>
      </c>
      <c r="F41" s="703" t="s">
        <v>921</v>
      </c>
      <c r="G41" s="706"/>
      <c r="H41" s="722" t="s">
        <v>56</v>
      </c>
      <c r="I41" s="743" t="s">
        <v>416</v>
      </c>
      <c r="J41" s="723" t="s">
        <v>56</v>
      </c>
      <c r="K41" s="743" t="s">
        <v>417</v>
      </c>
      <c r="L41" s="743"/>
      <c r="M41" s="743"/>
      <c r="N41" s="743"/>
      <c r="O41" s="743"/>
      <c r="P41" s="743"/>
      <c r="Q41" s="743"/>
      <c r="R41" s="743"/>
      <c r="S41" s="743"/>
      <c r="T41" s="743"/>
      <c r="U41" s="743"/>
      <c r="V41" s="743"/>
      <c r="W41" s="743"/>
      <c r="X41" s="743"/>
      <c r="Y41" s="744"/>
    </row>
    <row r="42" spans="3:28">
      <c r="C42" s="703">
        <v>6</v>
      </c>
      <c r="D42" s="704"/>
      <c r="E42" s="705" t="s">
        <v>602</v>
      </c>
      <c r="F42" s="703" t="s">
        <v>902</v>
      </c>
      <c r="G42" s="706" t="s">
        <v>414</v>
      </c>
      <c r="H42" s="722" t="s">
        <v>56</v>
      </c>
      <c r="I42" s="743" t="s">
        <v>416</v>
      </c>
      <c r="J42" s="723" t="s">
        <v>56</v>
      </c>
      <c r="K42" s="743" t="s">
        <v>417</v>
      </c>
      <c r="L42" s="743"/>
      <c r="M42" s="743"/>
      <c r="N42" s="743"/>
      <c r="O42" s="743"/>
      <c r="P42" s="743"/>
      <c r="Q42" s="743"/>
      <c r="R42" s="743"/>
      <c r="S42" s="743"/>
      <c r="T42" s="743"/>
      <c r="U42" s="743"/>
      <c r="V42" s="743"/>
      <c r="W42" s="743"/>
      <c r="X42" s="743"/>
      <c r="Y42" s="744"/>
    </row>
    <row r="43" spans="3:28" ht="28.5">
      <c r="C43" s="1060" t="s">
        <v>1321</v>
      </c>
      <c r="D43" s="1061"/>
      <c r="E43" s="277" t="s">
        <v>642</v>
      </c>
      <c r="F43" s="400" t="s">
        <v>47</v>
      </c>
      <c r="G43" s="182" t="s">
        <v>418</v>
      </c>
      <c r="H43" s="1028" t="s">
        <v>561</v>
      </c>
      <c r="I43" s="1029"/>
      <c r="J43" s="1029"/>
      <c r="K43" s="1029"/>
      <c r="L43" s="1029"/>
      <c r="M43" s="1029"/>
      <c r="N43" s="1029"/>
      <c r="O43" s="1029"/>
      <c r="P43" s="1029"/>
      <c r="Q43" s="1029"/>
      <c r="R43" s="1029"/>
      <c r="S43" s="1029"/>
      <c r="T43" s="1029"/>
      <c r="U43" s="1029"/>
      <c r="V43" s="1029"/>
      <c r="W43" s="1029"/>
      <c r="X43" s="1029"/>
      <c r="Y43" s="1030"/>
      <c r="AB43" s="829"/>
    </row>
    <row r="44" spans="3:28">
      <c r="C44" s="703">
        <v>7</v>
      </c>
      <c r="D44" s="704"/>
      <c r="E44" s="705" t="s">
        <v>697</v>
      </c>
      <c r="F44" s="703" t="s">
        <v>922</v>
      </c>
      <c r="G44" s="706" t="s">
        <v>414</v>
      </c>
      <c r="H44" s="722" t="s">
        <v>56</v>
      </c>
      <c r="I44" s="743" t="s">
        <v>416</v>
      </c>
      <c r="J44" s="723" t="s">
        <v>56</v>
      </c>
      <c r="K44" s="743" t="s">
        <v>417</v>
      </c>
      <c r="L44" s="743"/>
      <c r="M44" s="743"/>
      <c r="N44" s="743"/>
      <c r="O44" s="743"/>
      <c r="P44" s="743"/>
      <c r="Q44" s="743"/>
      <c r="R44" s="743"/>
      <c r="S44" s="743"/>
      <c r="T44" s="743"/>
      <c r="U44" s="743"/>
      <c r="V44" s="743"/>
      <c r="W44" s="743"/>
      <c r="X44" s="743"/>
      <c r="Y44" s="744"/>
    </row>
    <row r="45" spans="3:28">
      <c r="C45" s="703">
        <v>8</v>
      </c>
      <c r="D45" s="704"/>
      <c r="E45" s="705" t="s">
        <v>697</v>
      </c>
      <c r="F45" s="703" t="s">
        <v>923</v>
      </c>
      <c r="G45" s="706"/>
      <c r="H45" s="722" t="s">
        <v>56</v>
      </c>
      <c r="I45" s="743" t="s">
        <v>416</v>
      </c>
      <c r="J45" s="723" t="s">
        <v>56</v>
      </c>
      <c r="K45" s="743" t="s">
        <v>417</v>
      </c>
      <c r="L45" s="743"/>
      <c r="M45" s="743"/>
      <c r="N45" s="743"/>
      <c r="O45" s="743"/>
      <c r="P45" s="743"/>
      <c r="Q45" s="743"/>
      <c r="R45" s="743"/>
      <c r="S45" s="743"/>
      <c r="T45" s="743"/>
      <c r="U45" s="743"/>
      <c r="V45" s="743"/>
      <c r="W45" s="743"/>
      <c r="X45" s="743"/>
      <c r="Y45" s="744"/>
    </row>
    <row r="46" spans="3:28">
      <c r="C46" s="1062" t="s">
        <v>926</v>
      </c>
      <c r="D46" s="1063"/>
      <c r="E46" s="705" t="s">
        <v>602</v>
      </c>
      <c r="F46" s="703" t="s">
        <v>711</v>
      </c>
      <c r="G46" s="706" t="s">
        <v>414</v>
      </c>
      <c r="H46" s="722" t="s">
        <v>56</v>
      </c>
      <c r="I46" s="893" t="s">
        <v>757</v>
      </c>
      <c r="J46" s="723" t="s">
        <v>56</v>
      </c>
      <c r="K46" s="899" t="s">
        <v>913</v>
      </c>
      <c r="L46" s="723" t="s">
        <v>56</v>
      </c>
      <c r="M46" s="743" t="s">
        <v>914</v>
      </c>
      <c r="N46" s="894"/>
      <c r="O46" s="743"/>
      <c r="P46" s="879" t="s">
        <v>55</v>
      </c>
      <c r="Q46" s="743" t="s">
        <v>915</v>
      </c>
      <c r="R46" s="743"/>
      <c r="S46" s="743"/>
      <c r="T46" s="879" t="s">
        <v>55</v>
      </c>
      <c r="U46" s="743" t="s">
        <v>896</v>
      </c>
      <c r="V46" s="743"/>
      <c r="W46" s="743"/>
      <c r="X46" s="743"/>
      <c r="Y46" s="744"/>
    </row>
    <row r="47" spans="3:28">
      <c r="C47" s="703">
        <v>14</v>
      </c>
      <c r="D47" s="704"/>
      <c r="E47" s="705" t="s">
        <v>602</v>
      </c>
      <c r="F47" s="703" t="s">
        <v>924</v>
      </c>
      <c r="G47" s="706"/>
      <c r="H47" s="722" t="s">
        <v>56</v>
      </c>
      <c r="I47" s="743" t="s">
        <v>416</v>
      </c>
      <c r="J47" s="723" t="s">
        <v>56</v>
      </c>
      <c r="K47" s="743" t="s">
        <v>417</v>
      </c>
      <c r="L47" s="743"/>
      <c r="M47" s="743"/>
      <c r="N47" s="743"/>
      <c r="O47" s="743"/>
      <c r="P47" s="743"/>
      <c r="Q47" s="743"/>
      <c r="R47" s="743"/>
      <c r="S47" s="743"/>
      <c r="T47" s="743"/>
      <c r="U47" s="743"/>
      <c r="V47" s="743"/>
      <c r="W47" s="743"/>
      <c r="X47" s="743"/>
      <c r="Y47" s="744"/>
    </row>
    <row r="48" spans="3:28">
      <c r="C48" s="703">
        <v>15</v>
      </c>
      <c r="D48" s="704"/>
      <c r="E48" s="705" t="s">
        <v>602</v>
      </c>
      <c r="F48" s="703" t="s">
        <v>925</v>
      </c>
      <c r="G48" s="706" t="s">
        <v>414</v>
      </c>
      <c r="H48" s="722" t="s">
        <v>56</v>
      </c>
      <c r="I48" s="743" t="s">
        <v>416</v>
      </c>
      <c r="J48" s="723" t="s">
        <v>56</v>
      </c>
      <c r="K48" s="743" t="s">
        <v>417</v>
      </c>
      <c r="L48" s="743"/>
      <c r="M48" s="743"/>
      <c r="N48" s="743"/>
      <c r="O48" s="743"/>
      <c r="P48" s="743"/>
      <c r="Q48" s="743"/>
      <c r="R48" s="743"/>
      <c r="S48" s="743"/>
      <c r="T48" s="743"/>
      <c r="U48" s="743"/>
      <c r="V48" s="743"/>
      <c r="W48" s="743"/>
      <c r="X48" s="743"/>
      <c r="Y48" s="744"/>
    </row>
    <row r="49" spans="3:28">
      <c r="C49" s="703" t="s">
        <v>832</v>
      </c>
      <c r="D49" s="704"/>
      <c r="E49" s="705" t="s">
        <v>602</v>
      </c>
      <c r="F49" s="703" t="s">
        <v>667</v>
      </c>
      <c r="G49" s="706"/>
      <c r="H49" s="722" t="s">
        <v>56</v>
      </c>
      <c r="I49" s="743" t="s">
        <v>416</v>
      </c>
      <c r="J49" s="723" t="s">
        <v>56</v>
      </c>
      <c r="K49" s="743" t="s">
        <v>417</v>
      </c>
      <c r="L49" s="743"/>
      <c r="M49" s="743"/>
      <c r="N49" s="743"/>
      <c r="O49" s="743"/>
      <c r="P49" s="743"/>
      <c r="Q49" s="743"/>
      <c r="R49" s="743"/>
      <c r="S49" s="743"/>
      <c r="T49" s="743"/>
      <c r="U49" s="743"/>
      <c r="V49" s="743"/>
      <c r="W49" s="743"/>
      <c r="X49" s="743"/>
      <c r="Y49" s="744"/>
    </row>
    <row r="50" spans="3:28">
      <c r="C50" s="703" t="s">
        <v>832</v>
      </c>
      <c r="D50" s="704"/>
      <c r="E50" s="705" t="s">
        <v>602</v>
      </c>
      <c r="F50" s="703" t="s">
        <v>668</v>
      </c>
      <c r="G50" s="706"/>
      <c r="H50" s="722" t="s">
        <v>56</v>
      </c>
      <c r="I50" s="743" t="s">
        <v>416</v>
      </c>
      <c r="J50" s="723" t="s">
        <v>56</v>
      </c>
      <c r="K50" s="743" t="s">
        <v>417</v>
      </c>
      <c r="L50" s="743"/>
      <c r="M50" s="743"/>
      <c r="N50" s="743"/>
      <c r="O50" s="743"/>
      <c r="P50" s="743"/>
      <c r="Q50" s="743"/>
      <c r="R50" s="743"/>
      <c r="S50" s="743"/>
      <c r="T50" s="743"/>
      <c r="U50" s="743"/>
      <c r="V50" s="743"/>
      <c r="W50" s="743"/>
      <c r="X50" s="743"/>
      <c r="Y50" s="744"/>
    </row>
    <row r="51" spans="3:28">
      <c r="C51" s="703" t="s">
        <v>833</v>
      </c>
      <c r="D51" s="704"/>
      <c r="E51" s="705" t="s">
        <v>597</v>
      </c>
      <c r="F51" s="703" t="s">
        <v>719</v>
      </c>
      <c r="G51" s="706" t="s">
        <v>419</v>
      </c>
      <c r="H51" s="722" t="s">
        <v>56</v>
      </c>
      <c r="I51" s="743" t="s">
        <v>416</v>
      </c>
      <c r="J51" s="709" t="s">
        <v>56</v>
      </c>
      <c r="K51" s="708" t="s">
        <v>415</v>
      </c>
      <c r="L51" s="709" t="s">
        <v>56</v>
      </c>
      <c r="M51" s="708" t="s">
        <v>410</v>
      </c>
      <c r="N51" s="743"/>
      <c r="O51" s="743"/>
      <c r="P51" s="743"/>
      <c r="Q51" s="743"/>
      <c r="R51" s="743"/>
      <c r="S51" s="743"/>
      <c r="T51" s="743"/>
      <c r="U51" s="743"/>
      <c r="V51" s="743"/>
      <c r="W51" s="743"/>
      <c r="X51" s="743"/>
      <c r="Y51" s="744"/>
    </row>
    <row r="52" spans="3:28">
      <c r="C52" s="825" t="s">
        <v>836</v>
      </c>
      <c r="D52" s="704"/>
      <c r="E52" s="705" t="s">
        <v>597</v>
      </c>
      <c r="F52" s="825" t="s">
        <v>1239</v>
      </c>
      <c r="G52" s="384" t="s">
        <v>714</v>
      </c>
      <c r="H52" s="390" t="s">
        <v>56</v>
      </c>
      <c r="I52" s="388" t="s">
        <v>416</v>
      </c>
      <c r="J52" s="387" t="s">
        <v>56</v>
      </c>
      <c r="K52" s="388" t="s">
        <v>415</v>
      </c>
      <c r="L52" s="387" t="s">
        <v>56</v>
      </c>
      <c r="M52" s="388" t="s">
        <v>410</v>
      </c>
      <c r="N52" s="710"/>
      <c r="O52" s="708"/>
      <c r="P52" s="710"/>
      <c r="Q52" s="708"/>
      <c r="R52" s="708"/>
      <c r="S52" s="708"/>
      <c r="T52" s="708"/>
      <c r="U52" s="826"/>
      <c r="V52" s="826"/>
      <c r="W52" s="826"/>
      <c r="X52" s="826"/>
      <c r="Y52" s="313"/>
    </row>
    <row r="53" spans="3:28">
      <c r="C53" s="703" t="s">
        <v>838</v>
      </c>
      <c r="D53" s="704"/>
      <c r="E53" s="705" t="s">
        <v>602</v>
      </c>
      <c r="F53" s="703" t="s">
        <v>54</v>
      </c>
      <c r="G53" s="706"/>
      <c r="H53" s="707" t="s">
        <v>56</v>
      </c>
      <c r="I53" s="743" t="s">
        <v>416</v>
      </c>
      <c r="J53" s="709" t="s">
        <v>56</v>
      </c>
      <c r="K53" s="743" t="s">
        <v>417</v>
      </c>
      <c r="L53" s="743"/>
      <c r="M53" s="743"/>
      <c r="N53" s="743"/>
      <c r="O53" s="743"/>
      <c r="P53" s="743"/>
      <c r="Q53" s="743"/>
      <c r="R53" s="743"/>
      <c r="S53" s="743"/>
      <c r="T53" s="743"/>
      <c r="U53" s="743"/>
      <c r="V53" s="743"/>
      <c r="W53" s="743"/>
      <c r="X53" s="743"/>
      <c r="Y53" s="744"/>
    </row>
    <row r="54" spans="3:28">
      <c r="C54" s="700" t="s">
        <v>839</v>
      </c>
      <c r="D54" s="701"/>
      <c r="E54" s="702" t="s">
        <v>602</v>
      </c>
      <c r="F54" s="700" t="s">
        <v>865</v>
      </c>
      <c r="G54" s="706" t="s">
        <v>414</v>
      </c>
      <c r="H54" s="886" t="s">
        <v>56</v>
      </c>
      <c r="I54" s="761" t="s">
        <v>416</v>
      </c>
      <c r="J54" s="879" t="s">
        <v>56</v>
      </c>
      <c r="K54" s="761" t="s">
        <v>415</v>
      </c>
      <c r="L54" s="725" t="s">
        <v>56</v>
      </c>
      <c r="M54" s="724" t="s">
        <v>410</v>
      </c>
      <c r="N54" s="761"/>
      <c r="O54" s="761"/>
      <c r="P54" s="761"/>
      <c r="Q54" s="761"/>
      <c r="R54" s="761"/>
      <c r="S54" s="761"/>
      <c r="T54" s="761"/>
      <c r="U54" s="761"/>
      <c r="V54" s="761"/>
      <c r="W54" s="761"/>
      <c r="X54" s="761"/>
      <c r="Y54" s="763"/>
    </row>
    <row r="55" spans="3:28">
      <c r="C55" s="703" t="s">
        <v>840</v>
      </c>
      <c r="D55" s="704"/>
      <c r="E55" s="705" t="s">
        <v>602</v>
      </c>
      <c r="F55" s="703" t="s">
        <v>670</v>
      </c>
      <c r="G55" s="706" t="s">
        <v>414</v>
      </c>
      <c r="H55" s="722" t="s">
        <v>56</v>
      </c>
      <c r="I55" s="743" t="s">
        <v>416</v>
      </c>
      <c r="J55" s="723" t="s">
        <v>56</v>
      </c>
      <c r="K55" s="743" t="s">
        <v>417</v>
      </c>
      <c r="L55" s="743"/>
      <c r="M55" s="743"/>
      <c r="N55" s="743"/>
      <c r="O55" s="743"/>
      <c r="P55" s="743"/>
      <c r="Q55" s="743"/>
      <c r="R55" s="743"/>
      <c r="S55" s="743"/>
      <c r="T55" s="743"/>
      <c r="U55" s="743"/>
      <c r="V55" s="743"/>
      <c r="W55" s="743"/>
      <c r="X55" s="743"/>
      <c r="Y55" s="744"/>
    </row>
    <row r="56" spans="3:28">
      <c r="C56" s="703" t="s">
        <v>842</v>
      </c>
      <c r="D56" s="704"/>
      <c r="E56" s="705" t="s">
        <v>602</v>
      </c>
      <c r="F56" s="703" t="s">
        <v>843</v>
      </c>
      <c r="G56" s="706" t="s">
        <v>414</v>
      </c>
      <c r="H56" s="722" t="s">
        <v>56</v>
      </c>
      <c r="I56" s="743" t="s">
        <v>416</v>
      </c>
      <c r="J56" s="723" t="s">
        <v>56</v>
      </c>
      <c r="K56" s="743" t="s">
        <v>417</v>
      </c>
      <c r="L56" s="743"/>
      <c r="M56" s="743"/>
      <c r="N56" s="743"/>
      <c r="O56" s="743"/>
      <c r="P56" s="743"/>
      <c r="Q56" s="743"/>
      <c r="R56" s="743"/>
      <c r="S56" s="743"/>
      <c r="T56" s="743"/>
      <c r="U56" s="743"/>
      <c r="V56" s="743"/>
      <c r="W56" s="743"/>
      <c r="X56" s="743"/>
      <c r="Y56" s="744"/>
      <c r="Z56" s="828"/>
      <c r="AA56" s="828"/>
      <c r="AB56" s="828"/>
    </row>
    <row r="57" spans="3:28">
      <c r="C57" s="703" t="s">
        <v>779</v>
      </c>
      <c r="D57" s="704"/>
      <c r="E57" s="705" t="s">
        <v>754</v>
      </c>
      <c r="F57" s="703" t="s">
        <v>866</v>
      </c>
      <c r="G57" s="706" t="s">
        <v>414</v>
      </c>
      <c r="H57" s="722" t="s">
        <v>56</v>
      </c>
      <c r="I57" s="743" t="s">
        <v>416</v>
      </c>
      <c r="J57" s="879" t="s">
        <v>56</v>
      </c>
      <c r="K57" s="761" t="s">
        <v>415</v>
      </c>
      <c r="L57" s="725" t="s">
        <v>56</v>
      </c>
      <c r="M57" s="724" t="s">
        <v>410</v>
      </c>
      <c r="N57" s="743"/>
      <c r="O57" s="743"/>
      <c r="P57" s="743"/>
      <c r="Q57" s="743"/>
      <c r="R57" s="743"/>
      <c r="S57" s="743"/>
      <c r="T57" s="743"/>
      <c r="U57" s="743"/>
      <c r="V57" s="743"/>
      <c r="W57" s="743"/>
      <c r="X57" s="743"/>
      <c r="Y57" s="744"/>
      <c r="Z57" s="828"/>
      <c r="AA57" s="828"/>
      <c r="AB57" s="828"/>
    </row>
    <row r="58" spans="3:28">
      <c r="C58" s="703" t="s">
        <v>846</v>
      </c>
      <c r="D58" s="704"/>
      <c r="E58" s="705" t="s">
        <v>754</v>
      </c>
      <c r="F58" s="703" t="s">
        <v>867</v>
      </c>
      <c r="G58" s="706" t="s">
        <v>414</v>
      </c>
      <c r="H58" s="722" t="s">
        <v>56</v>
      </c>
      <c r="I58" s="743" t="s">
        <v>416</v>
      </c>
      <c r="J58" s="723" t="s">
        <v>56</v>
      </c>
      <c r="K58" s="743" t="s">
        <v>417</v>
      </c>
      <c r="L58" s="743"/>
      <c r="M58" s="743"/>
      <c r="N58" s="743"/>
      <c r="O58" s="743"/>
      <c r="P58" s="743"/>
      <c r="Q58" s="743"/>
      <c r="R58" s="743"/>
      <c r="S58" s="743"/>
      <c r="T58" s="743"/>
      <c r="U58" s="743"/>
      <c r="V58" s="743"/>
      <c r="W58" s="743"/>
      <c r="X58" s="743"/>
      <c r="Y58" s="744"/>
      <c r="Z58" s="828"/>
      <c r="AA58" s="828"/>
      <c r="AB58" s="828"/>
    </row>
    <row r="59" spans="3:28">
      <c r="C59" s="825" t="s">
        <v>847</v>
      </c>
      <c r="D59" s="704"/>
      <c r="E59" s="705"/>
      <c r="F59" s="825" t="s">
        <v>1240</v>
      </c>
      <c r="G59" s="185" t="s">
        <v>714</v>
      </c>
      <c r="H59" s="390" t="s">
        <v>56</v>
      </c>
      <c r="I59" s="388" t="s">
        <v>416</v>
      </c>
      <c r="J59" s="387" t="s">
        <v>56</v>
      </c>
      <c r="K59" s="388" t="s">
        <v>415</v>
      </c>
      <c r="L59" s="387" t="s">
        <v>56</v>
      </c>
      <c r="M59" s="388" t="s">
        <v>410</v>
      </c>
      <c r="N59" s="710"/>
      <c r="O59" s="708"/>
      <c r="P59" s="710"/>
      <c r="Q59" s="708"/>
      <c r="R59" s="710"/>
      <c r="S59" s="708"/>
      <c r="T59" s="710"/>
      <c r="U59" s="826"/>
      <c r="V59" s="181"/>
      <c r="W59" s="826"/>
      <c r="X59" s="181"/>
      <c r="Y59" s="313"/>
    </row>
    <row r="60" spans="3:28">
      <c r="C60" s="825" t="s">
        <v>1247</v>
      </c>
      <c r="D60" s="704"/>
      <c r="E60" s="705"/>
      <c r="F60" s="825" t="s">
        <v>1241</v>
      </c>
      <c r="G60" s="706"/>
      <c r="H60" s="390" t="s">
        <v>56</v>
      </c>
      <c r="I60" s="388" t="s">
        <v>416</v>
      </c>
      <c r="J60" s="387" t="s">
        <v>56</v>
      </c>
      <c r="K60" s="388" t="s">
        <v>417</v>
      </c>
      <c r="L60" s="710"/>
      <c r="M60" s="708"/>
      <c r="N60" s="710"/>
      <c r="O60" s="708"/>
      <c r="P60" s="710"/>
      <c r="Q60" s="708"/>
      <c r="R60" s="710"/>
      <c r="S60" s="708"/>
      <c r="T60" s="710"/>
      <c r="U60" s="826"/>
      <c r="V60" s="181"/>
      <c r="W60" s="826"/>
      <c r="X60" s="181"/>
      <c r="Y60" s="313"/>
    </row>
    <row r="61" spans="3:28">
      <c r="C61" s="825" t="s">
        <v>1248</v>
      </c>
      <c r="D61" s="704"/>
      <c r="E61" s="705"/>
      <c r="F61" s="825" t="s">
        <v>1242</v>
      </c>
      <c r="G61" s="384" t="s">
        <v>714</v>
      </c>
      <c r="H61" s="390" t="s">
        <v>56</v>
      </c>
      <c r="I61" s="388" t="s">
        <v>416</v>
      </c>
      <c r="J61" s="387" t="s">
        <v>56</v>
      </c>
      <c r="K61" s="388" t="s">
        <v>415</v>
      </c>
      <c r="L61" s="387" t="s">
        <v>56</v>
      </c>
      <c r="M61" s="388" t="s">
        <v>410</v>
      </c>
      <c r="N61" s="710"/>
      <c r="O61" s="708"/>
      <c r="P61" s="710"/>
      <c r="Q61" s="708"/>
      <c r="R61" s="710"/>
      <c r="S61" s="708"/>
      <c r="T61" s="710"/>
      <c r="U61" s="826"/>
      <c r="V61" s="181"/>
      <c r="W61" s="826"/>
      <c r="X61" s="181"/>
      <c r="Y61" s="313"/>
    </row>
    <row r="62" spans="3:28">
      <c r="C62" s="703" t="s">
        <v>1322</v>
      </c>
      <c r="D62" s="704"/>
      <c r="E62" s="705" t="s">
        <v>597</v>
      </c>
      <c r="F62" s="703" t="s">
        <v>574</v>
      </c>
      <c r="G62" s="706" t="s">
        <v>419</v>
      </c>
      <c r="H62" s="722" t="s">
        <v>56</v>
      </c>
      <c r="I62" s="743" t="s">
        <v>416</v>
      </c>
      <c r="J62" s="709" t="s">
        <v>56</v>
      </c>
      <c r="K62" s="708" t="s">
        <v>415</v>
      </c>
      <c r="L62" s="709" t="s">
        <v>56</v>
      </c>
      <c r="M62" s="708" t="s">
        <v>410</v>
      </c>
      <c r="N62" s="709" t="s">
        <v>56</v>
      </c>
      <c r="O62" s="708" t="s">
        <v>412</v>
      </c>
      <c r="P62" s="877"/>
      <c r="Q62" s="895"/>
      <c r="R62" s="710"/>
      <c r="S62" s="708"/>
      <c r="T62" s="743"/>
      <c r="U62" s="743"/>
      <c r="V62" s="743"/>
      <c r="W62" s="743"/>
      <c r="X62" s="743"/>
      <c r="Y62" s="744"/>
      <c r="Z62" s="828"/>
      <c r="AA62" s="828"/>
      <c r="AB62" s="828"/>
    </row>
    <row r="63" spans="3:28">
      <c r="C63" s="1045" t="s">
        <v>1268</v>
      </c>
      <c r="D63" s="712"/>
      <c r="E63" s="705" t="s">
        <v>597</v>
      </c>
      <c r="F63" s="1036" t="s">
        <v>1243</v>
      </c>
      <c r="G63" s="1048" t="s">
        <v>714</v>
      </c>
      <c r="H63" s="779" t="s">
        <v>56</v>
      </c>
      <c r="I63" s="780" t="s">
        <v>416</v>
      </c>
      <c r="J63" s="781" t="s">
        <v>56</v>
      </c>
      <c r="K63" s="780" t="s">
        <v>415</v>
      </c>
      <c r="L63" s="781" t="s">
        <v>56</v>
      </c>
      <c r="M63" s="780" t="s">
        <v>410</v>
      </c>
      <c r="N63" s="781" t="s">
        <v>56</v>
      </c>
      <c r="O63" s="780" t="s">
        <v>412</v>
      </c>
      <c r="P63" s="781" t="s">
        <v>56</v>
      </c>
      <c r="Q63" s="780" t="s">
        <v>413</v>
      </c>
      <c r="R63" s="781" t="s">
        <v>56</v>
      </c>
      <c r="S63" s="780" t="s">
        <v>1252</v>
      </c>
      <c r="T63" s="781" t="s">
        <v>56</v>
      </c>
      <c r="U63" s="780" t="s">
        <v>1253</v>
      </c>
      <c r="V63" s="781" t="s">
        <v>56</v>
      </c>
      <c r="W63" s="780" t="s">
        <v>1254</v>
      </c>
      <c r="X63" s="781" t="s">
        <v>56</v>
      </c>
      <c r="Y63" s="782" t="s">
        <v>1255</v>
      </c>
    </row>
    <row r="64" spans="3:28">
      <c r="C64" s="1046"/>
      <c r="D64" s="734"/>
      <c r="E64" s="705" t="s">
        <v>597</v>
      </c>
      <c r="F64" s="1037"/>
      <c r="G64" s="1049"/>
      <c r="H64" s="783"/>
      <c r="I64" s="784"/>
      <c r="J64" s="785" t="s">
        <v>56</v>
      </c>
      <c r="K64" s="786" t="s">
        <v>1256</v>
      </c>
      <c r="L64" s="785" t="s">
        <v>56</v>
      </c>
      <c r="M64" s="787" t="s">
        <v>1257</v>
      </c>
      <c r="N64" s="785" t="s">
        <v>56</v>
      </c>
      <c r="O64" s="787" t="s">
        <v>1258</v>
      </c>
      <c r="P64" s="785" t="s">
        <v>56</v>
      </c>
      <c r="Q64" s="787" t="s">
        <v>1259</v>
      </c>
      <c r="R64" s="785" t="s">
        <v>56</v>
      </c>
      <c r="S64" s="787" t="s">
        <v>1260</v>
      </c>
      <c r="T64" s="785" t="s">
        <v>56</v>
      </c>
      <c r="U64" s="787" t="s">
        <v>1261</v>
      </c>
      <c r="V64" s="785" t="s">
        <v>56</v>
      </c>
      <c r="W64" s="787" t="s">
        <v>1262</v>
      </c>
      <c r="X64" s="785" t="s">
        <v>56</v>
      </c>
      <c r="Y64" s="788" t="s">
        <v>1263</v>
      </c>
    </row>
    <row r="65" spans="2:25">
      <c r="C65" s="1047"/>
      <c r="D65" s="701"/>
      <c r="E65" s="705" t="s">
        <v>597</v>
      </c>
      <c r="F65" s="1038"/>
      <c r="G65" s="1050"/>
      <c r="H65" s="789"/>
      <c r="I65" s="790"/>
      <c r="J65" s="791" t="s">
        <v>56</v>
      </c>
      <c r="K65" s="792" t="s">
        <v>1264</v>
      </c>
      <c r="L65" s="791" t="s">
        <v>56</v>
      </c>
      <c r="M65" s="793" t="s">
        <v>1265</v>
      </c>
      <c r="N65" s="794"/>
      <c r="O65" s="790"/>
      <c r="P65" s="794"/>
      <c r="Q65" s="790"/>
      <c r="R65" s="794"/>
      <c r="S65" s="790"/>
      <c r="T65" s="794"/>
      <c r="U65" s="790"/>
      <c r="V65" s="794"/>
      <c r="W65" s="790"/>
      <c r="X65" s="794"/>
      <c r="Y65" s="795"/>
    </row>
    <row r="66" spans="2:25" ht="18.600000000000001" customHeight="1">
      <c r="C66" s="714"/>
      <c r="D66" s="715"/>
      <c r="E66" s="716" t="s">
        <v>620</v>
      </c>
      <c r="F66" s="716" t="s">
        <v>575</v>
      </c>
      <c r="G66" s="717" t="s">
        <v>414</v>
      </c>
      <c r="H66" s="718" t="s">
        <v>56</v>
      </c>
      <c r="I66" s="719" t="s">
        <v>416</v>
      </c>
      <c r="J66" s="720" t="s">
        <v>56</v>
      </c>
      <c r="K66" s="719" t="s">
        <v>417</v>
      </c>
      <c r="L66" s="746"/>
      <c r="M66" s="746"/>
      <c r="N66" s="746"/>
      <c r="O66" s="746"/>
      <c r="P66" s="746"/>
      <c r="Q66" s="746"/>
      <c r="R66" s="746"/>
      <c r="S66" s="746"/>
      <c r="T66" s="746"/>
      <c r="U66" s="746"/>
      <c r="V66" s="746"/>
      <c r="W66" s="746"/>
      <c r="X66" s="746"/>
      <c r="Y66" s="747"/>
    </row>
    <row r="67" spans="2:25" ht="3.75" customHeight="1"/>
    <row r="68" spans="2:25" ht="14.25">
      <c r="B68" s="830" t="s">
        <v>1313</v>
      </c>
      <c r="C68" s="830"/>
      <c r="D68" s="830"/>
      <c r="E68" s="830"/>
    </row>
    <row r="69" spans="2:25" ht="28.5">
      <c r="C69" s="317" t="s">
        <v>16</v>
      </c>
      <c r="D69" s="317" t="s">
        <v>706</v>
      </c>
      <c r="E69" s="277" t="s">
        <v>642</v>
      </c>
      <c r="F69" s="276" t="s">
        <v>47</v>
      </c>
      <c r="G69" s="270" t="s">
        <v>418</v>
      </c>
      <c r="H69" s="1028" t="s">
        <v>561</v>
      </c>
      <c r="I69" s="1029"/>
      <c r="J69" s="1029"/>
      <c r="K69" s="1029"/>
      <c r="L69" s="1029"/>
      <c r="M69" s="1029"/>
      <c r="N69" s="1029"/>
      <c r="O69" s="1029"/>
      <c r="P69" s="1029"/>
      <c r="Q69" s="1029"/>
      <c r="R69" s="1029"/>
      <c r="S69" s="1029"/>
      <c r="T69" s="1029"/>
      <c r="U69" s="1029"/>
      <c r="V69" s="1029"/>
      <c r="W69" s="1029"/>
      <c r="X69" s="1029"/>
      <c r="Y69" s="1030"/>
    </row>
    <row r="70" spans="2:25" s="828" customFormat="1">
      <c r="C70" s="751"/>
      <c r="D70" s="751"/>
      <c r="E70" s="751" t="s">
        <v>597</v>
      </c>
      <c r="F70" s="752" t="s">
        <v>402</v>
      </c>
      <c r="G70" s="753" t="s">
        <v>419</v>
      </c>
      <c r="H70" s="754" t="s">
        <v>56</v>
      </c>
      <c r="I70" s="755" t="s">
        <v>752</v>
      </c>
      <c r="J70" s="756" t="s">
        <v>56</v>
      </c>
      <c r="K70" s="755" t="s">
        <v>753</v>
      </c>
      <c r="L70" s="756" t="s">
        <v>56</v>
      </c>
      <c r="M70" s="755" t="s">
        <v>885</v>
      </c>
      <c r="N70" s="756" t="s">
        <v>56</v>
      </c>
      <c r="O70" s="755" t="s">
        <v>886</v>
      </c>
      <c r="P70" s="755"/>
      <c r="Q70" s="755"/>
      <c r="R70" s="756" t="s">
        <v>56</v>
      </c>
      <c r="S70" s="755" t="s">
        <v>887</v>
      </c>
      <c r="T70" s="755"/>
      <c r="U70" s="755"/>
      <c r="V70" s="880" t="s">
        <v>56</v>
      </c>
      <c r="W70" s="881" t="s">
        <v>897</v>
      </c>
      <c r="X70" s="882"/>
      <c r="Y70" s="758"/>
    </row>
    <row r="71" spans="2:25" s="828" customFormat="1">
      <c r="C71" s="702"/>
      <c r="D71" s="702"/>
      <c r="E71" s="702" t="s">
        <v>597</v>
      </c>
      <c r="F71" s="700" t="s">
        <v>677</v>
      </c>
      <c r="G71" s="759" t="s">
        <v>419</v>
      </c>
      <c r="H71" s="760" t="s">
        <v>56</v>
      </c>
      <c r="I71" s="761" t="s">
        <v>752</v>
      </c>
      <c r="J71" s="725" t="s">
        <v>56</v>
      </c>
      <c r="K71" s="761" t="s">
        <v>888</v>
      </c>
      <c r="L71" s="761"/>
      <c r="M71" s="761"/>
      <c r="N71" s="761"/>
      <c r="O71" s="761"/>
      <c r="P71" s="724"/>
      <c r="Q71" s="724"/>
      <c r="R71" s="724"/>
      <c r="S71" s="724"/>
      <c r="T71" s="724"/>
      <c r="U71" s="724"/>
      <c r="V71" s="724"/>
      <c r="W71" s="724"/>
      <c r="X71" s="724"/>
      <c r="Y71" s="701"/>
    </row>
    <row r="72" spans="2:25" s="828" customFormat="1">
      <c r="C72" s="702" t="s">
        <v>742</v>
      </c>
      <c r="D72" s="702" t="s">
        <v>742</v>
      </c>
      <c r="E72" s="702" t="s">
        <v>597</v>
      </c>
      <c r="F72" s="700" t="s">
        <v>898</v>
      </c>
      <c r="G72" s="759" t="s">
        <v>414</v>
      </c>
      <c r="H72" s="760" t="s">
        <v>56</v>
      </c>
      <c r="I72" s="761" t="s">
        <v>752</v>
      </c>
      <c r="J72" s="709" t="s">
        <v>56</v>
      </c>
      <c r="K72" s="761" t="s">
        <v>753</v>
      </c>
      <c r="L72" s="725" t="s">
        <v>56</v>
      </c>
      <c r="M72" s="761" t="s">
        <v>885</v>
      </c>
      <c r="N72" s="725" t="s">
        <v>56</v>
      </c>
      <c r="O72" s="761" t="s">
        <v>886</v>
      </c>
      <c r="P72" s="724"/>
      <c r="Q72" s="724"/>
      <c r="R72" s="725" t="s">
        <v>56</v>
      </c>
      <c r="S72" s="761" t="s">
        <v>887</v>
      </c>
      <c r="T72" s="724"/>
      <c r="U72" s="724"/>
      <c r="V72" s="725" t="s">
        <v>56</v>
      </c>
      <c r="W72" s="761" t="s">
        <v>897</v>
      </c>
      <c r="X72" s="724"/>
      <c r="Y72" s="701"/>
    </row>
    <row r="73" spans="2:25" s="828" customFormat="1">
      <c r="C73" s="702" t="s">
        <v>899</v>
      </c>
      <c r="D73" s="764"/>
      <c r="E73" s="705" t="s">
        <v>597</v>
      </c>
      <c r="F73" s="703" t="s">
        <v>900</v>
      </c>
      <c r="G73" s="706" t="s">
        <v>419</v>
      </c>
      <c r="H73" s="722" t="s">
        <v>56</v>
      </c>
      <c r="I73" s="743" t="s">
        <v>416</v>
      </c>
      <c r="J73" s="723" t="s">
        <v>56</v>
      </c>
      <c r="K73" s="743" t="s">
        <v>417</v>
      </c>
      <c r="L73" s="708"/>
      <c r="M73" s="708"/>
      <c r="N73" s="708"/>
      <c r="O73" s="708"/>
      <c r="P73" s="708"/>
      <c r="Q73" s="708"/>
      <c r="R73" s="708"/>
      <c r="S73" s="708"/>
      <c r="T73" s="708"/>
      <c r="U73" s="708"/>
      <c r="V73" s="708"/>
      <c r="W73" s="708"/>
      <c r="X73" s="708"/>
      <c r="Y73" s="704"/>
    </row>
    <row r="74" spans="2:25" s="828" customFormat="1">
      <c r="C74" s="702" t="s">
        <v>676</v>
      </c>
      <c r="D74" s="702" t="s">
        <v>676</v>
      </c>
      <c r="E74" s="702" t="s">
        <v>597</v>
      </c>
      <c r="F74" s="700" t="s">
        <v>655</v>
      </c>
      <c r="G74" s="706" t="s">
        <v>419</v>
      </c>
      <c r="H74" s="707" t="s">
        <v>56</v>
      </c>
      <c r="I74" s="708" t="s">
        <v>653</v>
      </c>
      <c r="J74" s="709" t="s">
        <v>56</v>
      </c>
      <c r="K74" s="708" t="s">
        <v>652</v>
      </c>
      <c r="L74" s="761"/>
      <c r="M74" s="761"/>
      <c r="N74" s="761"/>
      <c r="O74" s="761"/>
      <c r="P74" s="761"/>
      <c r="Q74" s="761"/>
      <c r="R74" s="761"/>
      <c r="S74" s="761"/>
      <c r="T74" s="761"/>
      <c r="U74" s="761"/>
      <c r="V74" s="761"/>
      <c r="W74" s="761"/>
      <c r="X74" s="761"/>
      <c r="Y74" s="763"/>
    </row>
    <row r="75" spans="2:25" s="828" customFormat="1">
      <c r="C75" s="1036" t="s">
        <v>1314</v>
      </c>
      <c r="D75" s="1036" t="s">
        <v>852</v>
      </c>
      <c r="E75" s="765" t="s">
        <v>597</v>
      </c>
      <c r="F75" s="1036" t="s">
        <v>656</v>
      </c>
      <c r="G75" s="823" t="s">
        <v>419</v>
      </c>
      <c r="H75" s="722" t="s">
        <v>56</v>
      </c>
      <c r="I75" s="713" t="s">
        <v>416</v>
      </c>
      <c r="J75" s="723" t="s">
        <v>56</v>
      </c>
      <c r="K75" s="767" t="s">
        <v>680</v>
      </c>
      <c r="L75" s="713"/>
      <c r="M75" s="713"/>
      <c r="N75" s="723" t="s">
        <v>56</v>
      </c>
      <c r="O75" s="767" t="s">
        <v>681</v>
      </c>
      <c r="P75" s="713"/>
      <c r="Q75" s="713"/>
      <c r="R75" s="723" t="s">
        <v>56</v>
      </c>
      <c r="S75" s="767" t="s">
        <v>659</v>
      </c>
      <c r="T75" s="713"/>
      <c r="U75" s="713"/>
      <c r="V75" s="723" t="s">
        <v>56</v>
      </c>
      <c r="W75" s="767" t="s">
        <v>682</v>
      </c>
      <c r="X75" s="749"/>
      <c r="Y75" s="750"/>
    </row>
    <row r="76" spans="2:25" s="828" customFormat="1">
      <c r="C76" s="1038"/>
      <c r="D76" s="1038"/>
      <c r="E76" s="702"/>
      <c r="F76" s="1038"/>
      <c r="G76" s="759"/>
      <c r="H76" s="760"/>
      <c r="I76" s="724"/>
      <c r="J76" s="725" t="s">
        <v>55</v>
      </c>
      <c r="K76" s="768" t="s">
        <v>685</v>
      </c>
      <c r="L76" s="724"/>
      <c r="M76" s="724"/>
      <c r="N76" s="769"/>
      <c r="O76" s="768"/>
      <c r="P76" s="724"/>
      <c r="Q76" s="724"/>
      <c r="R76" s="725" t="s">
        <v>55</v>
      </c>
      <c r="S76" s="768" t="s">
        <v>684</v>
      </c>
      <c r="T76" s="724"/>
      <c r="U76" s="724"/>
      <c r="V76" s="769"/>
      <c r="W76" s="768"/>
      <c r="X76" s="761"/>
      <c r="Y76" s="763"/>
    </row>
    <row r="77" spans="2:25" s="828" customFormat="1">
      <c r="C77" s="705" t="s">
        <v>1315</v>
      </c>
      <c r="D77" s="705" t="s">
        <v>599</v>
      </c>
      <c r="E77" s="705" t="s">
        <v>597</v>
      </c>
      <c r="F77" s="703" t="s">
        <v>576</v>
      </c>
      <c r="G77" s="706"/>
      <c r="H77" s="722" t="s">
        <v>56</v>
      </c>
      <c r="I77" s="743" t="s">
        <v>627</v>
      </c>
      <c r="J77" s="723" t="s">
        <v>56</v>
      </c>
      <c r="K77" s="743" t="s">
        <v>624</v>
      </c>
      <c r="L77" s="769"/>
      <c r="M77" s="768"/>
      <c r="N77" s="724"/>
      <c r="O77" s="724"/>
      <c r="P77" s="724"/>
      <c r="Q77" s="724"/>
      <c r="R77" s="724"/>
      <c r="S77" s="724"/>
      <c r="T77" s="724"/>
      <c r="U77" s="724"/>
      <c r="V77" s="724"/>
      <c r="W77" s="724"/>
      <c r="X77" s="724"/>
      <c r="Y77" s="701"/>
    </row>
    <row r="78" spans="2:25">
      <c r="C78" s="796" t="s">
        <v>601</v>
      </c>
      <c r="D78" s="379" t="s">
        <v>600</v>
      </c>
      <c r="E78" s="797" t="s">
        <v>602</v>
      </c>
      <c r="F78" s="796" t="s">
        <v>48</v>
      </c>
      <c r="G78" s="798"/>
      <c r="H78" s="779" t="s">
        <v>56</v>
      </c>
      <c r="I78" s="799" t="s">
        <v>688</v>
      </c>
      <c r="J78" s="781" t="s">
        <v>56</v>
      </c>
      <c r="K78" s="799" t="s">
        <v>689</v>
      </c>
      <c r="L78" s="293"/>
      <c r="M78" s="293"/>
      <c r="N78" s="293"/>
      <c r="O78" s="293"/>
      <c r="P78" s="293"/>
      <c r="Q78" s="293"/>
      <c r="R78" s="293"/>
      <c r="S78" s="293"/>
      <c r="T78" s="293"/>
      <c r="U78" s="293"/>
      <c r="V78" s="293"/>
      <c r="W78" s="293"/>
      <c r="X78" s="293"/>
      <c r="Y78" s="294"/>
    </row>
    <row r="79" spans="2:25" s="741" customFormat="1">
      <c r="C79" s="825" t="s">
        <v>603</v>
      </c>
      <c r="D79" s="379" t="s">
        <v>601</v>
      </c>
      <c r="E79" s="381"/>
      <c r="F79" s="825" t="s">
        <v>1249</v>
      </c>
      <c r="G79" s="384" t="s">
        <v>714</v>
      </c>
      <c r="H79" s="390" t="s">
        <v>56</v>
      </c>
      <c r="I79" s="388" t="s">
        <v>652</v>
      </c>
      <c r="J79" s="387" t="s">
        <v>56</v>
      </c>
      <c r="K79" s="388" t="s">
        <v>653</v>
      </c>
      <c r="L79" s="742"/>
      <c r="M79" s="388"/>
      <c r="N79" s="742"/>
      <c r="O79" s="388"/>
      <c r="P79" s="742"/>
      <c r="Q79" s="388"/>
      <c r="R79" s="388"/>
      <c r="S79" s="388"/>
      <c r="T79" s="388"/>
      <c r="U79" s="388"/>
      <c r="V79" s="388"/>
      <c r="W79" s="388"/>
      <c r="X79" s="388"/>
      <c r="Y79" s="399"/>
    </row>
    <row r="80" spans="2:25" s="741" customFormat="1">
      <c r="C80" s="825" t="s">
        <v>605</v>
      </c>
      <c r="D80" s="379" t="s">
        <v>603</v>
      </c>
      <c r="E80" s="381"/>
      <c r="F80" s="825" t="s">
        <v>1250</v>
      </c>
      <c r="G80" s="384" t="s">
        <v>714</v>
      </c>
      <c r="H80" s="390" t="s">
        <v>55</v>
      </c>
      <c r="I80" s="388" t="s">
        <v>652</v>
      </c>
      <c r="J80" s="387" t="s">
        <v>56</v>
      </c>
      <c r="K80" s="388" t="s">
        <v>653</v>
      </c>
      <c r="L80" s="742"/>
      <c r="M80" s="388"/>
      <c r="N80" s="742"/>
      <c r="O80" s="388"/>
      <c r="P80" s="742"/>
      <c r="Q80" s="388"/>
      <c r="R80" s="388"/>
      <c r="S80" s="388"/>
      <c r="T80" s="388"/>
      <c r="U80" s="388"/>
      <c r="V80" s="388"/>
      <c r="W80" s="388"/>
      <c r="X80" s="388"/>
      <c r="Y80" s="399"/>
    </row>
    <row r="81" spans="3:25">
      <c r="C81" s="705" t="s">
        <v>606</v>
      </c>
      <c r="D81" s="702" t="s">
        <v>1304</v>
      </c>
      <c r="E81" s="705" t="s">
        <v>597</v>
      </c>
      <c r="F81" s="703" t="s">
        <v>901</v>
      </c>
      <c r="G81" s="706" t="s">
        <v>419</v>
      </c>
      <c r="H81" s="707" t="s">
        <v>56</v>
      </c>
      <c r="I81" s="743" t="s">
        <v>653</v>
      </c>
      <c r="J81" s="709" t="s">
        <v>56</v>
      </c>
      <c r="K81" s="743" t="s">
        <v>893</v>
      </c>
      <c r="L81" s="745"/>
      <c r="M81" s="876"/>
      <c r="N81" s="724"/>
      <c r="O81" s="724"/>
      <c r="P81" s="724"/>
      <c r="Q81" s="724"/>
      <c r="R81" s="724"/>
      <c r="S81" s="724"/>
      <c r="T81" s="724"/>
      <c r="U81" s="724"/>
      <c r="V81" s="724"/>
      <c r="W81" s="724"/>
      <c r="X81" s="724"/>
      <c r="Y81" s="701"/>
    </row>
    <row r="82" spans="3:25">
      <c r="C82" s="705" t="s">
        <v>606</v>
      </c>
      <c r="D82" s="702" t="s">
        <v>1304</v>
      </c>
      <c r="E82" s="702" t="s">
        <v>697</v>
      </c>
      <c r="F82" s="703" t="s">
        <v>928</v>
      </c>
      <c r="G82" s="706" t="s">
        <v>419</v>
      </c>
      <c r="H82" s="707" t="s">
        <v>56</v>
      </c>
      <c r="I82" s="743" t="s">
        <v>653</v>
      </c>
      <c r="J82" s="709" t="s">
        <v>56</v>
      </c>
      <c r="K82" s="743" t="s">
        <v>893</v>
      </c>
      <c r="L82" s="745"/>
      <c r="M82" s="876"/>
      <c r="N82" s="724"/>
      <c r="O82" s="724"/>
      <c r="P82" s="724"/>
      <c r="Q82" s="724"/>
      <c r="R82" s="724"/>
      <c r="S82" s="724"/>
      <c r="T82" s="724"/>
      <c r="U82" s="724"/>
      <c r="V82" s="724"/>
      <c r="W82" s="724"/>
      <c r="X82" s="724"/>
      <c r="Y82" s="701"/>
    </row>
    <row r="83" spans="3:25">
      <c r="C83" s="705" t="s">
        <v>1305</v>
      </c>
      <c r="D83" s="702" t="s">
        <v>606</v>
      </c>
      <c r="E83" s="702" t="s">
        <v>879</v>
      </c>
      <c r="F83" s="700" t="s">
        <v>868</v>
      </c>
      <c r="G83" s="706"/>
      <c r="H83" s="722" t="s">
        <v>56</v>
      </c>
      <c r="I83" s="743" t="s">
        <v>416</v>
      </c>
      <c r="J83" s="709" t="s">
        <v>56</v>
      </c>
      <c r="K83" s="708" t="s">
        <v>415</v>
      </c>
      <c r="L83" s="709" t="s">
        <v>56</v>
      </c>
      <c r="M83" s="708" t="s">
        <v>410</v>
      </c>
      <c r="N83" s="709" t="s">
        <v>56</v>
      </c>
      <c r="O83" s="708" t="s">
        <v>412</v>
      </c>
      <c r="P83" s="709" t="s">
        <v>56</v>
      </c>
      <c r="Q83" s="708" t="s">
        <v>413</v>
      </c>
      <c r="R83" s="724"/>
      <c r="S83" s="724"/>
      <c r="T83" s="724"/>
      <c r="U83" s="724"/>
      <c r="V83" s="724"/>
      <c r="W83" s="724"/>
      <c r="X83" s="724"/>
      <c r="Y83" s="701"/>
    </row>
    <row r="84" spans="3:25" s="828" customFormat="1">
      <c r="C84" s="705" t="s">
        <v>608</v>
      </c>
      <c r="D84" s="702" t="s">
        <v>607</v>
      </c>
      <c r="E84" s="702" t="s">
        <v>602</v>
      </c>
      <c r="F84" s="700" t="s">
        <v>54</v>
      </c>
      <c r="G84" s="759"/>
      <c r="H84" s="707" t="s">
        <v>56</v>
      </c>
      <c r="I84" s="743" t="s">
        <v>416</v>
      </c>
      <c r="J84" s="709" t="s">
        <v>56</v>
      </c>
      <c r="K84" s="743" t="s">
        <v>417</v>
      </c>
      <c r="L84" s="769"/>
      <c r="M84" s="768"/>
      <c r="N84" s="724"/>
      <c r="O84" s="724"/>
      <c r="P84" s="724"/>
      <c r="Q84" s="724"/>
      <c r="R84" s="724"/>
      <c r="S84" s="724"/>
      <c r="T84" s="724"/>
      <c r="U84" s="724"/>
      <c r="V84" s="724"/>
      <c r="W84" s="724"/>
      <c r="X84" s="724"/>
      <c r="Y84" s="701"/>
    </row>
    <row r="85" spans="3:25" s="828" customFormat="1">
      <c r="C85" s="705" t="s">
        <v>609</v>
      </c>
      <c r="D85" s="770"/>
      <c r="E85" s="702" t="s">
        <v>597</v>
      </c>
      <c r="F85" s="700" t="s">
        <v>579</v>
      </c>
      <c r="G85" s="759"/>
      <c r="H85" s="707" t="s">
        <v>56</v>
      </c>
      <c r="I85" s="743" t="s">
        <v>416</v>
      </c>
      <c r="J85" s="709" t="s">
        <v>56</v>
      </c>
      <c r="K85" s="743" t="s">
        <v>417</v>
      </c>
      <c r="L85" s="769"/>
      <c r="M85" s="768"/>
      <c r="N85" s="724"/>
      <c r="O85" s="724"/>
      <c r="P85" s="724"/>
      <c r="Q85" s="724"/>
      <c r="R85" s="724"/>
      <c r="S85" s="724"/>
      <c r="T85" s="724"/>
      <c r="U85" s="724"/>
      <c r="V85" s="724"/>
      <c r="W85" s="724"/>
      <c r="X85" s="724"/>
      <c r="Y85" s="701"/>
    </row>
    <row r="86" spans="3:25" s="828" customFormat="1">
      <c r="C86" s="705" t="s">
        <v>610</v>
      </c>
      <c r="D86" s="702" t="s">
        <v>608</v>
      </c>
      <c r="E86" s="702" t="s">
        <v>602</v>
      </c>
      <c r="F86" s="700" t="s">
        <v>577</v>
      </c>
      <c r="G86" s="759" t="s">
        <v>419</v>
      </c>
      <c r="H86" s="707" t="s">
        <v>56</v>
      </c>
      <c r="I86" s="743" t="s">
        <v>416</v>
      </c>
      <c r="J86" s="709" t="s">
        <v>56</v>
      </c>
      <c r="K86" s="743" t="s">
        <v>417</v>
      </c>
      <c r="L86" s="769"/>
      <c r="M86" s="768"/>
      <c r="N86" s="724"/>
      <c r="O86" s="724"/>
      <c r="P86" s="724"/>
      <c r="Q86" s="724"/>
      <c r="R86" s="724"/>
      <c r="S86" s="724"/>
      <c r="T86" s="724"/>
      <c r="U86" s="724"/>
      <c r="V86" s="724"/>
      <c r="W86" s="724"/>
      <c r="X86" s="724"/>
      <c r="Y86" s="701"/>
    </row>
    <row r="87" spans="3:25" s="828" customFormat="1">
      <c r="C87" s="705" t="s">
        <v>611</v>
      </c>
      <c r="D87" s="702" t="s">
        <v>609</v>
      </c>
      <c r="E87" s="702" t="s">
        <v>597</v>
      </c>
      <c r="F87" s="700" t="s">
        <v>578</v>
      </c>
      <c r="G87" s="759" t="s">
        <v>419</v>
      </c>
      <c r="H87" s="722" t="s">
        <v>56</v>
      </c>
      <c r="I87" s="743" t="s">
        <v>627</v>
      </c>
      <c r="J87" s="723" t="s">
        <v>56</v>
      </c>
      <c r="K87" s="743" t="s">
        <v>624</v>
      </c>
      <c r="L87" s="769"/>
      <c r="M87" s="768"/>
      <c r="N87" s="724"/>
      <c r="O87" s="724"/>
      <c r="P87" s="724"/>
      <c r="Q87" s="724"/>
      <c r="R87" s="724"/>
      <c r="S87" s="724"/>
      <c r="T87" s="724"/>
      <c r="U87" s="724"/>
      <c r="V87" s="724"/>
      <c r="W87" s="724"/>
      <c r="X87" s="724"/>
      <c r="Y87" s="701"/>
    </row>
    <row r="88" spans="3:25" s="828" customFormat="1">
      <c r="C88" s="705" t="s">
        <v>612</v>
      </c>
      <c r="D88" s="702" t="s">
        <v>610</v>
      </c>
      <c r="E88" s="705" t="s">
        <v>597</v>
      </c>
      <c r="F88" s="703" t="s">
        <v>701</v>
      </c>
      <c r="G88" s="706"/>
      <c r="H88" s="707" t="s">
        <v>56</v>
      </c>
      <c r="I88" s="743" t="s">
        <v>416</v>
      </c>
      <c r="J88" s="709" t="s">
        <v>56</v>
      </c>
      <c r="K88" s="743" t="s">
        <v>417</v>
      </c>
      <c r="L88" s="769"/>
      <c r="M88" s="768"/>
      <c r="N88" s="724"/>
      <c r="O88" s="724"/>
      <c r="P88" s="724"/>
      <c r="Q88" s="724"/>
      <c r="R88" s="724"/>
      <c r="S88" s="724"/>
      <c r="T88" s="724"/>
      <c r="U88" s="724"/>
      <c r="V88" s="724"/>
      <c r="W88" s="724"/>
      <c r="X88" s="724"/>
      <c r="Y88" s="701"/>
    </row>
    <row r="89" spans="3:25" s="828" customFormat="1">
      <c r="C89" s="705" t="s">
        <v>614</v>
      </c>
      <c r="D89" s="702" t="s">
        <v>612</v>
      </c>
      <c r="E89" s="702" t="s">
        <v>597</v>
      </c>
      <c r="F89" s="700" t="s">
        <v>702</v>
      </c>
      <c r="G89" s="759"/>
      <c r="H89" s="707" t="s">
        <v>56</v>
      </c>
      <c r="I89" s="743" t="s">
        <v>416</v>
      </c>
      <c r="J89" s="709" t="s">
        <v>56</v>
      </c>
      <c r="K89" s="743" t="s">
        <v>417</v>
      </c>
      <c r="L89" s="769"/>
      <c r="M89" s="768"/>
      <c r="N89" s="724"/>
      <c r="O89" s="724"/>
      <c r="P89" s="724"/>
      <c r="Q89" s="724"/>
      <c r="R89" s="724"/>
      <c r="S89" s="724"/>
      <c r="T89" s="724"/>
      <c r="U89" s="724"/>
      <c r="V89" s="724"/>
      <c r="W89" s="724"/>
      <c r="X89" s="724"/>
      <c r="Y89" s="701"/>
    </row>
    <row r="90" spans="3:25" s="828" customFormat="1">
      <c r="C90" s="379" t="s">
        <v>1316</v>
      </c>
      <c r="D90" s="379" t="s">
        <v>899</v>
      </c>
      <c r="E90" s="379"/>
      <c r="F90" s="380" t="s">
        <v>1271</v>
      </c>
      <c r="G90" s="389" t="s">
        <v>714</v>
      </c>
      <c r="H90" s="390" t="s">
        <v>56</v>
      </c>
      <c r="I90" s="386" t="s">
        <v>416</v>
      </c>
      <c r="J90" s="387" t="s">
        <v>56</v>
      </c>
      <c r="K90" s="386" t="s">
        <v>417</v>
      </c>
      <c r="L90" s="769"/>
      <c r="M90" s="768"/>
      <c r="N90" s="724"/>
      <c r="O90" s="724"/>
      <c r="P90" s="724"/>
      <c r="Q90" s="724"/>
      <c r="R90" s="724"/>
      <c r="S90" s="724"/>
      <c r="T90" s="724"/>
      <c r="U90" s="724"/>
      <c r="V90" s="724"/>
      <c r="W90" s="724"/>
      <c r="X90" s="724"/>
      <c r="Y90" s="701"/>
    </row>
    <row r="91" spans="3:25" s="828" customFormat="1">
      <c r="C91" s="702" t="s">
        <v>1317</v>
      </c>
      <c r="D91" s="702" t="s">
        <v>869</v>
      </c>
      <c r="E91" s="702" t="s">
        <v>620</v>
      </c>
      <c r="F91" s="700" t="s">
        <v>718</v>
      </c>
      <c r="G91" s="759" t="s">
        <v>419</v>
      </c>
      <c r="H91" s="707" t="s">
        <v>56</v>
      </c>
      <c r="I91" s="743" t="s">
        <v>416</v>
      </c>
      <c r="J91" s="709" t="s">
        <v>56</v>
      </c>
      <c r="K91" s="743" t="s">
        <v>417</v>
      </c>
      <c r="L91" s="769"/>
      <c r="M91" s="768"/>
      <c r="N91" s="724"/>
      <c r="O91" s="724"/>
      <c r="P91" s="724"/>
      <c r="Q91" s="724"/>
      <c r="R91" s="724"/>
      <c r="S91" s="724"/>
      <c r="T91" s="724"/>
      <c r="U91" s="724"/>
      <c r="V91" s="724"/>
      <c r="W91" s="724"/>
      <c r="X91" s="724"/>
      <c r="Y91" s="701"/>
    </row>
    <row r="92" spans="3:25" s="828" customFormat="1">
      <c r="C92" s="702" t="s">
        <v>1318</v>
      </c>
      <c r="D92" s="702" t="s">
        <v>870</v>
      </c>
      <c r="E92" s="705" t="s">
        <v>602</v>
      </c>
      <c r="F92" s="703" t="s">
        <v>720</v>
      </c>
      <c r="G92" s="706"/>
      <c r="H92" s="707" t="s">
        <v>56</v>
      </c>
      <c r="I92" s="743" t="s">
        <v>416</v>
      </c>
      <c r="J92" s="709" t="s">
        <v>56</v>
      </c>
      <c r="K92" s="743" t="s">
        <v>417</v>
      </c>
      <c r="L92" s="710"/>
      <c r="M92" s="708"/>
      <c r="N92" s="710"/>
      <c r="O92" s="708"/>
      <c r="P92" s="710"/>
      <c r="Q92" s="708"/>
      <c r="R92" s="710"/>
      <c r="S92" s="708"/>
      <c r="T92" s="710"/>
      <c r="U92" s="708"/>
      <c r="V92" s="710"/>
      <c r="W92" s="708"/>
      <c r="X92" s="710"/>
      <c r="Y92" s="704"/>
    </row>
    <row r="93" spans="3:25" s="828" customFormat="1">
      <c r="C93" s="702" t="s">
        <v>1319</v>
      </c>
      <c r="D93" s="702" t="s">
        <v>871</v>
      </c>
      <c r="E93" s="702" t="s">
        <v>597</v>
      </c>
      <c r="F93" s="700" t="s">
        <v>719</v>
      </c>
      <c r="G93" s="759" t="s">
        <v>419</v>
      </c>
      <c r="H93" s="707" t="s">
        <v>56</v>
      </c>
      <c r="I93" s="743" t="s">
        <v>416</v>
      </c>
      <c r="J93" s="709" t="s">
        <v>56</v>
      </c>
      <c r="K93" s="708" t="s">
        <v>415</v>
      </c>
      <c r="L93" s="709" t="s">
        <v>56</v>
      </c>
      <c r="M93" s="708" t="s">
        <v>410</v>
      </c>
      <c r="N93" s="724"/>
      <c r="O93" s="724"/>
      <c r="P93" s="724"/>
      <c r="Q93" s="724"/>
      <c r="R93" s="724"/>
      <c r="S93" s="724"/>
      <c r="T93" s="724"/>
      <c r="U93" s="724"/>
      <c r="V93" s="724"/>
      <c r="W93" s="724"/>
      <c r="X93" s="724"/>
      <c r="Y93" s="701"/>
    </row>
    <row r="94" spans="3:25">
      <c r="C94" s="702" t="s">
        <v>873</v>
      </c>
      <c r="D94" s="770"/>
      <c r="E94" s="705" t="s">
        <v>602</v>
      </c>
      <c r="F94" s="703" t="s">
        <v>865</v>
      </c>
      <c r="G94" s="706" t="s">
        <v>414</v>
      </c>
      <c r="H94" s="722" t="s">
        <v>56</v>
      </c>
      <c r="I94" s="743" t="s">
        <v>416</v>
      </c>
      <c r="J94" s="709" t="s">
        <v>56</v>
      </c>
      <c r="K94" s="708" t="s">
        <v>415</v>
      </c>
      <c r="L94" s="709" t="s">
        <v>56</v>
      </c>
      <c r="M94" s="708" t="s">
        <v>410</v>
      </c>
      <c r="N94" s="710"/>
      <c r="O94" s="708"/>
      <c r="P94" s="710"/>
      <c r="Q94" s="708"/>
      <c r="R94" s="710"/>
      <c r="S94" s="708"/>
      <c r="T94" s="710"/>
      <c r="U94" s="708"/>
      <c r="V94" s="710"/>
      <c r="W94" s="708"/>
      <c r="X94" s="710"/>
      <c r="Y94" s="704"/>
    </row>
    <row r="95" spans="3:25">
      <c r="C95" s="702" t="s">
        <v>874</v>
      </c>
      <c r="D95" s="702" t="s">
        <v>872</v>
      </c>
      <c r="E95" s="705" t="s">
        <v>602</v>
      </c>
      <c r="F95" s="703" t="s">
        <v>931</v>
      </c>
      <c r="G95" s="706" t="s">
        <v>414</v>
      </c>
      <c r="H95" s="722" t="s">
        <v>56</v>
      </c>
      <c r="I95" s="743" t="s">
        <v>902</v>
      </c>
      <c r="J95" s="877"/>
      <c r="K95" s="708"/>
      <c r="L95" s="709" t="s">
        <v>56</v>
      </c>
      <c r="M95" s="878" t="s">
        <v>903</v>
      </c>
      <c r="N95" s="710"/>
      <c r="O95" s="708"/>
      <c r="P95" s="879" t="s">
        <v>55</v>
      </c>
      <c r="Q95" s="743" t="s">
        <v>756</v>
      </c>
      <c r="R95" s="743"/>
      <c r="S95" s="743"/>
      <c r="T95" s="743"/>
      <c r="U95" s="708"/>
      <c r="V95" s="710"/>
      <c r="W95" s="708"/>
      <c r="X95" s="710"/>
      <c r="Y95" s="704"/>
    </row>
    <row r="96" spans="3:25">
      <c r="C96" s="379" t="s">
        <v>875</v>
      </c>
      <c r="D96" s="379" t="s">
        <v>873</v>
      </c>
      <c r="E96" s="381"/>
      <c r="F96" s="825" t="s">
        <v>1242</v>
      </c>
      <c r="G96" s="384" t="s">
        <v>714</v>
      </c>
      <c r="H96" s="390" t="s">
        <v>56</v>
      </c>
      <c r="I96" s="388" t="s">
        <v>416</v>
      </c>
      <c r="J96" s="387" t="s">
        <v>56</v>
      </c>
      <c r="K96" s="388" t="s">
        <v>415</v>
      </c>
      <c r="L96" s="387" t="s">
        <v>56</v>
      </c>
      <c r="M96" s="388" t="s">
        <v>410</v>
      </c>
      <c r="N96" s="742"/>
      <c r="O96" s="708"/>
      <c r="P96" s="710"/>
      <c r="Q96" s="708"/>
      <c r="R96" s="710"/>
      <c r="S96" s="708"/>
      <c r="T96" s="710"/>
      <c r="U96" s="708"/>
      <c r="V96" s="710"/>
      <c r="W96" s="708"/>
      <c r="X96" s="710"/>
      <c r="Y96" s="704"/>
    </row>
    <row r="97" spans="2:25" s="828" customFormat="1">
      <c r="C97" s="705" t="s">
        <v>876</v>
      </c>
      <c r="D97" s="705" t="s">
        <v>874</v>
      </c>
      <c r="E97" s="705" t="s">
        <v>597</v>
      </c>
      <c r="F97" s="703" t="s">
        <v>574</v>
      </c>
      <c r="G97" s="706" t="s">
        <v>419</v>
      </c>
      <c r="H97" s="722" t="s">
        <v>56</v>
      </c>
      <c r="I97" s="743" t="s">
        <v>416</v>
      </c>
      <c r="J97" s="709" t="s">
        <v>56</v>
      </c>
      <c r="K97" s="708" t="s">
        <v>415</v>
      </c>
      <c r="L97" s="709" t="s">
        <v>56</v>
      </c>
      <c r="M97" s="708" t="s">
        <v>410</v>
      </c>
      <c r="N97" s="709" t="s">
        <v>56</v>
      </c>
      <c r="O97" s="708" t="s">
        <v>412</v>
      </c>
      <c r="P97" s="711"/>
      <c r="Q97" s="708"/>
      <c r="R97" s="710"/>
      <c r="S97" s="708"/>
      <c r="T97" s="743"/>
      <c r="U97" s="708"/>
      <c r="V97" s="708"/>
      <c r="W97" s="708"/>
      <c r="X97" s="708"/>
      <c r="Y97" s="704"/>
    </row>
    <row r="98" spans="2:25">
      <c r="C98" s="1045" t="s">
        <v>1320</v>
      </c>
      <c r="D98" s="1045" t="s">
        <v>875</v>
      </c>
      <c r="E98" s="705" t="s">
        <v>597</v>
      </c>
      <c r="F98" s="1036" t="s">
        <v>1243</v>
      </c>
      <c r="G98" s="1048" t="s">
        <v>714</v>
      </c>
      <c r="H98" s="779" t="s">
        <v>56</v>
      </c>
      <c r="I98" s="780" t="s">
        <v>416</v>
      </c>
      <c r="J98" s="781" t="s">
        <v>56</v>
      </c>
      <c r="K98" s="780" t="s">
        <v>415</v>
      </c>
      <c r="L98" s="781" t="s">
        <v>56</v>
      </c>
      <c r="M98" s="780" t="s">
        <v>410</v>
      </c>
      <c r="N98" s="781" t="s">
        <v>56</v>
      </c>
      <c r="O98" s="780" t="s">
        <v>412</v>
      </c>
      <c r="P98" s="781" t="s">
        <v>56</v>
      </c>
      <c r="Q98" s="780" t="s">
        <v>413</v>
      </c>
      <c r="R98" s="781" t="s">
        <v>56</v>
      </c>
      <c r="S98" s="780" t="s">
        <v>1252</v>
      </c>
      <c r="T98" s="781" t="s">
        <v>56</v>
      </c>
      <c r="U98" s="780" t="s">
        <v>1253</v>
      </c>
      <c r="V98" s="781" t="s">
        <v>56</v>
      </c>
      <c r="W98" s="780" t="s">
        <v>1254</v>
      </c>
      <c r="X98" s="781" t="s">
        <v>56</v>
      </c>
      <c r="Y98" s="782" t="s">
        <v>1255</v>
      </c>
    </row>
    <row r="99" spans="2:25">
      <c r="C99" s="1046"/>
      <c r="D99" s="1046"/>
      <c r="E99" s="705" t="s">
        <v>597</v>
      </c>
      <c r="F99" s="1037"/>
      <c r="G99" s="1049"/>
      <c r="H99" s="783"/>
      <c r="I99" s="784"/>
      <c r="J99" s="785" t="s">
        <v>56</v>
      </c>
      <c r="K99" s="786" t="s">
        <v>1256</v>
      </c>
      <c r="L99" s="785" t="s">
        <v>56</v>
      </c>
      <c r="M99" s="787" t="s">
        <v>1257</v>
      </c>
      <c r="N99" s="785" t="s">
        <v>56</v>
      </c>
      <c r="O99" s="787" t="s">
        <v>1258</v>
      </c>
      <c r="P99" s="785" t="s">
        <v>56</v>
      </c>
      <c r="Q99" s="787" t="s">
        <v>1259</v>
      </c>
      <c r="R99" s="785" t="s">
        <v>56</v>
      </c>
      <c r="S99" s="787" t="s">
        <v>1260</v>
      </c>
      <c r="T99" s="785" t="s">
        <v>56</v>
      </c>
      <c r="U99" s="787" t="s">
        <v>1261</v>
      </c>
      <c r="V99" s="785" t="s">
        <v>56</v>
      </c>
      <c r="W99" s="787" t="s">
        <v>1262</v>
      </c>
      <c r="X99" s="785" t="s">
        <v>56</v>
      </c>
      <c r="Y99" s="788" t="s">
        <v>1263</v>
      </c>
    </row>
    <row r="100" spans="2:25">
      <c r="C100" s="1051"/>
      <c r="D100" s="1051"/>
      <c r="E100" s="716" t="s">
        <v>597</v>
      </c>
      <c r="F100" s="1052"/>
      <c r="G100" s="1053"/>
      <c r="H100" s="808"/>
      <c r="I100" s="809"/>
      <c r="J100" s="810" t="s">
        <v>56</v>
      </c>
      <c r="K100" s="811" t="s">
        <v>1264</v>
      </c>
      <c r="L100" s="810" t="s">
        <v>56</v>
      </c>
      <c r="M100" s="812" t="s">
        <v>1265</v>
      </c>
      <c r="N100" s="813"/>
      <c r="O100" s="809"/>
      <c r="P100" s="813"/>
      <c r="Q100" s="809"/>
      <c r="R100" s="813"/>
      <c r="S100" s="809"/>
      <c r="T100" s="813"/>
      <c r="U100" s="809"/>
      <c r="V100" s="813"/>
      <c r="W100" s="809"/>
      <c r="X100" s="813"/>
      <c r="Y100" s="814"/>
    </row>
    <row r="101" spans="2:25" s="828" customFormat="1" ht="7.5" customHeight="1">
      <c r="G101" s="771"/>
    </row>
    <row r="102" spans="2:25" s="828" customFormat="1" ht="14.25">
      <c r="B102" s="465" t="s">
        <v>749</v>
      </c>
      <c r="G102" s="771"/>
    </row>
    <row r="103" spans="2:25" s="828" customFormat="1" ht="28.5">
      <c r="C103" s="772" t="s">
        <v>723</v>
      </c>
      <c r="D103" s="772" t="s">
        <v>706</v>
      </c>
      <c r="E103" s="773" t="s">
        <v>642</v>
      </c>
      <c r="F103" s="774" t="s">
        <v>47</v>
      </c>
      <c r="G103" s="775" t="s">
        <v>418</v>
      </c>
      <c r="H103" s="1042" t="s">
        <v>561</v>
      </c>
      <c r="I103" s="1043"/>
      <c r="J103" s="1043"/>
      <c r="K103" s="1043"/>
      <c r="L103" s="1043"/>
      <c r="M103" s="1043"/>
      <c r="N103" s="1043"/>
      <c r="O103" s="1043"/>
      <c r="P103" s="1043"/>
      <c r="Q103" s="1043"/>
      <c r="R103" s="1043"/>
      <c r="S103" s="1043"/>
      <c r="T103" s="1043"/>
      <c r="U103" s="1043"/>
      <c r="V103" s="1043"/>
      <c r="W103" s="1043"/>
      <c r="X103" s="1043"/>
      <c r="Y103" s="1044"/>
    </row>
    <row r="104" spans="2:25" s="828" customFormat="1">
      <c r="C104" s="818" t="s">
        <v>1281</v>
      </c>
      <c r="D104" s="751"/>
      <c r="E104" s="751" t="s">
        <v>597</v>
      </c>
      <c r="F104" s="752" t="s">
        <v>725</v>
      </c>
      <c r="G104" s="753" t="s">
        <v>419</v>
      </c>
      <c r="H104" s="707" t="s">
        <v>56</v>
      </c>
      <c r="I104" s="755" t="s">
        <v>738</v>
      </c>
      <c r="J104" s="755"/>
      <c r="K104" s="755"/>
      <c r="L104" s="395" t="s">
        <v>56</v>
      </c>
      <c r="M104" s="393" t="s">
        <v>1280</v>
      </c>
      <c r="N104" s="393"/>
      <c r="O104" s="393"/>
      <c r="P104" s="757"/>
      <c r="Q104" s="757"/>
      <c r="R104" s="815"/>
      <c r="S104" s="816"/>
      <c r="T104" s="817"/>
      <c r="U104" s="817"/>
      <c r="V104" s="817"/>
      <c r="W104" s="817"/>
      <c r="X104" s="757"/>
      <c r="Y104" s="758"/>
    </row>
    <row r="105" spans="2:25" s="828" customFormat="1">
      <c r="C105" s="702" t="s">
        <v>598</v>
      </c>
      <c r="D105" s="702" t="s">
        <v>598</v>
      </c>
      <c r="E105" s="702" t="s">
        <v>620</v>
      </c>
      <c r="F105" s="700" t="s">
        <v>732</v>
      </c>
      <c r="G105" s="759"/>
      <c r="H105" s="722" t="s">
        <v>56</v>
      </c>
      <c r="I105" s="743" t="s">
        <v>416</v>
      </c>
      <c r="J105" s="709" t="s">
        <v>56</v>
      </c>
      <c r="K105" s="743" t="s">
        <v>417</v>
      </c>
      <c r="L105" s="761"/>
      <c r="M105" s="761"/>
      <c r="N105" s="761"/>
      <c r="O105" s="761"/>
      <c r="P105" s="761"/>
      <c r="Q105" s="761"/>
      <c r="R105" s="761"/>
      <c r="S105" s="761"/>
      <c r="T105" s="761"/>
      <c r="U105" s="761"/>
      <c r="V105" s="761"/>
      <c r="W105" s="761"/>
      <c r="X105" s="761"/>
      <c r="Y105" s="763"/>
    </row>
    <row r="106" spans="2:25" s="828" customFormat="1">
      <c r="C106" s="765" t="s">
        <v>598</v>
      </c>
      <c r="D106" s="765" t="s">
        <v>598</v>
      </c>
      <c r="E106" s="765" t="s">
        <v>597</v>
      </c>
      <c r="F106" s="748" t="s">
        <v>739</v>
      </c>
      <c r="G106" s="823" t="s">
        <v>714</v>
      </c>
      <c r="H106" s="722" t="s">
        <v>56</v>
      </c>
      <c r="I106" s="749" t="s">
        <v>416</v>
      </c>
      <c r="J106" s="723" t="s">
        <v>56</v>
      </c>
      <c r="K106" s="767" t="s">
        <v>680</v>
      </c>
      <c r="L106" s="713"/>
      <c r="M106" s="713"/>
      <c r="N106" s="723" t="s">
        <v>56</v>
      </c>
      <c r="O106" s="767" t="s">
        <v>681</v>
      </c>
      <c r="P106" s="713"/>
      <c r="Q106" s="713"/>
      <c r="R106" s="723" t="s">
        <v>56</v>
      </c>
      <c r="S106" s="767" t="s">
        <v>659</v>
      </c>
      <c r="T106" s="713"/>
      <c r="U106" s="713"/>
      <c r="V106" s="723" t="s">
        <v>56</v>
      </c>
      <c r="W106" s="767" t="s">
        <v>682</v>
      </c>
      <c r="X106" s="749"/>
      <c r="Y106" s="750"/>
    </row>
    <row r="107" spans="2:25" s="828" customFormat="1">
      <c r="C107" s="702"/>
      <c r="D107" s="702"/>
      <c r="E107" s="702"/>
      <c r="F107" s="700"/>
      <c r="G107" s="759"/>
      <c r="H107" s="776"/>
      <c r="I107" s="761"/>
      <c r="J107" s="725" t="s">
        <v>55</v>
      </c>
      <c r="K107" s="768" t="s">
        <v>685</v>
      </c>
      <c r="L107" s="724"/>
      <c r="M107" s="724"/>
      <c r="N107" s="769"/>
      <c r="O107" s="768"/>
      <c r="P107" s="724"/>
      <c r="Q107" s="724"/>
      <c r="R107" s="725" t="s">
        <v>55</v>
      </c>
      <c r="S107" s="768" t="s">
        <v>684</v>
      </c>
      <c r="T107" s="724"/>
      <c r="U107" s="724"/>
      <c r="V107" s="769"/>
      <c r="W107" s="768"/>
      <c r="X107" s="761"/>
      <c r="Y107" s="763"/>
    </row>
    <row r="108" spans="2:25" s="741" customFormat="1">
      <c r="C108" s="796" t="s">
        <v>599</v>
      </c>
      <c r="D108" s="796" t="s">
        <v>599</v>
      </c>
      <c r="E108" s="381"/>
      <c r="F108" s="825" t="s">
        <v>1249</v>
      </c>
      <c r="G108" s="384" t="s">
        <v>714</v>
      </c>
      <c r="H108" s="390" t="s">
        <v>56</v>
      </c>
      <c r="I108" s="388" t="s">
        <v>652</v>
      </c>
      <c r="J108" s="387" t="s">
        <v>56</v>
      </c>
      <c r="K108" s="388" t="s">
        <v>653</v>
      </c>
      <c r="L108" s="742"/>
      <c r="M108" s="388"/>
      <c r="N108" s="742"/>
      <c r="O108" s="388"/>
      <c r="P108" s="742"/>
      <c r="Q108" s="388"/>
      <c r="R108" s="388"/>
      <c r="S108" s="388"/>
      <c r="T108" s="388"/>
      <c r="U108" s="388"/>
      <c r="V108" s="388"/>
      <c r="W108" s="388"/>
      <c r="X108" s="388"/>
      <c r="Y108" s="399"/>
    </row>
    <row r="109" spans="2:25" s="741" customFormat="1">
      <c r="C109" s="796" t="s">
        <v>600</v>
      </c>
      <c r="D109" s="796" t="s">
        <v>600</v>
      </c>
      <c r="E109" s="381"/>
      <c r="F109" s="825" t="s">
        <v>1250</v>
      </c>
      <c r="G109" s="384" t="s">
        <v>714</v>
      </c>
      <c r="H109" s="390" t="s">
        <v>55</v>
      </c>
      <c r="I109" s="388" t="s">
        <v>652</v>
      </c>
      <c r="J109" s="387" t="s">
        <v>56</v>
      </c>
      <c r="K109" s="388" t="s">
        <v>653</v>
      </c>
      <c r="L109" s="742"/>
      <c r="M109" s="388"/>
      <c r="N109" s="742"/>
      <c r="O109" s="388"/>
      <c r="P109" s="742"/>
      <c r="Q109" s="388"/>
      <c r="R109" s="388"/>
      <c r="S109" s="388"/>
      <c r="T109" s="388"/>
      <c r="U109" s="388"/>
      <c r="V109" s="388"/>
      <c r="W109" s="388"/>
      <c r="X109" s="388"/>
      <c r="Y109" s="399"/>
    </row>
    <row r="110" spans="2:25" s="828" customFormat="1" ht="26.25" customHeight="1">
      <c r="C110" s="703" t="s">
        <v>601</v>
      </c>
      <c r="D110" s="770"/>
      <c r="E110" s="702" t="s">
        <v>697</v>
      </c>
      <c r="F110" s="777" t="s">
        <v>854</v>
      </c>
      <c r="G110" s="759" t="s">
        <v>414</v>
      </c>
      <c r="H110" s="722" t="s">
        <v>56</v>
      </c>
      <c r="I110" s="743" t="s">
        <v>416</v>
      </c>
      <c r="J110" s="709" t="s">
        <v>56</v>
      </c>
      <c r="K110" s="743" t="s">
        <v>417</v>
      </c>
      <c r="L110" s="724"/>
      <c r="M110" s="724"/>
      <c r="N110" s="769"/>
      <c r="O110" s="768"/>
      <c r="P110" s="724"/>
      <c r="Q110" s="724"/>
      <c r="R110" s="735"/>
      <c r="S110" s="768"/>
      <c r="T110" s="724"/>
      <c r="U110" s="724"/>
      <c r="V110" s="769"/>
      <c r="W110" s="768"/>
      <c r="X110" s="761"/>
      <c r="Y110" s="763"/>
    </row>
    <row r="111" spans="2:25" s="828" customFormat="1">
      <c r="C111" s="703" t="s">
        <v>603</v>
      </c>
      <c r="D111" s="770"/>
      <c r="E111" s="702" t="s">
        <v>597</v>
      </c>
      <c r="F111" s="700" t="s">
        <v>726</v>
      </c>
      <c r="G111" s="759"/>
      <c r="H111" s="722" t="s">
        <v>56</v>
      </c>
      <c r="I111" s="743" t="s">
        <v>416</v>
      </c>
      <c r="J111" s="709" t="s">
        <v>56</v>
      </c>
      <c r="K111" s="743" t="s">
        <v>417</v>
      </c>
      <c r="L111" s="761"/>
      <c r="M111" s="761"/>
      <c r="N111" s="761"/>
      <c r="O111" s="761"/>
      <c r="P111" s="761"/>
      <c r="Q111" s="761"/>
      <c r="R111" s="761"/>
      <c r="S111" s="761"/>
      <c r="T111" s="761"/>
      <c r="U111" s="761"/>
      <c r="V111" s="761"/>
      <c r="W111" s="761"/>
      <c r="X111" s="761"/>
      <c r="Y111" s="763"/>
    </row>
    <row r="112" spans="2:25" s="828" customFormat="1">
      <c r="C112" s="703" t="s">
        <v>605</v>
      </c>
      <c r="D112" s="770"/>
      <c r="E112" s="702" t="s">
        <v>597</v>
      </c>
      <c r="F112" s="700" t="s">
        <v>724</v>
      </c>
      <c r="G112" s="759" t="s">
        <v>419</v>
      </c>
      <c r="H112" s="722" t="s">
        <v>56</v>
      </c>
      <c r="I112" s="743" t="s">
        <v>627</v>
      </c>
      <c r="J112" s="723" t="s">
        <v>56</v>
      </c>
      <c r="K112" s="743" t="s">
        <v>624</v>
      </c>
      <c r="L112" s="761"/>
      <c r="M112" s="761"/>
      <c r="N112" s="761"/>
      <c r="O112" s="761"/>
      <c r="P112" s="761"/>
      <c r="Q112" s="761"/>
      <c r="R112" s="761"/>
      <c r="S112" s="761"/>
      <c r="T112" s="761"/>
      <c r="U112" s="761"/>
      <c r="V112" s="761"/>
      <c r="W112" s="761"/>
      <c r="X112" s="761"/>
      <c r="Y112" s="763"/>
    </row>
    <row r="113" spans="3:25" s="828" customFormat="1">
      <c r="C113" s="703" t="s">
        <v>606</v>
      </c>
      <c r="D113" s="770"/>
      <c r="E113" s="702" t="s">
        <v>597</v>
      </c>
      <c r="F113" s="700" t="s">
        <v>733</v>
      </c>
      <c r="G113" s="759" t="s">
        <v>419</v>
      </c>
      <c r="H113" s="722" t="s">
        <v>56</v>
      </c>
      <c r="I113" s="743" t="s">
        <v>416</v>
      </c>
      <c r="J113" s="709" t="s">
        <v>56</v>
      </c>
      <c r="K113" s="743" t="s">
        <v>417</v>
      </c>
      <c r="L113" s="761"/>
      <c r="M113" s="761"/>
      <c r="N113" s="761"/>
      <c r="O113" s="761"/>
      <c r="P113" s="761"/>
      <c r="Q113" s="761"/>
      <c r="R113" s="761"/>
      <c r="S113" s="761"/>
      <c r="T113" s="761"/>
      <c r="U113" s="761"/>
      <c r="V113" s="761"/>
      <c r="W113" s="761"/>
      <c r="X113" s="761"/>
      <c r="Y113" s="763"/>
    </row>
    <row r="114" spans="3:25" s="828" customFormat="1" ht="27">
      <c r="C114" s="703" t="s">
        <v>607</v>
      </c>
      <c r="D114" s="702" t="s">
        <v>1292</v>
      </c>
      <c r="E114" s="702" t="s">
        <v>597</v>
      </c>
      <c r="F114" s="777" t="s">
        <v>1282</v>
      </c>
      <c r="G114" s="759"/>
      <c r="H114" s="722" t="s">
        <v>56</v>
      </c>
      <c r="I114" s="743" t="s">
        <v>416</v>
      </c>
      <c r="J114" s="709" t="s">
        <v>56</v>
      </c>
      <c r="K114" s="743" t="s">
        <v>417</v>
      </c>
      <c r="L114" s="761"/>
      <c r="M114" s="761"/>
      <c r="N114" s="761"/>
      <c r="O114" s="761"/>
      <c r="P114" s="761"/>
      <c r="Q114" s="761"/>
      <c r="R114" s="761"/>
      <c r="S114" s="761"/>
      <c r="T114" s="761"/>
      <c r="U114" s="761"/>
      <c r="V114" s="761"/>
      <c r="W114" s="761"/>
      <c r="X114" s="761"/>
      <c r="Y114" s="763"/>
    </row>
    <row r="115" spans="3:25" s="828" customFormat="1">
      <c r="C115" s="703" t="s">
        <v>608</v>
      </c>
      <c r="D115" s="770"/>
      <c r="E115" s="702" t="s">
        <v>597</v>
      </c>
      <c r="F115" s="700" t="s">
        <v>727</v>
      </c>
      <c r="G115" s="759" t="s">
        <v>419</v>
      </c>
      <c r="H115" s="707" t="s">
        <v>56</v>
      </c>
      <c r="I115" s="743" t="s">
        <v>416</v>
      </c>
      <c r="J115" s="709" t="s">
        <v>56</v>
      </c>
      <c r="K115" s="743" t="s">
        <v>415</v>
      </c>
      <c r="L115" s="709" t="s">
        <v>56</v>
      </c>
      <c r="M115" s="708" t="s">
        <v>410</v>
      </c>
      <c r="N115" s="761"/>
      <c r="O115" s="761"/>
      <c r="P115" s="761"/>
      <c r="Q115" s="761"/>
      <c r="R115" s="761"/>
      <c r="S115" s="761"/>
      <c r="T115" s="761"/>
      <c r="U115" s="761"/>
      <c r="V115" s="761"/>
      <c r="W115" s="761"/>
      <c r="X115" s="761"/>
      <c r="Y115" s="763"/>
    </row>
    <row r="116" spans="3:25" s="828" customFormat="1">
      <c r="C116" s="703" t="s">
        <v>609</v>
      </c>
      <c r="D116" s="770"/>
      <c r="E116" s="702" t="s">
        <v>602</v>
      </c>
      <c r="F116" s="700" t="s">
        <v>409</v>
      </c>
      <c r="G116" s="759" t="s">
        <v>419</v>
      </c>
      <c r="H116" s="722" t="s">
        <v>56</v>
      </c>
      <c r="I116" s="743" t="s">
        <v>416</v>
      </c>
      <c r="J116" s="387" t="s">
        <v>56</v>
      </c>
      <c r="K116" s="388" t="s">
        <v>1283</v>
      </c>
      <c r="L116" s="387" t="s">
        <v>56</v>
      </c>
      <c r="M116" s="388" t="s">
        <v>1284</v>
      </c>
      <c r="N116" s="387" t="s">
        <v>56</v>
      </c>
      <c r="O116" s="388" t="s">
        <v>1285</v>
      </c>
      <c r="P116" s="711"/>
      <c r="Q116" s="708"/>
      <c r="R116" s="761"/>
      <c r="S116" s="761"/>
      <c r="T116" s="761"/>
      <c r="U116" s="761"/>
      <c r="V116" s="761"/>
      <c r="W116" s="761"/>
      <c r="X116" s="761"/>
      <c r="Y116" s="763"/>
    </row>
    <row r="117" spans="3:25" s="828" customFormat="1" ht="27">
      <c r="C117" s="825" t="s">
        <v>609</v>
      </c>
      <c r="D117" s="819"/>
      <c r="E117" s="379"/>
      <c r="F117" s="382" t="s">
        <v>1286</v>
      </c>
      <c r="G117" s="389" t="s">
        <v>419</v>
      </c>
      <c r="H117" s="385" t="s">
        <v>56</v>
      </c>
      <c r="I117" s="386" t="s">
        <v>416</v>
      </c>
      <c r="J117" s="387" t="s">
        <v>56</v>
      </c>
      <c r="K117" s="386" t="s">
        <v>417</v>
      </c>
      <c r="L117" s="397"/>
      <c r="M117" s="820"/>
      <c r="N117" s="821"/>
      <c r="O117" s="822"/>
      <c r="P117" s="735"/>
      <c r="Q117" s="724"/>
      <c r="R117" s="761"/>
      <c r="S117" s="761"/>
      <c r="T117" s="761"/>
      <c r="U117" s="761"/>
      <c r="V117" s="761"/>
      <c r="W117" s="761"/>
      <c r="X117" s="761"/>
      <c r="Y117" s="763"/>
    </row>
    <row r="118" spans="3:25" s="828" customFormat="1">
      <c r="C118" s="703" t="s">
        <v>610</v>
      </c>
      <c r="D118" s="770"/>
      <c r="E118" s="702" t="s">
        <v>602</v>
      </c>
      <c r="F118" s="700" t="s">
        <v>728</v>
      </c>
      <c r="G118" s="759"/>
      <c r="H118" s="707" t="s">
        <v>56</v>
      </c>
      <c r="I118" s="743" t="s">
        <v>416</v>
      </c>
      <c r="J118" s="709" t="s">
        <v>56</v>
      </c>
      <c r="K118" s="743" t="s">
        <v>415</v>
      </c>
      <c r="L118" s="709" t="s">
        <v>56</v>
      </c>
      <c r="M118" s="708" t="s">
        <v>410</v>
      </c>
      <c r="N118" s="761"/>
      <c r="O118" s="761"/>
      <c r="P118" s="761"/>
      <c r="Q118" s="761"/>
      <c r="R118" s="761"/>
      <c r="S118" s="761"/>
      <c r="T118" s="761"/>
      <c r="U118" s="761"/>
      <c r="V118" s="761"/>
      <c r="W118" s="761"/>
      <c r="X118" s="761"/>
      <c r="Y118" s="763"/>
    </row>
    <row r="119" spans="3:25" s="828" customFormat="1">
      <c r="C119" s="703" t="s">
        <v>611</v>
      </c>
      <c r="D119" s="770"/>
      <c r="E119" s="702" t="s">
        <v>602</v>
      </c>
      <c r="F119" s="700" t="s">
        <v>729</v>
      </c>
      <c r="G119" s="759" t="s">
        <v>414</v>
      </c>
      <c r="H119" s="722" t="s">
        <v>56</v>
      </c>
      <c r="I119" s="743" t="s">
        <v>416</v>
      </c>
      <c r="J119" s="709" t="s">
        <v>56</v>
      </c>
      <c r="K119" s="708" t="s">
        <v>415</v>
      </c>
      <c r="L119" s="709" t="s">
        <v>56</v>
      </c>
      <c r="M119" s="708" t="s">
        <v>410</v>
      </c>
      <c r="N119" s="761"/>
      <c r="O119" s="761"/>
      <c r="P119" s="761"/>
      <c r="Q119" s="761"/>
      <c r="R119" s="761"/>
      <c r="S119" s="761"/>
      <c r="T119" s="761"/>
      <c r="U119" s="761"/>
      <c r="V119" s="761"/>
      <c r="W119" s="761"/>
      <c r="X119" s="761"/>
      <c r="Y119" s="763"/>
    </row>
    <row r="120" spans="3:25" s="828" customFormat="1">
      <c r="C120" s="703" t="s">
        <v>612</v>
      </c>
      <c r="D120" s="702" t="s">
        <v>603</v>
      </c>
      <c r="E120" s="702" t="s">
        <v>602</v>
      </c>
      <c r="F120" s="700" t="s">
        <v>730</v>
      </c>
      <c r="G120" s="759" t="s">
        <v>419</v>
      </c>
      <c r="H120" s="707" t="s">
        <v>56</v>
      </c>
      <c r="I120" s="743" t="s">
        <v>416</v>
      </c>
      <c r="J120" s="709" t="s">
        <v>56</v>
      </c>
      <c r="K120" s="743" t="s">
        <v>417</v>
      </c>
      <c r="L120" s="761"/>
      <c r="M120" s="761"/>
      <c r="N120" s="761"/>
      <c r="O120" s="761"/>
      <c r="P120" s="761"/>
      <c r="Q120" s="761"/>
      <c r="R120" s="761"/>
      <c r="S120" s="761"/>
      <c r="T120" s="761"/>
      <c r="U120" s="761"/>
      <c r="V120" s="761"/>
      <c r="W120" s="761"/>
      <c r="X120" s="761"/>
      <c r="Y120" s="763"/>
    </row>
    <row r="121" spans="3:25" s="828" customFormat="1">
      <c r="C121" s="703" t="s">
        <v>613</v>
      </c>
      <c r="D121" s="702" t="s">
        <v>605</v>
      </c>
      <c r="E121" s="702" t="s">
        <v>602</v>
      </c>
      <c r="F121" s="700" t="s">
        <v>577</v>
      </c>
      <c r="G121" s="759" t="s">
        <v>419</v>
      </c>
      <c r="H121" s="707" t="s">
        <v>56</v>
      </c>
      <c r="I121" s="743" t="s">
        <v>416</v>
      </c>
      <c r="J121" s="709" t="s">
        <v>56</v>
      </c>
      <c r="K121" s="743" t="s">
        <v>417</v>
      </c>
      <c r="L121" s="761"/>
      <c r="M121" s="761"/>
      <c r="N121" s="761"/>
      <c r="O121" s="761"/>
      <c r="P121" s="761"/>
      <c r="Q121" s="761"/>
      <c r="R121" s="761"/>
      <c r="S121" s="761"/>
      <c r="T121" s="761"/>
      <c r="U121" s="761"/>
      <c r="V121" s="761"/>
      <c r="W121" s="761"/>
      <c r="X121" s="761"/>
      <c r="Y121" s="763"/>
    </row>
    <row r="122" spans="3:25" s="828" customFormat="1">
      <c r="C122" s="702" t="s">
        <v>614</v>
      </c>
      <c r="D122" s="702" t="s">
        <v>860</v>
      </c>
      <c r="E122" s="702" t="s">
        <v>754</v>
      </c>
      <c r="F122" s="700" t="s">
        <v>855</v>
      </c>
      <c r="G122" s="759" t="s">
        <v>414</v>
      </c>
      <c r="H122" s="707" t="s">
        <v>56</v>
      </c>
      <c r="I122" s="743" t="s">
        <v>416</v>
      </c>
      <c r="J122" s="709" t="s">
        <v>56</v>
      </c>
      <c r="K122" s="743" t="s">
        <v>417</v>
      </c>
      <c r="L122" s="761"/>
      <c r="M122" s="761"/>
      <c r="N122" s="761"/>
      <c r="O122" s="761"/>
      <c r="P122" s="761"/>
      <c r="Q122" s="761"/>
      <c r="R122" s="761"/>
      <c r="S122" s="761"/>
      <c r="T122" s="761"/>
      <c r="U122" s="761"/>
      <c r="V122" s="761"/>
      <c r="W122" s="761"/>
      <c r="X122" s="761"/>
      <c r="Y122" s="763"/>
    </row>
    <row r="123" spans="3:25" s="828" customFormat="1">
      <c r="C123" s="702" t="s">
        <v>615</v>
      </c>
      <c r="D123" s="702" t="s">
        <v>861</v>
      </c>
      <c r="E123" s="702" t="s">
        <v>620</v>
      </c>
      <c r="F123" s="700" t="s">
        <v>1287</v>
      </c>
      <c r="G123" s="759" t="s">
        <v>419</v>
      </c>
      <c r="H123" s="707" t="s">
        <v>56</v>
      </c>
      <c r="I123" s="743" t="s">
        <v>416</v>
      </c>
      <c r="J123" s="709" t="s">
        <v>56</v>
      </c>
      <c r="K123" s="743" t="s">
        <v>417</v>
      </c>
      <c r="L123" s="761"/>
      <c r="M123" s="761"/>
      <c r="N123" s="761"/>
      <c r="O123" s="761"/>
      <c r="P123" s="761"/>
      <c r="Q123" s="761"/>
      <c r="R123" s="761"/>
      <c r="S123" s="761"/>
      <c r="T123" s="761"/>
      <c r="U123" s="761"/>
      <c r="V123" s="761"/>
      <c r="W123" s="761"/>
      <c r="X123" s="761"/>
      <c r="Y123" s="763"/>
    </row>
    <row r="124" spans="3:25" s="828" customFormat="1">
      <c r="C124" s="702" t="s">
        <v>616</v>
      </c>
      <c r="D124" s="702" t="s">
        <v>745</v>
      </c>
      <c r="E124" s="702" t="s">
        <v>620</v>
      </c>
      <c r="F124" s="700" t="s">
        <v>856</v>
      </c>
      <c r="G124" s="759"/>
      <c r="H124" s="707" t="s">
        <v>56</v>
      </c>
      <c r="I124" s="743" t="s">
        <v>416</v>
      </c>
      <c r="J124" s="709" t="s">
        <v>56</v>
      </c>
      <c r="K124" s="743" t="s">
        <v>415</v>
      </c>
      <c r="L124" s="709" t="s">
        <v>56</v>
      </c>
      <c r="M124" s="708" t="s">
        <v>410</v>
      </c>
      <c r="N124" s="761"/>
      <c r="O124" s="761"/>
      <c r="P124" s="761"/>
      <c r="Q124" s="761"/>
      <c r="R124" s="761"/>
      <c r="S124" s="761"/>
      <c r="T124" s="761"/>
      <c r="U124" s="761"/>
      <c r="V124" s="761"/>
      <c r="W124" s="761"/>
      <c r="X124" s="761"/>
      <c r="Y124" s="763"/>
    </row>
    <row r="125" spans="3:25" s="828" customFormat="1">
      <c r="C125" s="702" t="s">
        <v>617</v>
      </c>
      <c r="D125" s="702" t="s">
        <v>743</v>
      </c>
      <c r="E125" s="702" t="s">
        <v>602</v>
      </c>
      <c r="F125" s="700" t="s">
        <v>1288</v>
      </c>
      <c r="G125" s="759" t="s">
        <v>419</v>
      </c>
      <c r="H125" s="707" t="s">
        <v>56</v>
      </c>
      <c r="I125" s="743" t="s">
        <v>416</v>
      </c>
      <c r="J125" s="709" t="s">
        <v>56</v>
      </c>
      <c r="K125" s="743" t="s">
        <v>415</v>
      </c>
      <c r="L125" s="387" t="s">
        <v>56</v>
      </c>
      <c r="M125" s="388" t="s">
        <v>1289</v>
      </c>
      <c r="N125" s="387" t="s">
        <v>56</v>
      </c>
      <c r="O125" s="388" t="s">
        <v>1290</v>
      </c>
      <c r="P125" s="761"/>
      <c r="Q125" s="761"/>
      <c r="R125" s="761"/>
      <c r="S125" s="761"/>
      <c r="T125" s="761"/>
      <c r="U125" s="761"/>
      <c r="V125" s="761"/>
      <c r="W125" s="761"/>
      <c r="X125" s="761"/>
      <c r="Y125" s="763"/>
    </row>
    <row r="126" spans="3:25" s="828" customFormat="1">
      <c r="C126" s="702" t="s">
        <v>741</v>
      </c>
      <c r="D126" s="702" t="s">
        <v>603</v>
      </c>
      <c r="E126" s="702" t="s">
        <v>604</v>
      </c>
      <c r="F126" s="700" t="s">
        <v>734</v>
      </c>
      <c r="G126" s="759"/>
      <c r="H126" s="707" t="s">
        <v>56</v>
      </c>
      <c r="I126" s="743" t="s">
        <v>416</v>
      </c>
      <c r="J126" s="709" t="s">
        <v>56</v>
      </c>
      <c r="K126" s="743" t="s">
        <v>417</v>
      </c>
      <c r="L126" s="761"/>
      <c r="M126" s="761"/>
      <c r="N126" s="761"/>
      <c r="O126" s="761"/>
      <c r="P126" s="761"/>
      <c r="Q126" s="761"/>
      <c r="R126" s="761"/>
      <c r="S126" s="761"/>
      <c r="T126" s="761"/>
      <c r="U126" s="761"/>
      <c r="V126" s="761"/>
      <c r="W126" s="761"/>
      <c r="X126" s="761"/>
      <c r="Y126" s="763"/>
    </row>
    <row r="127" spans="3:25" s="828" customFormat="1">
      <c r="C127" s="702" t="s">
        <v>735</v>
      </c>
      <c r="D127" s="770"/>
      <c r="E127" s="702" t="s">
        <v>602</v>
      </c>
      <c r="F127" s="700" t="s">
        <v>700</v>
      </c>
      <c r="G127" s="759"/>
      <c r="H127" s="707" t="s">
        <v>56</v>
      </c>
      <c r="I127" s="743" t="s">
        <v>416</v>
      </c>
      <c r="J127" s="709" t="s">
        <v>56</v>
      </c>
      <c r="K127" s="743" t="s">
        <v>417</v>
      </c>
      <c r="L127" s="761"/>
      <c r="M127" s="761"/>
      <c r="N127" s="761"/>
      <c r="O127" s="761"/>
      <c r="P127" s="761"/>
      <c r="Q127" s="761"/>
      <c r="R127" s="761"/>
      <c r="S127" s="761"/>
      <c r="T127" s="761"/>
      <c r="U127" s="761"/>
      <c r="V127" s="761"/>
      <c r="W127" s="761"/>
      <c r="X127" s="761"/>
      <c r="Y127" s="763"/>
    </row>
    <row r="128" spans="3:25" s="828" customFormat="1">
      <c r="C128" s="702" t="s">
        <v>822</v>
      </c>
      <c r="D128" s="770"/>
      <c r="E128" s="702" t="s">
        <v>602</v>
      </c>
      <c r="F128" s="700" t="s">
        <v>731</v>
      </c>
      <c r="G128" s="759" t="s">
        <v>419</v>
      </c>
      <c r="H128" s="707" t="s">
        <v>56</v>
      </c>
      <c r="I128" s="743" t="s">
        <v>416</v>
      </c>
      <c r="J128" s="709" t="s">
        <v>56</v>
      </c>
      <c r="K128" s="743" t="s">
        <v>417</v>
      </c>
      <c r="L128" s="761"/>
      <c r="M128" s="761"/>
      <c r="N128" s="761"/>
      <c r="O128" s="761"/>
      <c r="P128" s="761"/>
      <c r="Q128" s="761"/>
      <c r="R128" s="761"/>
      <c r="S128" s="761"/>
      <c r="T128" s="761"/>
      <c r="U128" s="761"/>
      <c r="V128" s="761"/>
      <c r="W128" s="761"/>
      <c r="X128" s="761"/>
      <c r="Y128" s="763"/>
    </row>
    <row r="129" spans="2:25" s="828" customFormat="1">
      <c r="C129" s="702" t="s">
        <v>858</v>
      </c>
      <c r="D129" s="778" t="s">
        <v>747</v>
      </c>
      <c r="E129" s="702" t="s">
        <v>754</v>
      </c>
      <c r="F129" s="700" t="s">
        <v>857</v>
      </c>
      <c r="G129" s="759" t="s">
        <v>414</v>
      </c>
      <c r="H129" s="707" t="s">
        <v>56</v>
      </c>
      <c r="I129" s="743" t="s">
        <v>416</v>
      </c>
      <c r="J129" s="709" t="s">
        <v>56</v>
      </c>
      <c r="K129" s="743" t="s">
        <v>417</v>
      </c>
      <c r="L129" s="761"/>
      <c r="M129" s="761"/>
      <c r="N129" s="761"/>
      <c r="O129" s="761"/>
      <c r="P129" s="761"/>
      <c r="Q129" s="761"/>
      <c r="R129" s="761"/>
      <c r="S129" s="761"/>
      <c r="T129" s="761"/>
      <c r="U129" s="761"/>
      <c r="V129" s="761"/>
      <c r="W129" s="761"/>
      <c r="X129" s="761"/>
      <c r="Y129" s="763"/>
    </row>
    <row r="130" spans="2:25" s="828" customFormat="1" ht="27">
      <c r="C130" s="702" t="s">
        <v>1244</v>
      </c>
      <c r="D130" s="702" t="s">
        <v>608</v>
      </c>
      <c r="E130" s="702" t="s">
        <v>597</v>
      </c>
      <c r="F130" s="777" t="s">
        <v>748</v>
      </c>
      <c r="G130" s="759"/>
      <c r="H130" s="707" t="s">
        <v>56</v>
      </c>
      <c r="I130" s="743" t="s">
        <v>416</v>
      </c>
      <c r="J130" s="709" t="s">
        <v>56</v>
      </c>
      <c r="K130" s="743" t="s">
        <v>417</v>
      </c>
      <c r="L130" s="761"/>
      <c r="M130" s="761"/>
      <c r="N130" s="761"/>
      <c r="O130" s="761"/>
      <c r="P130" s="761"/>
      <c r="Q130" s="761"/>
      <c r="R130" s="761"/>
      <c r="S130" s="761"/>
      <c r="T130" s="761"/>
      <c r="U130" s="761"/>
      <c r="V130" s="761"/>
      <c r="W130" s="761"/>
      <c r="X130" s="761"/>
      <c r="Y130" s="763"/>
    </row>
    <row r="131" spans="2:25" s="828" customFormat="1">
      <c r="C131" s="702" t="s">
        <v>1267</v>
      </c>
      <c r="D131" s="770"/>
      <c r="E131" s="702" t="s">
        <v>597</v>
      </c>
      <c r="F131" s="700" t="s">
        <v>736</v>
      </c>
      <c r="G131" s="759"/>
      <c r="H131" s="707" t="s">
        <v>56</v>
      </c>
      <c r="I131" s="743" t="s">
        <v>416</v>
      </c>
      <c r="J131" s="709" t="s">
        <v>56</v>
      </c>
      <c r="K131" s="743" t="s">
        <v>417</v>
      </c>
      <c r="L131" s="761"/>
      <c r="M131" s="761"/>
      <c r="N131" s="761"/>
      <c r="O131" s="761"/>
      <c r="P131" s="761"/>
      <c r="Q131" s="761"/>
      <c r="R131" s="761"/>
      <c r="S131" s="761"/>
      <c r="T131" s="761"/>
      <c r="U131" s="761"/>
      <c r="V131" s="761"/>
      <c r="W131" s="761"/>
      <c r="X131" s="761"/>
      <c r="Y131" s="763"/>
    </row>
    <row r="132" spans="2:25" s="828" customFormat="1">
      <c r="C132" s="770"/>
      <c r="D132" s="702" t="s">
        <v>1293</v>
      </c>
      <c r="E132" s="702" t="s">
        <v>754</v>
      </c>
      <c r="F132" s="831" t="s">
        <v>909</v>
      </c>
      <c r="G132" s="759"/>
      <c r="H132" s="707" t="s">
        <v>56</v>
      </c>
      <c r="I132" s="743" t="s">
        <v>416</v>
      </c>
      <c r="J132" s="709" t="s">
        <v>56</v>
      </c>
      <c r="K132" s="743" t="s">
        <v>417</v>
      </c>
      <c r="L132" s="761"/>
      <c r="M132" s="761"/>
      <c r="N132" s="761"/>
      <c r="O132" s="761"/>
      <c r="P132" s="761"/>
      <c r="Q132" s="761"/>
      <c r="R132" s="761"/>
      <c r="S132" s="761"/>
      <c r="T132" s="761"/>
      <c r="U132" s="761"/>
      <c r="V132" s="761"/>
      <c r="W132" s="761"/>
      <c r="X132" s="761"/>
      <c r="Y132" s="763"/>
    </row>
    <row r="133" spans="2:25" s="828" customFormat="1">
      <c r="C133" s="379" t="s">
        <v>860</v>
      </c>
      <c r="D133" s="383" t="s">
        <v>744</v>
      </c>
      <c r="E133" s="379"/>
      <c r="F133" s="380" t="s">
        <v>1291</v>
      </c>
      <c r="G133" s="389"/>
      <c r="H133" s="390" t="s">
        <v>56</v>
      </c>
      <c r="I133" s="386" t="s">
        <v>416</v>
      </c>
      <c r="J133" s="387" t="s">
        <v>56</v>
      </c>
      <c r="K133" s="386" t="s">
        <v>417</v>
      </c>
      <c r="L133" s="761"/>
      <c r="M133" s="761"/>
      <c r="N133" s="761"/>
      <c r="O133" s="761"/>
      <c r="P133" s="761"/>
      <c r="Q133" s="761"/>
      <c r="R133" s="761"/>
      <c r="S133" s="761"/>
      <c r="T133" s="761"/>
      <c r="U133" s="761"/>
      <c r="V133" s="761"/>
      <c r="W133" s="761"/>
      <c r="X133" s="761"/>
      <c r="Y133" s="763"/>
    </row>
    <row r="134" spans="2:25" s="828" customFormat="1">
      <c r="C134" s="702" t="s">
        <v>619</v>
      </c>
      <c r="D134" s="770"/>
      <c r="E134" s="702" t="s">
        <v>602</v>
      </c>
      <c r="F134" s="700" t="s">
        <v>859</v>
      </c>
      <c r="G134" s="759" t="s">
        <v>419</v>
      </c>
      <c r="H134" s="707" t="s">
        <v>56</v>
      </c>
      <c r="I134" s="743" t="s">
        <v>416</v>
      </c>
      <c r="J134" s="709" t="s">
        <v>56</v>
      </c>
      <c r="K134" s="743" t="s">
        <v>417</v>
      </c>
      <c r="L134" s="761"/>
      <c r="M134" s="761"/>
      <c r="N134" s="761"/>
      <c r="O134" s="761"/>
      <c r="P134" s="761"/>
      <c r="Q134" s="761"/>
      <c r="R134" s="761"/>
      <c r="S134" s="761"/>
      <c r="T134" s="761"/>
      <c r="U134" s="761"/>
      <c r="V134" s="761"/>
      <c r="W134" s="761"/>
      <c r="X134" s="761"/>
      <c r="Y134" s="763"/>
    </row>
    <row r="135" spans="2:25" s="828" customFormat="1">
      <c r="C135" s="770"/>
      <c r="D135" s="379" t="s">
        <v>746</v>
      </c>
      <c r="E135" s="379" t="s">
        <v>602</v>
      </c>
      <c r="F135" s="832" t="s">
        <v>1294</v>
      </c>
      <c r="G135" s="389" t="s">
        <v>419</v>
      </c>
      <c r="H135" s="390" t="s">
        <v>56</v>
      </c>
      <c r="I135" s="386" t="s">
        <v>416</v>
      </c>
      <c r="J135" s="387" t="s">
        <v>56</v>
      </c>
      <c r="K135" s="386" t="s">
        <v>417</v>
      </c>
      <c r="L135" s="761"/>
      <c r="M135" s="761"/>
      <c r="N135" s="761"/>
      <c r="O135" s="761"/>
      <c r="P135" s="761"/>
      <c r="Q135" s="761"/>
      <c r="R135" s="761"/>
      <c r="S135" s="761"/>
      <c r="T135" s="761"/>
      <c r="U135" s="761"/>
      <c r="V135" s="761"/>
      <c r="W135" s="761"/>
      <c r="X135" s="761"/>
      <c r="Y135" s="763"/>
    </row>
    <row r="136" spans="2:25" s="828" customFormat="1">
      <c r="C136" s="702" t="s">
        <v>742</v>
      </c>
      <c r="D136" s="702" t="s">
        <v>823</v>
      </c>
      <c r="E136" s="702" t="s">
        <v>597</v>
      </c>
      <c r="F136" s="700" t="s">
        <v>574</v>
      </c>
      <c r="G136" s="706" t="s">
        <v>419</v>
      </c>
      <c r="H136" s="722" t="s">
        <v>56</v>
      </c>
      <c r="I136" s="743" t="s">
        <v>416</v>
      </c>
      <c r="J136" s="709" t="s">
        <v>56</v>
      </c>
      <c r="K136" s="708" t="s">
        <v>415</v>
      </c>
      <c r="L136" s="709" t="s">
        <v>56</v>
      </c>
      <c r="M136" s="708" t="s">
        <v>410</v>
      </c>
      <c r="N136" s="709" t="s">
        <v>56</v>
      </c>
      <c r="O136" s="708" t="s">
        <v>412</v>
      </c>
      <c r="P136" s="761"/>
      <c r="Q136" s="761"/>
      <c r="R136" s="710"/>
      <c r="S136" s="708"/>
      <c r="T136" s="761"/>
      <c r="U136" s="761"/>
      <c r="V136" s="761"/>
      <c r="W136" s="761"/>
      <c r="X136" s="761"/>
      <c r="Y136" s="763"/>
    </row>
    <row r="137" spans="2:25">
      <c r="C137" s="1045" t="s">
        <v>743</v>
      </c>
      <c r="D137" s="1054" t="s">
        <v>781</v>
      </c>
      <c r="E137" s="705" t="s">
        <v>597</v>
      </c>
      <c r="F137" s="1036" t="s">
        <v>1243</v>
      </c>
      <c r="G137" s="1048" t="s">
        <v>714</v>
      </c>
      <c r="H137" s="779" t="s">
        <v>56</v>
      </c>
      <c r="I137" s="780" t="s">
        <v>416</v>
      </c>
      <c r="J137" s="781" t="s">
        <v>56</v>
      </c>
      <c r="K137" s="780" t="s">
        <v>415</v>
      </c>
      <c r="L137" s="781" t="s">
        <v>56</v>
      </c>
      <c r="M137" s="780" t="s">
        <v>410</v>
      </c>
      <c r="N137" s="781" t="s">
        <v>56</v>
      </c>
      <c r="O137" s="780" t="s">
        <v>412</v>
      </c>
      <c r="P137" s="781" t="s">
        <v>56</v>
      </c>
      <c r="Q137" s="780" t="s">
        <v>413</v>
      </c>
      <c r="R137" s="781" t="s">
        <v>56</v>
      </c>
      <c r="S137" s="780" t="s">
        <v>1252</v>
      </c>
      <c r="T137" s="781" t="s">
        <v>56</v>
      </c>
      <c r="U137" s="780" t="s">
        <v>1253</v>
      </c>
      <c r="V137" s="781" t="s">
        <v>56</v>
      </c>
      <c r="W137" s="780" t="s">
        <v>1254</v>
      </c>
      <c r="X137" s="781" t="s">
        <v>56</v>
      </c>
      <c r="Y137" s="782" t="s">
        <v>1255</v>
      </c>
    </row>
    <row r="138" spans="2:25">
      <c r="C138" s="1046"/>
      <c r="D138" s="1055"/>
      <c r="E138" s="705" t="s">
        <v>597</v>
      </c>
      <c r="F138" s="1037"/>
      <c r="G138" s="1049"/>
      <c r="H138" s="783"/>
      <c r="I138" s="784"/>
      <c r="J138" s="785" t="s">
        <v>56</v>
      </c>
      <c r="K138" s="786" t="s">
        <v>1256</v>
      </c>
      <c r="L138" s="785" t="s">
        <v>56</v>
      </c>
      <c r="M138" s="787" t="s">
        <v>1257</v>
      </c>
      <c r="N138" s="785" t="s">
        <v>56</v>
      </c>
      <c r="O138" s="787" t="s">
        <v>1258</v>
      </c>
      <c r="P138" s="785" t="s">
        <v>56</v>
      </c>
      <c r="Q138" s="787" t="s">
        <v>1259</v>
      </c>
      <c r="R138" s="785" t="s">
        <v>56</v>
      </c>
      <c r="S138" s="787" t="s">
        <v>1260</v>
      </c>
      <c r="T138" s="785" t="s">
        <v>56</v>
      </c>
      <c r="U138" s="787" t="s">
        <v>1261</v>
      </c>
      <c r="V138" s="785" t="s">
        <v>56</v>
      </c>
      <c r="W138" s="787" t="s">
        <v>1262</v>
      </c>
      <c r="X138" s="785" t="s">
        <v>56</v>
      </c>
      <c r="Y138" s="788" t="s">
        <v>1263</v>
      </c>
    </row>
    <row r="139" spans="2:25">
      <c r="C139" s="1051"/>
      <c r="D139" s="1056"/>
      <c r="E139" s="716" t="s">
        <v>597</v>
      </c>
      <c r="F139" s="1052"/>
      <c r="G139" s="1053"/>
      <c r="H139" s="808"/>
      <c r="I139" s="809"/>
      <c r="J139" s="810" t="s">
        <v>56</v>
      </c>
      <c r="K139" s="811" t="s">
        <v>1264</v>
      </c>
      <c r="L139" s="810" t="s">
        <v>56</v>
      </c>
      <c r="M139" s="812" t="s">
        <v>1265</v>
      </c>
      <c r="N139" s="813"/>
      <c r="O139" s="809"/>
      <c r="P139" s="813"/>
      <c r="Q139" s="809"/>
      <c r="R139" s="813"/>
      <c r="S139" s="809"/>
      <c r="T139" s="813"/>
      <c r="U139" s="809"/>
      <c r="V139" s="813"/>
      <c r="W139" s="809"/>
      <c r="X139" s="813"/>
      <c r="Y139" s="814"/>
    </row>
    <row r="140" spans="2:25" ht="7.9" customHeight="1"/>
    <row r="141" spans="2:25" s="828" customFormat="1" ht="14.25">
      <c r="B141" s="465" t="s">
        <v>1295</v>
      </c>
      <c r="G141" s="771"/>
    </row>
    <row r="142" spans="2:25" s="828" customFormat="1" ht="28.5">
      <c r="C142" s="850" t="s">
        <v>1296</v>
      </c>
      <c r="D142" s="850" t="s">
        <v>706</v>
      </c>
      <c r="E142" s="851" t="s">
        <v>642</v>
      </c>
      <c r="F142" s="852" t="s">
        <v>47</v>
      </c>
      <c r="G142" s="853" t="s">
        <v>418</v>
      </c>
      <c r="H142" s="1057" t="s">
        <v>561</v>
      </c>
      <c r="I142" s="1058"/>
      <c r="J142" s="1058"/>
      <c r="K142" s="1058"/>
      <c r="L142" s="1058"/>
      <c r="M142" s="1058"/>
      <c r="N142" s="1058"/>
      <c r="O142" s="1058"/>
      <c r="P142" s="1058"/>
      <c r="Q142" s="1058"/>
      <c r="R142" s="1058"/>
      <c r="S142" s="1058"/>
      <c r="T142" s="1058"/>
      <c r="U142" s="1058"/>
      <c r="V142" s="1058"/>
      <c r="W142" s="1058"/>
      <c r="X142" s="1058"/>
      <c r="Y142" s="1059"/>
    </row>
    <row r="143" spans="2:25" s="828" customFormat="1" ht="17.45" customHeight="1">
      <c r="C143" s="862" t="s">
        <v>704</v>
      </c>
      <c r="D143" s="862" t="s">
        <v>704</v>
      </c>
      <c r="E143" s="818"/>
      <c r="F143" s="863" t="s">
        <v>1249</v>
      </c>
      <c r="G143" s="864" t="s">
        <v>714</v>
      </c>
      <c r="H143" s="394" t="s">
        <v>56</v>
      </c>
      <c r="I143" s="845" t="s">
        <v>652</v>
      </c>
      <c r="J143" s="395" t="s">
        <v>56</v>
      </c>
      <c r="K143" s="845" t="s">
        <v>653</v>
      </c>
      <c r="L143" s="844"/>
      <c r="M143" s="393"/>
      <c r="N143" s="393"/>
      <c r="O143" s="393"/>
      <c r="P143" s="845"/>
      <c r="Q143" s="845"/>
      <c r="R143" s="844"/>
      <c r="S143" s="846"/>
      <c r="T143" s="847"/>
      <c r="U143" s="847"/>
      <c r="V143" s="847"/>
      <c r="W143" s="847"/>
      <c r="X143" s="845"/>
      <c r="Y143" s="848"/>
    </row>
    <row r="144" spans="2:25" s="828" customFormat="1" ht="17.45" customHeight="1">
      <c r="C144" s="860" t="s">
        <v>930</v>
      </c>
      <c r="D144" s="860" t="s">
        <v>930</v>
      </c>
      <c r="E144" s="381"/>
      <c r="F144" s="849" t="s">
        <v>1250</v>
      </c>
      <c r="G144" s="384"/>
      <c r="H144" s="390" t="s">
        <v>55</v>
      </c>
      <c r="I144" s="388" t="s">
        <v>652</v>
      </c>
      <c r="J144" s="387" t="s">
        <v>56</v>
      </c>
      <c r="K144" s="388" t="s">
        <v>653</v>
      </c>
      <c r="L144" s="386"/>
      <c r="M144" s="386"/>
      <c r="N144" s="386"/>
      <c r="O144" s="386"/>
      <c r="P144" s="386"/>
      <c r="Q144" s="386"/>
      <c r="R144" s="386"/>
      <c r="S144" s="386"/>
      <c r="T144" s="386"/>
      <c r="U144" s="386"/>
      <c r="V144" s="386"/>
      <c r="W144" s="386"/>
      <c r="X144" s="386"/>
      <c r="Y144" s="865"/>
    </row>
    <row r="145" spans="3:25" s="828" customFormat="1" ht="40.5">
      <c r="C145" s="860" t="s">
        <v>929</v>
      </c>
      <c r="D145" s="860" t="s">
        <v>929</v>
      </c>
      <c r="E145" s="381" t="s">
        <v>597</v>
      </c>
      <c r="F145" s="849" t="s">
        <v>1297</v>
      </c>
      <c r="G145" s="384" t="s">
        <v>714</v>
      </c>
      <c r="H145" s="390" t="s">
        <v>56</v>
      </c>
      <c r="I145" s="386" t="s">
        <v>416</v>
      </c>
      <c r="J145" s="387" t="s">
        <v>56</v>
      </c>
      <c r="K145" s="386" t="s">
        <v>417</v>
      </c>
      <c r="L145" s="820"/>
      <c r="M145" s="820"/>
      <c r="N145" s="397"/>
      <c r="O145" s="866"/>
      <c r="P145" s="820"/>
      <c r="Q145" s="820"/>
      <c r="R145" s="397"/>
      <c r="S145" s="866"/>
      <c r="T145" s="820"/>
      <c r="U145" s="820"/>
      <c r="V145" s="397"/>
      <c r="W145" s="866"/>
      <c r="X145" s="867"/>
      <c r="Y145" s="868"/>
    </row>
    <row r="146" spans="3:25" s="741" customFormat="1" ht="17.45" customHeight="1">
      <c r="C146" s="860" t="s">
        <v>862</v>
      </c>
      <c r="D146" s="860" t="s">
        <v>862</v>
      </c>
      <c r="E146" s="381"/>
      <c r="F146" s="849" t="s">
        <v>1298</v>
      </c>
      <c r="G146" s="384" t="s">
        <v>714</v>
      </c>
      <c r="H146" s="390" t="s">
        <v>56</v>
      </c>
      <c r="I146" s="386" t="s">
        <v>416</v>
      </c>
      <c r="J146" s="387" t="s">
        <v>56</v>
      </c>
      <c r="K146" s="386" t="s">
        <v>417</v>
      </c>
      <c r="L146" s="742"/>
      <c r="M146" s="388"/>
      <c r="N146" s="742"/>
      <c r="O146" s="388"/>
      <c r="P146" s="742"/>
      <c r="Q146" s="388"/>
      <c r="R146" s="388"/>
      <c r="S146" s="388"/>
      <c r="T146" s="388"/>
      <c r="U146" s="388"/>
      <c r="V146" s="388"/>
      <c r="W146" s="388"/>
      <c r="X146" s="388"/>
      <c r="Y146" s="399"/>
    </row>
    <row r="147" spans="3:25" s="741" customFormat="1">
      <c r="C147" s="860" t="s">
        <v>1304</v>
      </c>
      <c r="D147" s="860" t="s">
        <v>1304</v>
      </c>
      <c r="E147" s="381"/>
      <c r="F147" s="849" t="s">
        <v>1299</v>
      </c>
      <c r="G147" s="384" t="s">
        <v>714</v>
      </c>
      <c r="H147" s="390" t="s">
        <v>56</v>
      </c>
      <c r="I147" s="386" t="s">
        <v>416</v>
      </c>
      <c r="J147" s="387" t="s">
        <v>56</v>
      </c>
      <c r="K147" s="386" t="s">
        <v>417</v>
      </c>
      <c r="L147" s="742"/>
      <c r="M147" s="388"/>
      <c r="N147" s="742"/>
      <c r="O147" s="388"/>
      <c r="P147" s="742"/>
      <c r="Q147" s="388"/>
      <c r="R147" s="388"/>
      <c r="S147" s="388"/>
      <c r="T147" s="388"/>
      <c r="U147" s="388"/>
      <c r="V147" s="388"/>
      <c r="W147" s="388"/>
      <c r="X147" s="388"/>
      <c r="Y147" s="399"/>
    </row>
    <row r="148" spans="3:25" s="828" customFormat="1" ht="27">
      <c r="C148" s="860" t="s">
        <v>916</v>
      </c>
      <c r="D148" s="860" t="s">
        <v>916</v>
      </c>
      <c r="E148" s="381" t="s">
        <v>697</v>
      </c>
      <c r="F148" s="849" t="s">
        <v>1300</v>
      </c>
      <c r="G148" s="384" t="s">
        <v>714</v>
      </c>
      <c r="H148" s="390" t="s">
        <v>56</v>
      </c>
      <c r="I148" s="386" t="s">
        <v>416</v>
      </c>
      <c r="J148" s="387" t="s">
        <v>56</v>
      </c>
      <c r="K148" s="386" t="s">
        <v>417</v>
      </c>
      <c r="L148" s="388"/>
      <c r="M148" s="388"/>
      <c r="N148" s="742"/>
      <c r="O148" s="396"/>
      <c r="P148" s="388"/>
      <c r="Q148" s="388"/>
      <c r="R148" s="397"/>
      <c r="S148" s="396"/>
      <c r="T148" s="388"/>
      <c r="U148" s="388"/>
      <c r="V148" s="742"/>
      <c r="W148" s="396"/>
      <c r="X148" s="386"/>
      <c r="Y148" s="865"/>
    </row>
    <row r="149" spans="3:25" s="828" customFormat="1" ht="17.45" customHeight="1">
      <c r="C149" s="860" t="s">
        <v>1305</v>
      </c>
      <c r="D149" s="860" t="s">
        <v>1305</v>
      </c>
      <c r="E149" s="381" t="s">
        <v>597</v>
      </c>
      <c r="F149" s="849" t="s">
        <v>1301</v>
      </c>
      <c r="G149" s="384"/>
      <c r="H149" s="390" t="s">
        <v>56</v>
      </c>
      <c r="I149" s="386" t="s">
        <v>416</v>
      </c>
      <c r="J149" s="387" t="s">
        <v>56</v>
      </c>
      <c r="K149" s="386" t="s">
        <v>417</v>
      </c>
      <c r="L149" s="386"/>
      <c r="M149" s="386"/>
      <c r="N149" s="386"/>
      <c r="O149" s="386"/>
      <c r="P149" s="386"/>
      <c r="Q149" s="386"/>
      <c r="R149" s="386"/>
      <c r="S149" s="386"/>
      <c r="T149" s="386"/>
      <c r="U149" s="386"/>
      <c r="V149" s="386"/>
      <c r="W149" s="386"/>
      <c r="X149" s="386"/>
      <c r="Y149" s="865"/>
    </row>
    <row r="150" spans="3:25" s="828" customFormat="1" ht="17.45" customHeight="1">
      <c r="C150" s="860" t="s">
        <v>1306</v>
      </c>
      <c r="D150" s="764"/>
      <c r="E150" s="381" t="s">
        <v>597</v>
      </c>
      <c r="F150" s="849" t="s">
        <v>1302</v>
      </c>
      <c r="G150" s="384" t="s">
        <v>419</v>
      </c>
      <c r="H150" s="390" t="s">
        <v>56</v>
      </c>
      <c r="I150" s="386" t="s">
        <v>416</v>
      </c>
      <c r="J150" s="387" t="s">
        <v>56</v>
      </c>
      <c r="K150" s="388" t="s">
        <v>1283</v>
      </c>
      <c r="L150" s="387" t="s">
        <v>56</v>
      </c>
      <c r="M150" s="388" t="s">
        <v>1284</v>
      </c>
      <c r="N150" s="386"/>
      <c r="O150" s="386"/>
      <c r="P150" s="386"/>
      <c r="Q150" s="386"/>
      <c r="R150" s="386"/>
      <c r="S150" s="386"/>
      <c r="T150" s="386"/>
      <c r="U150" s="386"/>
      <c r="V150" s="386"/>
      <c r="W150" s="386"/>
      <c r="X150" s="386"/>
      <c r="Y150" s="865"/>
    </row>
    <row r="151" spans="3:25" s="828" customFormat="1" ht="27">
      <c r="C151" s="860" t="s">
        <v>1306</v>
      </c>
      <c r="D151" s="869"/>
      <c r="E151" s="381"/>
      <c r="F151" s="849" t="s">
        <v>1286</v>
      </c>
      <c r="G151" s="384" t="s">
        <v>419</v>
      </c>
      <c r="H151" s="390" t="s">
        <v>56</v>
      </c>
      <c r="I151" s="386" t="s">
        <v>416</v>
      </c>
      <c r="J151" s="387" t="s">
        <v>56</v>
      </c>
      <c r="K151" s="386" t="s">
        <v>417</v>
      </c>
      <c r="L151" s="397"/>
      <c r="M151" s="820"/>
      <c r="N151" s="397"/>
      <c r="O151" s="820"/>
      <c r="P151" s="711"/>
      <c r="Q151" s="708"/>
      <c r="R151" s="743"/>
      <c r="S151" s="743"/>
      <c r="T151" s="743"/>
      <c r="U151" s="743"/>
      <c r="V151" s="743"/>
      <c r="W151" s="743"/>
      <c r="X151" s="743"/>
      <c r="Y151" s="744"/>
    </row>
    <row r="152" spans="3:25" s="828" customFormat="1" ht="27">
      <c r="C152" s="860" t="s">
        <v>1307</v>
      </c>
      <c r="D152" s="764"/>
      <c r="E152" s="381" t="s">
        <v>597</v>
      </c>
      <c r="F152" s="849" t="s">
        <v>1270</v>
      </c>
      <c r="G152" s="384"/>
      <c r="H152" s="390" t="s">
        <v>56</v>
      </c>
      <c r="I152" s="386" t="s">
        <v>416</v>
      </c>
      <c r="J152" s="387" t="s">
        <v>56</v>
      </c>
      <c r="K152" s="386" t="s">
        <v>417</v>
      </c>
      <c r="L152" s="386"/>
      <c r="M152" s="386"/>
      <c r="N152" s="386"/>
      <c r="O152" s="386"/>
      <c r="P152" s="386"/>
      <c r="Q152" s="386"/>
      <c r="R152" s="386"/>
      <c r="S152" s="386"/>
      <c r="T152" s="386"/>
      <c r="U152" s="386"/>
      <c r="V152" s="386"/>
      <c r="W152" s="386"/>
      <c r="X152" s="386"/>
      <c r="Y152" s="865"/>
    </row>
    <row r="153" spans="3:25" s="828" customFormat="1" ht="17.45" customHeight="1">
      <c r="C153" s="860" t="s">
        <v>863</v>
      </c>
      <c r="D153" s="860" t="s">
        <v>1306</v>
      </c>
      <c r="E153" s="381" t="s">
        <v>597</v>
      </c>
      <c r="F153" s="849" t="s">
        <v>1271</v>
      </c>
      <c r="G153" s="384" t="s">
        <v>419</v>
      </c>
      <c r="H153" s="390" t="s">
        <v>56</v>
      </c>
      <c r="I153" s="386" t="s">
        <v>416</v>
      </c>
      <c r="J153" s="387" t="s">
        <v>56</v>
      </c>
      <c r="K153" s="386" t="s">
        <v>417</v>
      </c>
      <c r="L153" s="386"/>
      <c r="M153" s="386"/>
      <c r="N153" s="386"/>
      <c r="O153" s="386"/>
      <c r="P153" s="386"/>
      <c r="Q153" s="386"/>
      <c r="R153" s="386"/>
      <c r="S153" s="386"/>
      <c r="T153" s="386"/>
      <c r="U153" s="386"/>
      <c r="V153" s="386"/>
      <c r="W153" s="386"/>
      <c r="X153" s="386"/>
      <c r="Y153" s="865"/>
    </row>
    <row r="154" spans="3:25" s="828" customFormat="1" ht="27">
      <c r="C154" s="860" t="s">
        <v>1308</v>
      </c>
      <c r="D154" s="860" t="s">
        <v>1309</v>
      </c>
      <c r="E154" s="381" t="s">
        <v>597</v>
      </c>
      <c r="F154" s="849" t="s">
        <v>1303</v>
      </c>
      <c r="G154" s="384"/>
      <c r="H154" s="390" t="s">
        <v>56</v>
      </c>
      <c r="I154" s="386" t="s">
        <v>416</v>
      </c>
      <c r="J154" s="387" t="s">
        <v>56</v>
      </c>
      <c r="K154" s="386" t="s">
        <v>417</v>
      </c>
      <c r="L154" s="397"/>
      <c r="M154" s="388"/>
      <c r="N154" s="386"/>
      <c r="O154" s="386"/>
      <c r="P154" s="386"/>
      <c r="Q154" s="386"/>
      <c r="R154" s="386"/>
      <c r="S154" s="386"/>
      <c r="T154" s="386"/>
      <c r="U154" s="386"/>
      <c r="V154" s="386"/>
      <c r="W154" s="386"/>
      <c r="X154" s="386"/>
      <c r="Y154" s="865"/>
    </row>
    <row r="155" spans="3:25" s="828" customFormat="1" ht="17.45" customHeight="1">
      <c r="C155" s="764"/>
      <c r="D155" s="860" t="s">
        <v>1310</v>
      </c>
      <c r="E155" s="381" t="s">
        <v>597</v>
      </c>
      <c r="F155" s="860" t="s">
        <v>909</v>
      </c>
      <c r="G155" s="384"/>
      <c r="H155" s="390" t="s">
        <v>56</v>
      </c>
      <c r="I155" s="386" t="s">
        <v>416</v>
      </c>
      <c r="J155" s="387" t="s">
        <v>56</v>
      </c>
      <c r="K155" s="386" t="s">
        <v>417</v>
      </c>
      <c r="L155" s="397"/>
      <c r="M155" s="388"/>
      <c r="N155" s="386"/>
      <c r="O155" s="386"/>
      <c r="P155" s="386"/>
      <c r="Q155" s="386"/>
      <c r="R155" s="386"/>
      <c r="S155" s="386"/>
      <c r="T155" s="386"/>
      <c r="U155" s="386"/>
      <c r="V155" s="386"/>
      <c r="W155" s="386"/>
      <c r="X155" s="386"/>
      <c r="Y155" s="865"/>
    </row>
    <row r="156" spans="3:25" s="828" customFormat="1" ht="17.45" customHeight="1">
      <c r="C156" s="870" t="s">
        <v>744</v>
      </c>
      <c r="D156" s="870" t="s">
        <v>744</v>
      </c>
      <c r="E156" s="381"/>
      <c r="F156" s="825" t="s">
        <v>1291</v>
      </c>
      <c r="G156" s="384"/>
      <c r="H156" s="390" t="s">
        <v>56</v>
      </c>
      <c r="I156" s="386" t="s">
        <v>416</v>
      </c>
      <c r="J156" s="387" t="s">
        <v>56</v>
      </c>
      <c r="K156" s="386" t="s">
        <v>417</v>
      </c>
      <c r="L156" s="386"/>
      <c r="M156" s="386"/>
      <c r="N156" s="386"/>
      <c r="O156" s="386"/>
      <c r="P156" s="386"/>
      <c r="Q156" s="386"/>
      <c r="R156" s="386"/>
      <c r="S156" s="386"/>
      <c r="T156" s="386"/>
      <c r="U156" s="386"/>
      <c r="V156" s="386"/>
      <c r="W156" s="386"/>
      <c r="X156" s="386"/>
      <c r="Y156" s="865"/>
    </row>
    <row r="157" spans="3:25" s="828" customFormat="1" ht="17.45" customHeight="1">
      <c r="C157" s="870" t="s">
        <v>860</v>
      </c>
      <c r="D157" s="764"/>
      <c r="E157" s="381" t="s">
        <v>602</v>
      </c>
      <c r="F157" s="825" t="s">
        <v>859</v>
      </c>
      <c r="G157" s="384" t="s">
        <v>419</v>
      </c>
      <c r="H157" s="390" t="s">
        <v>56</v>
      </c>
      <c r="I157" s="386" t="s">
        <v>416</v>
      </c>
      <c r="J157" s="387" t="s">
        <v>56</v>
      </c>
      <c r="K157" s="386" t="s">
        <v>417</v>
      </c>
      <c r="L157" s="386"/>
      <c r="M157" s="386"/>
      <c r="N157" s="386"/>
      <c r="O157" s="386"/>
      <c r="P157" s="386"/>
      <c r="Q157" s="386"/>
      <c r="R157" s="386"/>
      <c r="S157" s="386"/>
      <c r="T157" s="386"/>
      <c r="U157" s="386"/>
      <c r="V157" s="386"/>
      <c r="W157" s="386"/>
      <c r="X157" s="386"/>
      <c r="Y157" s="865"/>
    </row>
    <row r="158" spans="3:25" s="828" customFormat="1" ht="17.45" customHeight="1">
      <c r="C158" s="871" t="s">
        <v>1245</v>
      </c>
      <c r="D158" s="871" t="s">
        <v>860</v>
      </c>
      <c r="E158" s="872" t="s">
        <v>597</v>
      </c>
      <c r="F158" s="873" t="s">
        <v>574</v>
      </c>
      <c r="G158" s="854" t="s">
        <v>419</v>
      </c>
      <c r="H158" s="855" t="s">
        <v>56</v>
      </c>
      <c r="I158" s="856" t="s">
        <v>416</v>
      </c>
      <c r="J158" s="857" t="s">
        <v>56</v>
      </c>
      <c r="K158" s="858" t="s">
        <v>415</v>
      </c>
      <c r="L158" s="857" t="s">
        <v>56</v>
      </c>
      <c r="M158" s="858" t="s">
        <v>410</v>
      </c>
      <c r="N158" s="861"/>
      <c r="O158" s="858"/>
      <c r="P158" s="856"/>
      <c r="Q158" s="856"/>
      <c r="R158" s="859"/>
      <c r="S158" s="858"/>
      <c r="T158" s="856"/>
      <c r="U158" s="856"/>
      <c r="V158" s="856"/>
      <c r="W158" s="856"/>
      <c r="X158" s="856"/>
      <c r="Y158" s="874"/>
    </row>
  </sheetData>
  <autoFilter ref="B103:AB139" xr:uid="{00000000-0001-0000-02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22">
    <mergeCell ref="H142:Y142"/>
    <mergeCell ref="C3:D3"/>
    <mergeCell ref="C46:D46"/>
    <mergeCell ref="C63:C65"/>
    <mergeCell ref="F63:F65"/>
    <mergeCell ref="G63:G65"/>
    <mergeCell ref="C43:D43"/>
    <mergeCell ref="H43:Y43"/>
    <mergeCell ref="G98:G100"/>
    <mergeCell ref="H103:Y103"/>
    <mergeCell ref="C137:C139"/>
    <mergeCell ref="D137:D139"/>
    <mergeCell ref="F137:F139"/>
    <mergeCell ref="G137:G139"/>
    <mergeCell ref="C75:C76"/>
    <mergeCell ref="D75:D76"/>
    <mergeCell ref="F75:F76"/>
    <mergeCell ref="C98:C100"/>
    <mergeCell ref="D98:D100"/>
    <mergeCell ref="F98:F100"/>
    <mergeCell ref="H3:Y3"/>
    <mergeCell ref="H69:Y69"/>
  </mergeCells>
  <phoneticPr fontId="1"/>
  <dataValidations count="1">
    <dataValidation type="list" allowBlank="1" showInputMessage="1" showErrorMessage="1" sqref="P146:P147 L146:L147 R158 L144 L152:L153 L156:L158 L149:L150 H143:H158 N70 R70 L70:L72 N72 V72 R72 N79:N80 L74 N75:N76 R75:R76 V75:V76 V98:V99 R110 N83 T98:T99 P83 R96:R99 T96 T92:T94 V92:V96 X92:X96 R92:R94 P92:P99 N92:N99 H70:H100 J70:J100 P36 L79:L100 L77 P79:P80 V70 J143:J158 X98:X99 L104:L105 R106:R107 N106:N110 V106:V107 V110 P108:P109 L108:L109 L111:L116 N116 N125 R136:R138 N136:N138 V137:V138 T137:T138 P137:P138 X137:X138 L118:L139 J105:J139 H104:H139 R148 N146:N148 V148 L31:L33 N6:N8 V7:V8 P6 X18 V18 R18 T18 N4 R4 R6:R8 L4:L6 V4 L17:L18 P16:P18 N16:N18 T46 L46 P46 N46 L36 P12:P13 L12:L13 N12:N13 T59:T61 V59:V61 X59:X61 L49:L65 P51:P64 N51:N64 R59:R64 X63:X64 T63:T64 V63:V64 J49:J66 J4:J48 H4:H48 H49:H66" xr:uid="{AD1CEBA9-6F6D-4115-9EEB-B25BD1C6558F}">
      <formula1>$AB$3:$AB$5</formula1>
    </dataValidation>
  </dataValidations>
  <printOptions horizontalCentered="1"/>
  <pageMargins left="0.19685039370078741" right="0.19685039370078741" top="0.59055118110236227" bottom="0.19685039370078741" header="0.31496062992125984" footer="0.31496062992125984"/>
  <pageSetup paperSize="9" scale="96" fitToHeight="4" orientation="landscape" blackAndWhite="1" r:id="rId1"/>
  <rowBreaks count="3" manualBreakCount="3">
    <brk id="67" max="25" man="1"/>
    <brk id="101" max="25" man="1"/>
    <brk id="140" max="2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R74"/>
  <sheetViews>
    <sheetView view="pageBreakPreview" zoomScale="85" zoomScaleNormal="85" zoomScaleSheetLayoutView="85" workbookViewId="0">
      <pane xSplit="5" ySplit="9" topLeftCell="F10" activePane="bottomRight" state="frozen"/>
      <selection activeCell="A11" sqref="A11"/>
      <selection pane="topRight" activeCell="A11" sqref="A11"/>
      <selection pane="bottomLeft" activeCell="A11" sqref="A11"/>
      <selection pane="bottomRight"/>
    </sheetView>
  </sheetViews>
  <sheetFormatPr defaultColWidth="10.25" defaultRowHeight="13.5"/>
  <cols>
    <col min="1" max="1" width="1" style="407" customWidth="1"/>
    <col min="2" max="2" width="4.625" style="407" bestFit="1" customWidth="1"/>
    <col min="3" max="3" width="12.875" style="407" customWidth="1"/>
    <col min="4" max="4" width="3.5" style="407" customWidth="1"/>
    <col min="5" max="5" width="12" style="407" customWidth="1"/>
    <col min="6" max="33" width="3.75" style="407" customWidth="1"/>
    <col min="34" max="34" width="6.125" style="407" customWidth="1"/>
    <col min="35" max="35" width="5.875" style="407" customWidth="1"/>
    <col min="36" max="36" width="6.375" style="407" customWidth="1"/>
    <col min="37" max="37" width="6.75" style="407" customWidth="1"/>
    <col min="38" max="38" width="1.875" style="407" customWidth="1"/>
    <col min="39" max="40" width="3.125" style="407" bestFit="1" customWidth="1"/>
    <col min="41" max="41" width="15.375" style="407" bestFit="1" customWidth="1"/>
    <col min="42" max="42" width="5.625" style="407" bestFit="1" customWidth="1"/>
    <col min="43" max="252" width="10.25" style="407"/>
    <col min="253" max="256" width="10.25" style="335"/>
    <col min="257" max="257" width="1" style="335" customWidth="1"/>
    <col min="258" max="258" width="4.625" style="335" bestFit="1" customWidth="1"/>
    <col min="259" max="259" width="12.875" style="335" customWidth="1"/>
    <col min="260" max="260" width="3.5" style="335" customWidth="1"/>
    <col min="261" max="261" width="12" style="335" customWidth="1"/>
    <col min="262" max="289" width="3.75" style="335" customWidth="1"/>
    <col min="290" max="290" width="6.125" style="335" customWidth="1"/>
    <col min="291" max="291" width="5.875" style="335" customWidth="1"/>
    <col min="292" max="292" width="6.375" style="335" customWidth="1"/>
    <col min="293" max="293" width="6.75" style="335" customWidth="1"/>
    <col min="294" max="294" width="1.875" style="335" customWidth="1"/>
    <col min="295" max="296" width="3.125" style="335" bestFit="1" customWidth="1"/>
    <col min="297" max="297" width="15.375" style="335" bestFit="1" customWidth="1"/>
    <col min="298" max="298" width="5.625" style="335" bestFit="1" customWidth="1"/>
    <col min="299" max="512" width="10.25" style="335"/>
    <col min="513" max="513" width="1" style="335" customWidth="1"/>
    <col min="514" max="514" width="4.625" style="335" bestFit="1" customWidth="1"/>
    <col min="515" max="515" width="12.875" style="335" customWidth="1"/>
    <col min="516" max="516" width="3.5" style="335" customWidth="1"/>
    <col min="517" max="517" width="12" style="335" customWidth="1"/>
    <col min="518" max="545" width="3.75" style="335" customWidth="1"/>
    <col min="546" max="546" width="6.125" style="335" customWidth="1"/>
    <col min="547" max="547" width="5.875" style="335" customWidth="1"/>
    <col min="548" max="548" width="6.375" style="335" customWidth="1"/>
    <col min="549" max="549" width="6.75" style="335" customWidth="1"/>
    <col min="550" max="550" width="1.875" style="335" customWidth="1"/>
    <col min="551" max="552" width="3.125" style="335" bestFit="1" customWidth="1"/>
    <col min="553" max="553" width="15.375" style="335" bestFit="1" customWidth="1"/>
    <col min="554" max="554" width="5.625" style="335" bestFit="1" customWidth="1"/>
    <col min="555" max="768" width="10.25" style="335"/>
    <col min="769" max="769" width="1" style="335" customWidth="1"/>
    <col min="770" max="770" width="4.625" style="335" bestFit="1" customWidth="1"/>
    <col min="771" max="771" width="12.875" style="335" customWidth="1"/>
    <col min="772" max="772" width="3.5" style="335" customWidth="1"/>
    <col min="773" max="773" width="12" style="335" customWidth="1"/>
    <col min="774" max="801" width="3.75" style="335" customWidth="1"/>
    <col min="802" max="802" width="6.125" style="335" customWidth="1"/>
    <col min="803" max="803" width="5.875" style="335" customWidth="1"/>
    <col min="804" max="804" width="6.375" style="335" customWidth="1"/>
    <col min="805" max="805" width="6.75" style="335" customWidth="1"/>
    <col min="806" max="806" width="1.875" style="335" customWidth="1"/>
    <col min="807" max="808" width="3.125" style="335" bestFit="1" customWidth="1"/>
    <col min="809" max="809" width="15.375" style="335" bestFit="1" customWidth="1"/>
    <col min="810" max="810" width="5.625" style="335" bestFit="1" customWidth="1"/>
    <col min="811" max="1024" width="10.25" style="335"/>
    <col min="1025" max="1025" width="1" style="335" customWidth="1"/>
    <col min="1026" max="1026" width="4.625" style="335" bestFit="1" customWidth="1"/>
    <col min="1027" max="1027" width="12.875" style="335" customWidth="1"/>
    <col min="1028" max="1028" width="3.5" style="335" customWidth="1"/>
    <col min="1029" max="1029" width="12" style="335" customWidth="1"/>
    <col min="1030" max="1057" width="3.75" style="335" customWidth="1"/>
    <col min="1058" max="1058" width="6.125" style="335" customWidth="1"/>
    <col min="1059" max="1059" width="5.875" style="335" customWidth="1"/>
    <col min="1060" max="1060" width="6.375" style="335" customWidth="1"/>
    <col min="1061" max="1061" width="6.75" style="335" customWidth="1"/>
    <col min="1062" max="1062" width="1.875" style="335" customWidth="1"/>
    <col min="1063" max="1064" width="3.125" style="335" bestFit="1" customWidth="1"/>
    <col min="1065" max="1065" width="15.375" style="335" bestFit="1" customWidth="1"/>
    <col min="1066" max="1066" width="5.625" style="335" bestFit="1" customWidth="1"/>
    <col min="1067" max="1280" width="10.25" style="335"/>
    <col min="1281" max="1281" width="1" style="335" customWidth="1"/>
    <col min="1282" max="1282" width="4.625" style="335" bestFit="1" customWidth="1"/>
    <col min="1283" max="1283" width="12.875" style="335" customWidth="1"/>
    <col min="1284" max="1284" width="3.5" style="335" customWidth="1"/>
    <col min="1285" max="1285" width="12" style="335" customWidth="1"/>
    <col min="1286" max="1313" width="3.75" style="335" customWidth="1"/>
    <col min="1314" max="1314" width="6.125" style="335" customWidth="1"/>
    <col min="1315" max="1315" width="5.875" style="335" customWidth="1"/>
    <col min="1316" max="1316" width="6.375" style="335" customWidth="1"/>
    <col min="1317" max="1317" width="6.75" style="335" customWidth="1"/>
    <col min="1318" max="1318" width="1.875" style="335" customWidth="1"/>
    <col min="1319" max="1320" width="3.125" style="335" bestFit="1" customWidth="1"/>
    <col min="1321" max="1321" width="15.375" style="335" bestFit="1" customWidth="1"/>
    <col min="1322" max="1322" width="5.625" style="335" bestFit="1" customWidth="1"/>
    <col min="1323" max="1536" width="10.25" style="335"/>
    <col min="1537" max="1537" width="1" style="335" customWidth="1"/>
    <col min="1538" max="1538" width="4.625" style="335" bestFit="1" customWidth="1"/>
    <col min="1539" max="1539" width="12.875" style="335" customWidth="1"/>
    <col min="1540" max="1540" width="3.5" style="335" customWidth="1"/>
    <col min="1541" max="1541" width="12" style="335" customWidth="1"/>
    <col min="1542" max="1569" width="3.75" style="335" customWidth="1"/>
    <col min="1570" max="1570" width="6.125" style="335" customWidth="1"/>
    <col min="1571" max="1571" width="5.875" style="335" customWidth="1"/>
    <col min="1572" max="1572" width="6.375" style="335" customWidth="1"/>
    <col min="1573" max="1573" width="6.75" style="335" customWidth="1"/>
    <col min="1574" max="1574" width="1.875" style="335" customWidth="1"/>
    <col min="1575" max="1576" width="3.125" style="335" bestFit="1" customWidth="1"/>
    <col min="1577" max="1577" width="15.375" style="335" bestFit="1" customWidth="1"/>
    <col min="1578" max="1578" width="5.625" style="335" bestFit="1" customWidth="1"/>
    <col min="1579" max="1792" width="10.25" style="335"/>
    <col min="1793" max="1793" width="1" style="335" customWidth="1"/>
    <col min="1794" max="1794" width="4.625" style="335" bestFit="1" customWidth="1"/>
    <col min="1795" max="1795" width="12.875" style="335" customWidth="1"/>
    <col min="1796" max="1796" width="3.5" style="335" customWidth="1"/>
    <col min="1797" max="1797" width="12" style="335" customWidth="1"/>
    <col min="1798" max="1825" width="3.75" style="335" customWidth="1"/>
    <col min="1826" max="1826" width="6.125" style="335" customWidth="1"/>
    <col min="1827" max="1827" width="5.875" style="335" customWidth="1"/>
    <col min="1828" max="1828" width="6.375" style="335" customWidth="1"/>
    <col min="1829" max="1829" width="6.75" style="335" customWidth="1"/>
    <col min="1830" max="1830" width="1.875" style="335" customWidth="1"/>
    <col min="1831" max="1832" width="3.125" style="335" bestFit="1" customWidth="1"/>
    <col min="1833" max="1833" width="15.375" style="335" bestFit="1" customWidth="1"/>
    <col min="1834" max="1834" width="5.625" style="335" bestFit="1" customWidth="1"/>
    <col min="1835" max="2048" width="10.25" style="335"/>
    <col min="2049" max="2049" width="1" style="335" customWidth="1"/>
    <col min="2050" max="2050" width="4.625" style="335" bestFit="1" customWidth="1"/>
    <col min="2051" max="2051" width="12.875" style="335" customWidth="1"/>
    <col min="2052" max="2052" width="3.5" style="335" customWidth="1"/>
    <col min="2053" max="2053" width="12" style="335" customWidth="1"/>
    <col min="2054" max="2081" width="3.75" style="335" customWidth="1"/>
    <col min="2082" max="2082" width="6.125" style="335" customWidth="1"/>
    <col min="2083" max="2083" width="5.875" style="335" customWidth="1"/>
    <col min="2084" max="2084" width="6.375" style="335" customWidth="1"/>
    <col min="2085" max="2085" width="6.75" style="335" customWidth="1"/>
    <col min="2086" max="2086" width="1.875" style="335" customWidth="1"/>
    <col min="2087" max="2088" width="3.125" style="335" bestFit="1" customWidth="1"/>
    <col min="2089" max="2089" width="15.375" style="335" bestFit="1" customWidth="1"/>
    <col min="2090" max="2090" width="5.625" style="335" bestFit="1" customWidth="1"/>
    <col min="2091" max="2304" width="10.25" style="335"/>
    <col min="2305" max="2305" width="1" style="335" customWidth="1"/>
    <col min="2306" max="2306" width="4.625" style="335" bestFit="1" customWidth="1"/>
    <col min="2307" max="2307" width="12.875" style="335" customWidth="1"/>
    <col min="2308" max="2308" width="3.5" style="335" customWidth="1"/>
    <col min="2309" max="2309" width="12" style="335" customWidth="1"/>
    <col min="2310" max="2337" width="3.75" style="335" customWidth="1"/>
    <col min="2338" max="2338" width="6.125" style="335" customWidth="1"/>
    <col min="2339" max="2339" width="5.875" style="335" customWidth="1"/>
    <col min="2340" max="2340" width="6.375" style="335" customWidth="1"/>
    <col min="2341" max="2341" width="6.75" style="335" customWidth="1"/>
    <col min="2342" max="2342" width="1.875" style="335" customWidth="1"/>
    <col min="2343" max="2344" width="3.125" style="335" bestFit="1" customWidth="1"/>
    <col min="2345" max="2345" width="15.375" style="335" bestFit="1" customWidth="1"/>
    <col min="2346" max="2346" width="5.625" style="335" bestFit="1" customWidth="1"/>
    <col min="2347" max="2560" width="10.25" style="335"/>
    <col min="2561" max="2561" width="1" style="335" customWidth="1"/>
    <col min="2562" max="2562" width="4.625" style="335" bestFit="1" customWidth="1"/>
    <col min="2563" max="2563" width="12.875" style="335" customWidth="1"/>
    <col min="2564" max="2564" width="3.5" style="335" customWidth="1"/>
    <col min="2565" max="2565" width="12" style="335" customWidth="1"/>
    <col min="2566" max="2593" width="3.75" style="335" customWidth="1"/>
    <col min="2594" max="2594" width="6.125" style="335" customWidth="1"/>
    <col min="2595" max="2595" width="5.875" style="335" customWidth="1"/>
    <col min="2596" max="2596" width="6.375" style="335" customWidth="1"/>
    <col min="2597" max="2597" width="6.75" style="335" customWidth="1"/>
    <col min="2598" max="2598" width="1.875" style="335" customWidth="1"/>
    <col min="2599" max="2600" width="3.125" style="335" bestFit="1" customWidth="1"/>
    <col min="2601" max="2601" width="15.375" style="335" bestFit="1" customWidth="1"/>
    <col min="2602" max="2602" width="5.625" style="335" bestFit="1" customWidth="1"/>
    <col min="2603" max="2816" width="10.25" style="335"/>
    <col min="2817" max="2817" width="1" style="335" customWidth="1"/>
    <col min="2818" max="2818" width="4.625" style="335" bestFit="1" customWidth="1"/>
    <col min="2819" max="2819" width="12.875" style="335" customWidth="1"/>
    <col min="2820" max="2820" width="3.5" style="335" customWidth="1"/>
    <col min="2821" max="2821" width="12" style="335" customWidth="1"/>
    <col min="2822" max="2849" width="3.75" style="335" customWidth="1"/>
    <col min="2850" max="2850" width="6.125" style="335" customWidth="1"/>
    <col min="2851" max="2851" width="5.875" style="335" customWidth="1"/>
    <col min="2852" max="2852" width="6.375" style="335" customWidth="1"/>
    <col min="2853" max="2853" width="6.75" style="335" customWidth="1"/>
    <col min="2854" max="2854" width="1.875" style="335" customWidth="1"/>
    <col min="2855" max="2856" width="3.125" style="335" bestFit="1" customWidth="1"/>
    <col min="2857" max="2857" width="15.375" style="335" bestFit="1" customWidth="1"/>
    <col min="2858" max="2858" width="5.625" style="335" bestFit="1" customWidth="1"/>
    <col min="2859" max="3072" width="10.25" style="335"/>
    <col min="3073" max="3073" width="1" style="335" customWidth="1"/>
    <col min="3074" max="3074" width="4.625" style="335" bestFit="1" customWidth="1"/>
    <col min="3075" max="3075" width="12.875" style="335" customWidth="1"/>
    <col min="3076" max="3076" width="3.5" style="335" customWidth="1"/>
    <col min="3077" max="3077" width="12" style="335" customWidth="1"/>
    <col min="3078" max="3105" width="3.75" style="335" customWidth="1"/>
    <col min="3106" max="3106" width="6.125" style="335" customWidth="1"/>
    <col min="3107" max="3107" width="5.875" style="335" customWidth="1"/>
    <col min="3108" max="3108" width="6.375" style="335" customWidth="1"/>
    <col min="3109" max="3109" width="6.75" style="335" customWidth="1"/>
    <col min="3110" max="3110" width="1.875" style="335" customWidth="1"/>
    <col min="3111" max="3112" width="3.125" style="335" bestFit="1" customWidth="1"/>
    <col min="3113" max="3113" width="15.375" style="335" bestFit="1" customWidth="1"/>
    <col min="3114" max="3114" width="5.625" style="335" bestFit="1" customWidth="1"/>
    <col min="3115" max="3328" width="10.25" style="335"/>
    <col min="3329" max="3329" width="1" style="335" customWidth="1"/>
    <col min="3330" max="3330" width="4.625" style="335" bestFit="1" customWidth="1"/>
    <col min="3331" max="3331" width="12.875" style="335" customWidth="1"/>
    <col min="3332" max="3332" width="3.5" style="335" customWidth="1"/>
    <col min="3333" max="3333" width="12" style="335" customWidth="1"/>
    <col min="3334" max="3361" width="3.75" style="335" customWidth="1"/>
    <col min="3362" max="3362" width="6.125" style="335" customWidth="1"/>
    <col min="3363" max="3363" width="5.875" style="335" customWidth="1"/>
    <col min="3364" max="3364" width="6.375" style="335" customWidth="1"/>
    <col min="3365" max="3365" width="6.75" style="335" customWidth="1"/>
    <col min="3366" max="3366" width="1.875" style="335" customWidth="1"/>
    <col min="3367" max="3368" width="3.125" style="335" bestFit="1" customWidth="1"/>
    <col min="3369" max="3369" width="15.375" style="335" bestFit="1" customWidth="1"/>
    <col min="3370" max="3370" width="5.625" style="335" bestFit="1" customWidth="1"/>
    <col min="3371" max="3584" width="10.25" style="335"/>
    <col min="3585" max="3585" width="1" style="335" customWidth="1"/>
    <col min="3586" max="3586" width="4.625" style="335" bestFit="1" customWidth="1"/>
    <col min="3587" max="3587" width="12.875" style="335" customWidth="1"/>
    <col min="3588" max="3588" width="3.5" style="335" customWidth="1"/>
    <col min="3589" max="3589" width="12" style="335" customWidth="1"/>
    <col min="3590" max="3617" width="3.75" style="335" customWidth="1"/>
    <col min="3618" max="3618" width="6.125" style="335" customWidth="1"/>
    <col min="3619" max="3619" width="5.875" style="335" customWidth="1"/>
    <col min="3620" max="3620" width="6.375" style="335" customWidth="1"/>
    <col min="3621" max="3621" width="6.75" style="335" customWidth="1"/>
    <col min="3622" max="3622" width="1.875" style="335" customWidth="1"/>
    <col min="3623" max="3624" width="3.125" style="335" bestFit="1" customWidth="1"/>
    <col min="3625" max="3625" width="15.375" style="335" bestFit="1" customWidth="1"/>
    <col min="3626" max="3626" width="5.625" style="335" bestFit="1" customWidth="1"/>
    <col min="3627" max="3840" width="10.25" style="335"/>
    <col min="3841" max="3841" width="1" style="335" customWidth="1"/>
    <col min="3842" max="3842" width="4.625" style="335" bestFit="1" customWidth="1"/>
    <col min="3843" max="3843" width="12.875" style="335" customWidth="1"/>
    <col min="3844" max="3844" width="3.5" style="335" customWidth="1"/>
    <col min="3845" max="3845" width="12" style="335" customWidth="1"/>
    <col min="3846" max="3873" width="3.75" style="335" customWidth="1"/>
    <col min="3874" max="3874" width="6.125" style="335" customWidth="1"/>
    <col min="3875" max="3875" width="5.875" style="335" customWidth="1"/>
    <col min="3876" max="3876" width="6.375" style="335" customWidth="1"/>
    <col min="3877" max="3877" width="6.75" style="335" customWidth="1"/>
    <col min="3878" max="3878" width="1.875" style="335" customWidth="1"/>
    <col min="3879" max="3880" width="3.125" style="335" bestFit="1" customWidth="1"/>
    <col min="3881" max="3881" width="15.375" style="335" bestFit="1" customWidth="1"/>
    <col min="3882" max="3882" width="5.625" style="335" bestFit="1" customWidth="1"/>
    <col min="3883" max="4096" width="10.25" style="335"/>
    <col min="4097" max="4097" width="1" style="335" customWidth="1"/>
    <col min="4098" max="4098" width="4.625" style="335" bestFit="1" customWidth="1"/>
    <col min="4099" max="4099" width="12.875" style="335" customWidth="1"/>
    <col min="4100" max="4100" width="3.5" style="335" customWidth="1"/>
    <col min="4101" max="4101" width="12" style="335" customWidth="1"/>
    <col min="4102" max="4129" width="3.75" style="335" customWidth="1"/>
    <col min="4130" max="4130" width="6.125" style="335" customWidth="1"/>
    <col min="4131" max="4131" width="5.875" style="335" customWidth="1"/>
    <col min="4132" max="4132" width="6.375" style="335" customWidth="1"/>
    <col min="4133" max="4133" width="6.75" style="335" customWidth="1"/>
    <col min="4134" max="4134" width="1.875" style="335" customWidth="1"/>
    <col min="4135" max="4136" width="3.125" style="335" bestFit="1" customWidth="1"/>
    <col min="4137" max="4137" width="15.375" style="335" bestFit="1" customWidth="1"/>
    <col min="4138" max="4138" width="5.625" style="335" bestFit="1" customWidth="1"/>
    <col min="4139" max="4352" width="10.25" style="335"/>
    <col min="4353" max="4353" width="1" style="335" customWidth="1"/>
    <col min="4354" max="4354" width="4.625" style="335" bestFit="1" customWidth="1"/>
    <col min="4355" max="4355" width="12.875" style="335" customWidth="1"/>
    <col min="4356" max="4356" width="3.5" style="335" customWidth="1"/>
    <col min="4357" max="4357" width="12" style="335" customWidth="1"/>
    <col min="4358" max="4385" width="3.75" style="335" customWidth="1"/>
    <col min="4386" max="4386" width="6.125" style="335" customWidth="1"/>
    <col min="4387" max="4387" width="5.875" style="335" customWidth="1"/>
    <col min="4388" max="4388" width="6.375" style="335" customWidth="1"/>
    <col min="4389" max="4389" width="6.75" style="335" customWidth="1"/>
    <col min="4390" max="4390" width="1.875" style="335" customWidth="1"/>
    <col min="4391" max="4392" width="3.125" style="335" bestFit="1" customWidth="1"/>
    <col min="4393" max="4393" width="15.375" style="335" bestFit="1" customWidth="1"/>
    <col min="4394" max="4394" width="5.625" style="335" bestFit="1" customWidth="1"/>
    <col min="4395" max="4608" width="10.25" style="335"/>
    <col min="4609" max="4609" width="1" style="335" customWidth="1"/>
    <col min="4610" max="4610" width="4.625" style="335" bestFit="1" customWidth="1"/>
    <col min="4611" max="4611" width="12.875" style="335" customWidth="1"/>
    <col min="4612" max="4612" width="3.5" style="335" customWidth="1"/>
    <col min="4613" max="4613" width="12" style="335" customWidth="1"/>
    <col min="4614" max="4641" width="3.75" style="335" customWidth="1"/>
    <col min="4642" max="4642" width="6.125" style="335" customWidth="1"/>
    <col min="4643" max="4643" width="5.875" style="335" customWidth="1"/>
    <col min="4644" max="4644" width="6.375" style="335" customWidth="1"/>
    <col min="4645" max="4645" width="6.75" style="335" customWidth="1"/>
    <col min="4646" max="4646" width="1.875" style="335" customWidth="1"/>
    <col min="4647" max="4648" width="3.125" style="335" bestFit="1" customWidth="1"/>
    <col min="4649" max="4649" width="15.375" style="335" bestFit="1" customWidth="1"/>
    <col min="4650" max="4650" width="5.625" style="335" bestFit="1" customWidth="1"/>
    <col min="4651" max="4864" width="10.25" style="335"/>
    <col min="4865" max="4865" width="1" style="335" customWidth="1"/>
    <col min="4866" max="4866" width="4.625" style="335" bestFit="1" customWidth="1"/>
    <col min="4867" max="4867" width="12.875" style="335" customWidth="1"/>
    <col min="4868" max="4868" width="3.5" style="335" customWidth="1"/>
    <col min="4869" max="4869" width="12" style="335" customWidth="1"/>
    <col min="4870" max="4897" width="3.75" style="335" customWidth="1"/>
    <col min="4898" max="4898" width="6.125" style="335" customWidth="1"/>
    <col min="4899" max="4899" width="5.875" style="335" customWidth="1"/>
    <col min="4900" max="4900" width="6.375" style="335" customWidth="1"/>
    <col min="4901" max="4901" width="6.75" style="335" customWidth="1"/>
    <col min="4902" max="4902" width="1.875" style="335" customWidth="1"/>
    <col min="4903" max="4904" width="3.125" style="335" bestFit="1" customWidth="1"/>
    <col min="4905" max="4905" width="15.375" style="335" bestFit="1" customWidth="1"/>
    <col min="4906" max="4906" width="5.625" style="335" bestFit="1" customWidth="1"/>
    <col min="4907" max="5120" width="10.25" style="335"/>
    <col min="5121" max="5121" width="1" style="335" customWidth="1"/>
    <col min="5122" max="5122" width="4.625" style="335" bestFit="1" customWidth="1"/>
    <col min="5123" max="5123" width="12.875" style="335" customWidth="1"/>
    <col min="5124" max="5124" width="3.5" style="335" customWidth="1"/>
    <col min="5125" max="5125" width="12" style="335" customWidth="1"/>
    <col min="5126" max="5153" width="3.75" style="335" customWidth="1"/>
    <col min="5154" max="5154" width="6.125" style="335" customWidth="1"/>
    <col min="5155" max="5155" width="5.875" style="335" customWidth="1"/>
    <col min="5156" max="5156" width="6.375" style="335" customWidth="1"/>
    <col min="5157" max="5157" width="6.75" style="335" customWidth="1"/>
    <col min="5158" max="5158" width="1.875" style="335" customWidth="1"/>
    <col min="5159" max="5160" width="3.125" style="335" bestFit="1" customWidth="1"/>
    <col min="5161" max="5161" width="15.375" style="335" bestFit="1" customWidth="1"/>
    <col min="5162" max="5162" width="5.625" style="335" bestFit="1" customWidth="1"/>
    <col min="5163" max="5376" width="10.25" style="335"/>
    <col min="5377" max="5377" width="1" style="335" customWidth="1"/>
    <col min="5378" max="5378" width="4.625" style="335" bestFit="1" customWidth="1"/>
    <col min="5379" max="5379" width="12.875" style="335" customWidth="1"/>
    <col min="5380" max="5380" width="3.5" style="335" customWidth="1"/>
    <col min="5381" max="5381" width="12" style="335" customWidth="1"/>
    <col min="5382" max="5409" width="3.75" style="335" customWidth="1"/>
    <col min="5410" max="5410" width="6.125" style="335" customWidth="1"/>
    <col min="5411" max="5411" width="5.875" style="335" customWidth="1"/>
    <col min="5412" max="5412" width="6.375" style="335" customWidth="1"/>
    <col min="5413" max="5413" width="6.75" style="335" customWidth="1"/>
    <col min="5414" max="5414" width="1.875" style="335" customWidth="1"/>
    <col min="5415" max="5416" width="3.125" style="335" bestFit="1" customWidth="1"/>
    <col min="5417" max="5417" width="15.375" style="335" bestFit="1" customWidth="1"/>
    <col min="5418" max="5418" width="5.625" style="335" bestFit="1" customWidth="1"/>
    <col min="5419" max="5632" width="10.25" style="335"/>
    <col min="5633" max="5633" width="1" style="335" customWidth="1"/>
    <col min="5634" max="5634" width="4.625" style="335" bestFit="1" customWidth="1"/>
    <col min="5635" max="5635" width="12.875" style="335" customWidth="1"/>
    <col min="5636" max="5636" width="3.5" style="335" customWidth="1"/>
    <col min="5637" max="5637" width="12" style="335" customWidth="1"/>
    <col min="5638" max="5665" width="3.75" style="335" customWidth="1"/>
    <col min="5666" max="5666" width="6.125" style="335" customWidth="1"/>
    <col min="5667" max="5667" width="5.875" style="335" customWidth="1"/>
    <col min="5668" max="5668" width="6.375" style="335" customWidth="1"/>
    <col min="5669" max="5669" width="6.75" style="335" customWidth="1"/>
    <col min="5670" max="5670" width="1.875" style="335" customWidth="1"/>
    <col min="5671" max="5672" width="3.125" style="335" bestFit="1" customWidth="1"/>
    <col min="5673" max="5673" width="15.375" style="335" bestFit="1" customWidth="1"/>
    <col min="5674" max="5674" width="5.625" style="335" bestFit="1" customWidth="1"/>
    <col min="5675" max="5888" width="10.25" style="335"/>
    <col min="5889" max="5889" width="1" style="335" customWidth="1"/>
    <col min="5890" max="5890" width="4.625" style="335" bestFit="1" customWidth="1"/>
    <col min="5891" max="5891" width="12.875" style="335" customWidth="1"/>
    <col min="5892" max="5892" width="3.5" style="335" customWidth="1"/>
    <col min="5893" max="5893" width="12" style="335" customWidth="1"/>
    <col min="5894" max="5921" width="3.75" style="335" customWidth="1"/>
    <col min="5922" max="5922" width="6.125" style="335" customWidth="1"/>
    <col min="5923" max="5923" width="5.875" style="335" customWidth="1"/>
    <col min="5924" max="5924" width="6.375" style="335" customWidth="1"/>
    <col min="5925" max="5925" width="6.75" style="335" customWidth="1"/>
    <col min="5926" max="5926" width="1.875" style="335" customWidth="1"/>
    <col min="5927" max="5928" width="3.125" style="335" bestFit="1" customWidth="1"/>
    <col min="5929" max="5929" width="15.375" style="335" bestFit="1" customWidth="1"/>
    <col min="5930" max="5930" width="5.625" style="335" bestFit="1" customWidth="1"/>
    <col min="5931" max="6144" width="10.25" style="335"/>
    <col min="6145" max="6145" width="1" style="335" customWidth="1"/>
    <col min="6146" max="6146" width="4.625" style="335" bestFit="1" customWidth="1"/>
    <col min="6147" max="6147" width="12.875" style="335" customWidth="1"/>
    <col min="6148" max="6148" width="3.5" style="335" customWidth="1"/>
    <col min="6149" max="6149" width="12" style="335" customWidth="1"/>
    <col min="6150" max="6177" width="3.75" style="335" customWidth="1"/>
    <col min="6178" max="6178" width="6.125" style="335" customWidth="1"/>
    <col min="6179" max="6179" width="5.875" style="335" customWidth="1"/>
    <col min="6180" max="6180" width="6.375" style="335" customWidth="1"/>
    <col min="6181" max="6181" width="6.75" style="335" customWidth="1"/>
    <col min="6182" max="6182" width="1.875" style="335" customWidth="1"/>
    <col min="6183" max="6184" width="3.125" style="335" bestFit="1" customWidth="1"/>
    <col min="6185" max="6185" width="15.375" style="335" bestFit="1" customWidth="1"/>
    <col min="6186" max="6186" width="5.625" style="335" bestFit="1" customWidth="1"/>
    <col min="6187" max="6400" width="10.25" style="335"/>
    <col min="6401" max="6401" width="1" style="335" customWidth="1"/>
    <col min="6402" max="6402" width="4.625" style="335" bestFit="1" customWidth="1"/>
    <col min="6403" max="6403" width="12.875" style="335" customWidth="1"/>
    <col min="6404" max="6404" width="3.5" style="335" customWidth="1"/>
    <col min="6405" max="6405" width="12" style="335" customWidth="1"/>
    <col min="6406" max="6433" width="3.75" style="335" customWidth="1"/>
    <col min="6434" max="6434" width="6.125" style="335" customWidth="1"/>
    <col min="6435" max="6435" width="5.875" style="335" customWidth="1"/>
    <col min="6436" max="6436" width="6.375" style="335" customWidth="1"/>
    <col min="6437" max="6437" width="6.75" style="335" customWidth="1"/>
    <col min="6438" max="6438" width="1.875" style="335" customWidth="1"/>
    <col min="6439" max="6440" width="3.125" style="335" bestFit="1" customWidth="1"/>
    <col min="6441" max="6441" width="15.375" style="335" bestFit="1" customWidth="1"/>
    <col min="6442" max="6442" width="5.625" style="335" bestFit="1" customWidth="1"/>
    <col min="6443" max="6656" width="10.25" style="335"/>
    <col min="6657" max="6657" width="1" style="335" customWidth="1"/>
    <col min="6658" max="6658" width="4.625" style="335" bestFit="1" customWidth="1"/>
    <col min="6659" max="6659" width="12.875" style="335" customWidth="1"/>
    <col min="6660" max="6660" width="3.5" style="335" customWidth="1"/>
    <col min="6661" max="6661" width="12" style="335" customWidth="1"/>
    <col min="6662" max="6689" width="3.75" style="335" customWidth="1"/>
    <col min="6690" max="6690" width="6.125" style="335" customWidth="1"/>
    <col min="6691" max="6691" width="5.875" style="335" customWidth="1"/>
    <col min="6692" max="6692" width="6.375" style="335" customWidth="1"/>
    <col min="6693" max="6693" width="6.75" style="335" customWidth="1"/>
    <col min="6694" max="6694" width="1.875" style="335" customWidth="1"/>
    <col min="6695" max="6696" width="3.125" style="335" bestFit="1" customWidth="1"/>
    <col min="6697" max="6697" width="15.375" style="335" bestFit="1" customWidth="1"/>
    <col min="6698" max="6698" width="5.625" style="335" bestFit="1" customWidth="1"/>
    <col min="6699" max="6912" width="10.25" style="335"/>
    <col min="6913" max="6913" width="1" style="335" customWidth="1"/>
    <col min="6914" max="6914" width="4.625" style="335" bestFit="1" customWidth="1"/>
    <col min="6915" max="6915" width="12.875" style="335" customWidth="1"/>
    <col min="6916" max="6916" width="3.5" style="335" customWidth="1"/>
    <col min="6917" max="6917" width="12" style="335" customWidth="1"/>
    <col min="6918" max="6945" width="3.75" style="335" customWidth="1"/>
    <col min="6946" max="6946" width="6.125" style="335" customWidth="1"/>
    <col min="6947" max="6947" width="5.875" style="335" customWidth="1"/>
    <col min="6948" max="6948" width="6.375" style="335" customWidth="1"/>
    <col min="6949" max="6949" width="6.75" style="335" customWidth="1"/>
    <col min="6950" max="6950" width="1.875" style="335" customWidth="1"/>
    <col min="6951" max="6952" width="3.125" style="335" bestFit="1" customWidth="1"/>
    <col min="6953" max="6953" width="15.375" style="335" bestFit="1" customWidth="1"/>
    <col min="6954" max="6954" width="5.625" style="335" bestFit="1" customWidth="1"/>
    <col min="6955" max="7168" width="10.25" style="335"/>
    <col min="7169" max="7169" width="1" style="335" customWidth="1"/>
    <col min="7170" max="7170" width="4.625" style="335" bestFit="1" customWidth="1"/>
    <col min="7171" max="7171" width="12.875" style="335" customWidth="1"/>
    <col min="7172" max="7172" width="3.5" style="335" customWidth="1"/>
    <col min="7173" max="7173" width="12" style="335" customWidth="1"/>
    <col min="7174" max="7201" width="3.75" style="335" customWidth="1"/>
    <col min="7202" max="7202" width="6.125" style="335" customWidth="1"/>
    <col min="7203" max="7203" width="5.875" style="335" customWidth="1"/>
    <col min="7204" max="7204" width="6.375" style="335" customWidth="1"/>
    <col min="7205" max="7205" width="6.75" style="335" customWidth="1"/>
    <col min="7206" max="7206" width="1.875" style="335" customWidth="1"/>
    <col min="7207" max="7208" width="3.125" style="335" bestFit="1" customWidth="1"/>
    <col min="7209" max="7209" width="15.375" style="335" bestFit="1" customWidth="1"/>
    <col min="7210" max="7210" width="5.625" style="335" bestFit="1" customWidth="1"/>
    <col min="7211" max="7424" width="10.25" style="335"/>
    <col min="7425" max="7425" width="1" style="335" customWidth="1"/>
    <col min="7426" max="7426" width="4.625" style="335" bestFit="1" customWidth="1"/>
    <col min="7427" max="7427" width="12.875" style="335" customWidth="1"/>
    <col min="7428" max="7428" width="3.5" style="335" customWidth="1"/>
    <col min="7429" max="7429" width="12" style="335" customWidth="1"/>
    <col min="7430" max="7457" width="3.75" style="335" customWidth="1"/>
    <col min="7458" max="7458" width="6.125" style="335" customWidth="1"/>
    <col min="7459" max="7459" width="5.875" style="335" customWidth="1"/>
    <col min="7460" max="7460" width="6.375" style="335" customWidth="1"/>
    <col min="7461" max="7461" width="6.75" style="335" customWidth="1"/>
    <col min="7462" max="7462" width="1.875" style="335" customWidth="1"/>
    <col min="7463" max="7464" width="3.125" style="335" bestFit="1" customWidth="1"/>
    <col min="7465" max="7465" width="15.375" style="335" bestFit="1" customWidth="1"/>
    <col min="7466" max="7466" width="5.625" style="335" bestFit="1" customWidth="1"/>
    <col min="7467" max="7680" width="10.25" style="335"/>
    <col min="7681" max="7681" width="1" style="335" customWidth="1"/>
    <col min="7682" max="7682" width="4.625" style="335" bestFit="1" customWidth="1"/>
    <col min="7683" max="7683" width="12.875" style="335" customWidth="1"/>
    <col min="7684" max="7684" width="3.5" style="335" customWidth="1"/>
    <col min="7685" max="7685" width="12" style="335" customWidth="1"/>
    <col min="7686" max="7713" width="3.75" style="335" customWidth="1"/>
    <col min="7714" max="7714" width="6.125" style="335" customWidth="1"/>
    <col min="7715" max="7715" width="5.875" style="335" customWidth="1"/>
    <col min="7716" max="7716" width="6.375" style="335" customWidth="1"/>
    <col min="7717" max="7717" width="6.75" style="335" customWidth="1"/>
    <col min="7718" max="7718" width="1.875" style="335" customWidth="1"/>
    <col min="7719" max="7720" width="3.125" style="335" bestFit="1" customWidth="1"/>
    <col min="7721" max="7721" width="15.375" style="335" bestFit="1" customWidth="1"/>
    <col min="7722" max="7722" width="5.625" style="335" bestFit="1" customWidth="1"/>
    <col min="7723" max="7936" width="10.25" style="335"/>
    <col min="7937" max="7937" width="1" style="335" customWidth="1"/>
    <col min="7938" max="7938" width="4.625" style="335" bestFit="1" customWidth="1"/>
    <col min="7939" max="7939" width="12.875" style="335" customWidth="1"/>
    <col min="7940" max="7940" width="3.5" style="335" customWidth="1"/>
    <col min="7941" max="7941" width="12" style="335" customWidth="1"/>
    <col min="7942" max="7969" width="3.75" style="335" customWidth="1"/>
    <col min="7970" max="7970" width="6.125" style="335" customWidth="1"/>
    <col min="7971" max="7971" width="5.875" style="335" customWidth="1"/>
    <col min="7972" max="7972" width="6.375" style="335" customWidth="1"/>
    <col min="7973" max="7973" width="6.75" style="335" customWidth="1"/>
    <col min="7974" max="7974" width="1.875" style="335" customWidth="1"/>
    <col min="7975" max="7976" width="3.125" style="335" bestFit="1" customWidth="1"/>
    <col min="7977" max="7977" width="15.375" style="335" bestFit="1" customWidth="1"/>
    <col min="7978" max="7978" width="5.625" style="335" bestFit="1" customWidth="1"/>
    <col min="7979" max="8192" width="10.25" style="335"/>
    <col min="8193" max="8193" width="1" style="335" customWidth="1"/>
    <col min="8194" max="8194" width="4.625" style="335" bestFit="1" customWidth="1"/>
    <col min="8195" max="8195" width="12.875" style="335" customWidth="1"/>
    <col min="8196" max="8196" width="3.5" style="335" customWidth="1"/>
    <col min="8197" max="8197" width="12" style="335" customWidth="1"/>
    <col min="8198" max="8225" width="3.75" style="335" customWidth="1"/>
    <col min="8226" max="8226" width="6.125" style="335" customWidth="1"/>
    <col min="8227" max="8227" width="5.875" style="335" customWidth="1"/>
    <col min="8228" max="8228" width="6.375" style="335" customWidth="1"/>
    <col min="8229" max="8229" width="6.75" style="335" customWidth="1"/>
    <col min="8230" max="8230" width="1.875" style="335" customWidth="1"/>
    <col min="8231" max="8232" width="3.125" style="335" bestFit="1" customWidth="1"/>
    <col min="8233" max="8233" width="15.375" style="335" bestFit="1" customWidth="1"/>
    <col min="8234" max="8234" width="5.625" style="335" bestFit="1" customWidth="1"/>
    <col min="8235" max="8448" width="10.25" style="335"/>
    <col min="8449" max="8449" width="1" style="335" customWidth="1"/>
    <col min="8450" max="8450" width="4.625" style="335" bestFit="1" customWidth="1"/>
    <col min="8451" max="8451" width="12.875" style="335" customWidth="1"/>
    <col min="8452" max="8452" width="3.5" style="335" customWidth="1"/>
    <col min="8453" max="8453" width="12" style="335" customWidth="1"/>
    <col min="8454" max="8481" width="3.75" style="335" customWidth="1"/>
    <col min="8482" max="8482" width="6.125" style="335" customWidth="1"/>
    <col min="8483" max="8483" width="5.875" style="335" customWidth="1"/>
    <col min="8484" max="8484" width="6.375" style="335" customWidth="1"/>
    <col min="8485" max="8485" width="6.75" style="335" customWidth="1"/>
    <col min="8486" max="8486" width="1.875" style="335" customWidth="1"/>
    <col min="8487" max="8488" width="3.125" style="335" bestFit="1" customWidth="1"/>
    <col min="8489" max="8489" width="15.375" style="335" bestFit="1" customWidth="1"/>
    <col min="8490" max="8490" width="5.625" style="335" bestFit="1" customWidth="1"/>
    <col min="8491" max="8704" width="10.25" style="335"/>
    <col min="8705" max="8705" width="1" style="335" customWidth="1"/>
    <col min="8706" max="8706" width="4.625" style="335" bestFit="1" customWidth="1"/>
    <col min="8707" max="8707" width="12.875" style="335" customWidth="1"/>
    <col min="8708" max="8708" width="3.5" style="335" customWidth="1"/>
    <col min="8709" max="8709" width="12" style="335" customWidth="1"/>
    <col min="8710" max="8737" width="3.75" style="335" customWidth="1"/>
    <col min="8738" max="8738" width="6.125" style="335" customWidth="1"/>
    <col min="8739" max="8739" width="5.875" style="335" customWidth="1"/>
    <col min="8740" max="8740" width="6.375" style="335" customWidth="1"/>
    <col min="8741" max="8741" width="6.75" style="335" customWidth="1"/>
    <col min="8742" max="8742" width="1.875" style="335" customWidth="1"/>
    <col min="8743" max="8744" width="3.125" style="335" bestFit="1" customWidth="1"/>
    <col min="8745" max="8745" width="15.375" style="335" bestFit="1" customWidth="1"/>
    <col min="8746" max="8746" width="5.625" style="335" bestFit="1" customWidth="1"/>
    <col min="8747" max="8960" width="10.25" style="335"/>
    <col min="8961" max="8961" width="1" style="335" customWidth="1"/>
    <col min="8962" max="8962" width="4.625" style="335" bestFit="1" customWidth="1"/>
    <col min="8963" max="8963" width="12.875" style="335" customWidth="1"/>
    <col min="8964" max="8964" width="3.5" style="335" customWidth="1"/>
    <col min="8965" max="8965" width="12" style="335" customWidth="1"/>
    <col min="8966" max="8993" width="3.75" style="335" customWidth="1"/>
    <col min="8994" max="8994" width="6.125" style="335" customWidth="1"/>
    <col min="8995" max="8995" width="5.875" style="335" customWidth="1"/>
    <col min="8996" max="8996" width="6.375" style="335" customWidth="1"/>
    <col min="8997" max="8997" width="6.75" style="335" customWidth="1"/>
    <col min="8998" max="8998" width="1.875" style="335" customWidth="1"/>
    <col min="8999" max="9000" width="3.125" style="335" bestFit="1" customWidth="1"/>
    <col min="9001" max="9001" width="15.375" style="335" bestFit="1" customWidth="1"/>
    <col min="9002" max="9002" width="5.625" style="335" bestFit="1" customWidth="1"/>
    <col min="9003" max="9216" width="10.25" style="335"/>
    <col min="9217" max="9217" width="1" style="335" customWidth="1"/>
    <col min="9218" max="9218" width="4.625" style="335" bestFit="1" customWidth="1"/>
    <col min="9219" max="9219" width="12.875" style="335" customWidth="1"/>
    <col min="9220" max="9220" width="3.5" style="335" customWidth="1"/>
    <col min="9221" max="9221" width="12" style="335" customWidth="1"/>
    <col min="9222" max="9249" width="3.75" style="335" customWidth="1"/>
    <col min="9250" max="9250" width="6.125" style="335" customWidth="1"/>
    <col min="9251" max="9251" width="5.875" style="335" customWidth="1"/>
    <col min="9252" max="9252" width="6.375" style="335" customWidth="1"/>
    <col min="9253" max="9253" width="6.75" style="335" customWidth="1"/>
    <col min="9254" max="9254" width="1.875" style="335" customWidth="1"/>
    <col min="9255" max="9256" width="3.125" style="335" bestFit="1" customWidth="1"/>
    <col min="9257" max="9257" width="15.375" style="335" bestFit="1" customWidth="1"/>
    <col min="9258" max="9258" width="5.625" style="335" bestFit="1" customWidth="1"/>
    <col min="9259" max="9472" width="10.25" style="335"/>
    <col min="9473" max="9473" width="1" style="335" customWidth="1"/>
    <col min="9474" max="9474" width="4.625" style="335" bestFit="1" customWidth="1"/>
    <col min="9475" max="9475" width="12.875" style="335" customWidth="1"/>
    <col min="9476" max="9476" width="3.5" style="335" customWidth="1"/>
    <col min="9477" max="9477" width="12" style="335" customWidth="1"/>
    <col min="9478" max="9505" width="3.75" style="335" customWidth="1"/>
    <col min="9506" max="9506" width="6.125" style="335" customWidth="1"/>
    <col min="9507" max="9507" width="5.875" style="335" customWidth="1"/>
    <col min="9508" max="9508" width="6.375" style="335" customWidth="1"/>
    <col min="9509" max="9509" width="6.75" style="335" customWidth="1"/>
    <col min="9510" max="9510" width="1.875" style="335" customWidth="1"/>
    <col min="9511" max="9512" width="3.125" style="335" bestFit="1" customWidth="1"/>
    <col min="9513" max="9513" width="15.375" style="335" bestFit="1" customWidth="1"/>
    <col min="9514" max="9514" width="5.625" style="335" bestFit="1" customWidth="1"/>
    <col min="9515" max="9728" width="10.25" style="335"/>
    <col min="9729" max="9729" width="1" style="335" customWidth="1"/>
    <col min="9730" max="9730" width="4.625" style="335" bestFit="1" customWidth="1"/>
    <col min="9731" max="9731" width="12.875" style="335" customWidth="1"/>
    <col min="9732" max="9732" width="3.5" style="335" customWidth="1"/>
    <col min="9733" max="9733" width="12" style="335" customWidth="1"/>
    <col min="9734" max="9761" width="3.75" style="335" customWidth="1"/>
    <col min="9762" max="9762" width="6.125" style="335" customWidth="1"/>
    <col min="9763" max="9763" width="5.875" style="335" customWidth="1"/>
    <col min="9764" max="9764" width="6.375" style="335" customWidth="1"/>
    <col min="9765" max="9765" width="6.75" style="335" customWidth="1"/>
    <col min="9766" max="9766" width="1.875" style="335" customWidth="1"/>
    <col min="9767" max="9768" width="3.125" style="335" bestFit="1" customWidth="1"/>
    <col min="9769" max="9769" width="15.375" style="335" bestFit="1" customWidth="1"/>
    <col min="9770" max="9770" width="5.625" style="335" bestFit="1" customWidth="1"/>
    <col min="9771" max="9984" width="10.25" style="335"/>
    <col min="9985" max="9985" width="1" style="335" customWidth="1"/>
    <col min="9986" max="9986" width="4.625" style="335" bestFit="1" customWidth="1"/>
    <col min="9987" max="9987" width="12.875" style="335" customWidth="1"/>
    <col min="9988" max="9988" width="3.5" style="335" customWidth="1"/>
    <col min="9989" max="9989" width="12" style="335" customWidth="1"/>
    <col min="9990" max="10017" width="3.75" style="335" customWidth="1"/>
    <col min="10018" max="10018" width="6.125" style="335" customWidth="1"/>
    <col min="10019" max="10019" width="5.875" style="335" customWidth="1"/>
    <col min="10020" max="10020" width="6.375" style="335" customWidth="1"/>
    <col min="10021" max="10021" width="6.75" style="335" customWidth="1"/>
    <col min="10022" max="10022" width="1.875" style="335" customWidth="1"/>
    <col min="10023" max="10024" width="3.125" style="335" bestFit="1" customWidth="1"/>
    <col min="10025" max="10025" width="15.375" style="335" bestFit="1" customWidth="1"/>
    <col min="10026" max="10026" width="5.625" style="335" bestFit="1" customWidth="1"/>
    <col min="10027" max="10240" width="10.25" style="335"/>
    <col min="10241" max="10241" width="1" style="335" customWidth="1"/>
    <col min="10242" max="10242" width="4.625" style="335" bestFit="1" customWidth="1"/>
    <col min="10243" max="10243" width="12.875" style="335" customWidth="1"/>
    <col min="10244" max="10244" width="3.5" style="335" customWidth="1"/>
    <col min="10245" max="10245" width="12" style="335" customWidth="1"/>
    <col min="10246" max="10273" width="3.75" style="335" customWidth="1"/>
    <col min="10274" max="10274" width="6.125" style="335" customWidth="1"/>
    <col min="10275" max="10275" width="5.875" style="335" customWidth="1"/>
    <col min="10276" max="10276" width="6.375" style="335" customWidth="1"/>
    <col min="10277" max="10277" width="6.75" style="335" customWidth="1"/>
    <col min="10278" max="10278" width="1.875" style="335" customWidth="1"/>
    <col min="10279" max="10280" width="3.125" style="335" bestFit="1" customWidth="1"/>
    <col min="10281" max="10281" width="15.375" style="335" bestFit="1" customWidth="1"/>
    <col min="10282" max="10282" width="5.625" style="335" bestFit="1" customWidth="1"/>
    <col min="10283" max="10496" width="10.25" style="335"/>
    <col min="10497" max="10497" width="1" style="335" customWidth="1"/>
    <col min="10498" max="10498" width="4.625" style="335" bestFit="1" customWidth="1"/>
    <col min="10499" max="10499" width="12.875" style="335" customWidth="1"/>
    <col min="10500" max="10500" width="3.5" style="335" customWidth="1"/>
    <col min="10501" max="10501" width="12" style="335" customWidth="1"/>
    <col min="10502" max="10529" width="3.75" style="335" customWidth="1"/>
    <col min="10530" max="10530" width="6.125" style="335" customWidth="1"/>
    <col min="10531" max="10531" width="5.875" style="335" customWidth="1"/>
    <col min="10532" max="10532" width="6.375" style="335" customWidth="1"/>
    <col min="10533" max="10533" width="6.75" style="335" customWidth="1"/>
    <col min="10534" max="10534" width="1.875" style="335" customWidth="1"/>
    <col min="10535" max="10536" width="3.125" style="335" bestFit="1" customWidth="1"/>
    <col min="10537" max="10537" width="15.375" style="335" bestFit="1" customWidth="1"/>
    <col min="10538" max="10538" width="5.625" style="335" bestFit="1" customWidth="1"/>
    <col min="10539" max="10752" width="10.25" style="335"/>
    <col min="10753" max="10753" width="1" style="335" customWidth="1"/>
    <col min="10754" max="10754" width="4.625" style="335" bestFit="1" customWidth="1"/>
    <col min="10755" max="10755" width="12.875" style="335" customWidth="1"/>
    <col min="10756" max="10756" width="3.5" style="335" customWidth="1"/>
    <col min="10757" max="10757" width="12" style="335" customWidth="1"/>
    <col min="10758" max="10785" width="3.75" style="335" customWidth="1"/>
    <col min="10786" max="10786" width="6.125" style="335" customWidth="1"/>
    <col min="10787" max="10787" width="5.875" style="335" customWidth="1"/>
    <col min="10788" max="10788" width="6.375" style="335" customWidth="1"/>
    <col min="10789" max="10789" width="6.75" style="335" customWidth="1"/>
    <col min="10790" max="10790" width="1.875" style="335" customWidth="1"/>
    <col min="10791" max="10792" width="3.125" style="335" bestFit="1" customWidth="1"/>
    <col min="10793" max="10793" width="15.375" style="335" bestFit="1" customWidth="1"/>
    <col min="10794" max="10794" width="5.625" style="335" bestFit="1" customWidth="1"/>
    <col min="10795" max="11008" width="10.25" style="335"/>
    <col min="11009" max="11009" width="1" style="335" customWidth="1"/>
    <col min="11010" max="11010" width="4.625" style="335" bestFit="1" customWidth="1"/>
    <col min="11011" max="11011" width="12.875" style="335" customWidth="1"/>
    <col min="11012" max="11012" width="3.5" style="335" customWidth="1"/>
    <col min="11013" max="11013" width="12" style="335" customWidth="1"/>
    <col min="11014" max="11041" width="3.75" style="335" customWidth="1"/>
    <col min="11042" max="11042" width="6.125" style="335" customWidth="1"/>
    <col min="11043" max="11043" width="5.875" style="335" customWidth="1"/>
    <col min="11044" max="11044" width="6.375" style="335" customWidth="1"/>
    <col min="11045" max="11045" width="6.75" style="335" customWidth="1"/>
    <col min="11046" max="11046" width="1.875" style="335" customWidth="1"/>
    <col min="11047" max="11048" width="3.125" style="335" bestFit="1" customWidth="1"/>
    <col min="11049" max="11049" width="15.375" style="335" bestFit="1" customWidth="1"/>
    <col min="11050" max="11050" width="5.625" style="335" bestFit="1" customWidth="1"/>
    <col min="11051" max="11264" width="10.25" style="335"/>
    <col min="11265" max="11265" width="1" style="335" customWidth="1"/>
    <col min="11266" max="11266" width="4.625" style="335" bestFit="1" customWidth="1"/>
    <col min="11267" max="11267" width="12.875" style="335" customWidth="1"/>
    <col min="11268" max="11268" width="3.5" style="335" customWidth="1"/>
    <col min="11269" max="11269" width="12" style="335" customWidth="1"/>
    <col min="11270" max="11297" width="3.75" style="335" customWidth="1"/>
    <col min="11298" max="11298" width="6.125" style="335" customWidth="1"/>
    <col min="11299" max="11299" width="5.875" style="335" customWidth="1"/>
    <col min="11300" max="11300" width="6.375" style="335" customWidth="1"/>
    <col min="11301" max="11301" width="6.75" style="335" customWidth="1"/>
    <col min="11302" max="11302" width="1.875" style="335" customWidth="1"/>
    <col min="11303" max="11304" width="3.125" style="335" bestFit="1" customWidth="1"/>
    <col min="11305" max="11305" width="15.375" style="335" bestFit="1" customWidth="1"/>
    <col min="11306" max="11306" width="5.625" style="335" bestFit="1" customWidth="1"/>
    <col min="11307" max="11520" width="10.25" style="335"/>
    <col min="11521" max="11521" width="1" style="335" customWidth="1"/>
    <col min="11522" max="11522" width="4.625" style="335" bestFit="1" customWidth="1"/>
    <col min="11523" max="11523" width="12.875" style="335" customWidth="1"/>
    <col min="11524" max="11524" width="3.5" style="335" customWidth="1"/>
    <col min="11525" max="11525" width="12" style="335" customWidth="1"/>
    <col min="11526" max="11553" width="3.75" style="335" customWidth="1"/>
    <col min="11554" max="11554" width="6.125" style="335" customWidth="1"/>
    <col min="11555" max="11555" width="5.875" style="335" customWidth="1"/>
    <col min="11556" max="11556" width="6.375" style="335" customWidth="1"/>
    <col min="11557" max="11557" width="6.75" style="335" customWidth="1"/>
    <col min="11558" max="11558" width="1.875" style="335" customWidth="1"/>
    <col min="11559" max="11560" width="3.125" style="335" bestFit="1" customWidth="1"/>
    <col min="11561" max="11561" width="15.375" style="335" bestFit="1" customWidth="1"/>
    <col min="11562" max="11562" width="5.625" style="335" bestFit="1" customWidth="1"/>
    <col min="11563" max="11776" width="10.25" style="335"/>
    <col min="11777" max="11777" width="1" style="335" customWidth="1"/>
    <col min="11778" max="11778" width="4.625" style="335" bestFit="1" customWidth="1"/>
    <col min="11779" max="11779" width="12.875" style="335" customWidth="1"/>
    <col min="11780" max="11780" width="3.5" style="335" customWidth="1"/>
    <col min="11781" max="11781" width="12" style="335" customWidth="1"/>
    <col min="11782" max="11809" width="3.75" style="335" customWidth="1"/>
    <col min="11810" max="11810" width="6.125" style="335" customWidth="1"/>
    <col min="11811" max="11811" width="5.875" style="335" customWidth="1"/>
    <col min="11812" max="11812" width="6.375" style="335" customWidth="1"/>
    <col min="11813" max="11813" width="6.75" style="335" customWidth="1"/>
    <col min="11814" max="11814" width="1.875" style="335" customWidth="1"/>
    <col min="11815" max="11816" width="3.125" style="335" bestFit="1" customWidth="1"/>
    <col min="11817" max="11817" width="15.375" style="335" bestFit="1" customWidth="1"/>
    <col min="11818" max="11818" width="5.625" style="335" bestFit="1" customWidth="1"/>
    <col min="11819" max="12032" width="10.25" style="335"/>
    <col min="12033" max="12033" width="1" style="335" customWidth="1"/>
    <col min="12034" max="12034" width="4.625" style="335" bestFit="1" customWidth="1"/>
    <col min="12035" max="12035" width="12.875" style="335" customWidth="1"/>
    <col min="12036" max="12036" width="3.5" style="335" customWidth="1"/>
    <col min="12037" max="12037" width="12" style="335" customWidth="1"/>
    <col min="12038" max="12065" width="3.75" style="335" customWidth="1"/>
    <col min="12066" max="12066" width="6.125" style="335" customWidth="1"/>
    <col min="12067" max="12067" width="5.875" style="335" customWidth="1"/>
    <col min="12068" max="12068" width="6.375" style="335" customWidth="1"/>
    <col min="12069" max="12069" width="6.75" style="335" customWidth="1"/>
    <col min="12070" max="12070" width="1.875" style="335" customWidth="1"/>
    <col min="12071" max="12072" width="3.125" style="335" bestFit="1" customWidth="1"/>
    <col min="12073" max="12073" width="15.375" style="335" bestFit="1" customWidth="1"/>
    <col min="12074" max="12074" width="5.625" style="335" bestFit="1" customWidth="1"/>
    <col min="12075" max="12288" width="10.25" style="335"/>
    <col min="12289" max="12289" width="1" style="335" customWidth="1"/>
    <col min="12290" max="12290" width="4.625" style="335" bestFit="1" customWidth="1"/>
    <col min="12291" max="12291" width="12.875" style="335" customWidth="1"/>
    <col min="12292" max="12292" width="3.5" style="335" customWidth="1"/>
    <col min="12293" max="12293" width="12" style="335" customWidth="1"/>
    <col min="12294" max="12321" width="3.75" style="335" customWidth="1"/>
    <col min="12322" max="12322" width="6.125" style="335" customWidth="1"/>
    <col min="12323" max="12323" width="5.875" style="335" customWidth="1"/>
    <col min="12324" max="12324" width="6.375" style="335" customWidth="1"/>
    <col min="12325" max="12325" width="6.75" style="335" customWidth="1"/>
    <col min="12326" max="12326" width="1.875" style="335" customWidth="1"/>
    <col min="12327" max="12328" width="3.125" style="335" bestFit="1" customWidth="1"/>
    <col min="12329" max="12329" width="15.375" style="335" bestFit="1" customWidth="1"/>
    <col min="12330" max="12330" width="5.625" style="335" bestFit="1" customWidth="1"/>
    <col min="12331" max="12544" width="10.25" style="335"/>
    <col min="12545" max="12545" width="1" style="335" customWidth="1"/>
    <col min="12546" max="12546" width="4.625" style="335" bestFit="1" customWidth="1"/>
    <col min="12547" max="12547" width="12.875" style="335" customWidth="1"/>
    <col min="12548" max="12548" width="3.5" style="335" customWidth="1"/>
    <col min="12549" max="12549" width="12" style="335" customWidth="1"/>
    <col min="12550" max="12577" width="3.75" style="335" customWidth="1"/>
    <col min="12578" max="12578" width="6.125" style="335" customWidth="1"/>
    <col min="12579" max="12579" width="5.875" style="335" customWidth="1"/>
    <col min="12580" max="12580" width="6.375" style="335" customWidth="1"/>
    <col min="12581" max="12581" width="6.75" style="335" customWidth="1"/>
    <col min="12582" max="12582" width="1.875" style="335" customWidth="1"/>
    <col min="12583" max="12584" width="3.125" style="335" bestFit="1" customWidth="1"/>
    <col min="12585" max="12585" width="15.375" style="335" bestFit="1" customWidth="1"/>
    <col min="12586" max="12586" width="5.625" style="335" bestFit="1" customWidth="1"/>
    <col min="12587" max="12800" width="10.25" style="335"/>
    <col min="12801" max="12801" width="1" style="335" customWidth="1"/>
    <col min="12802" max="12802" width="4.625" style="335" bestFit="1" customWidth="1"/>
    <col min="12803" max="12803" width="12.875" style="335" customWidth="1"/>
    <col min="12804" max="12804" width="3.5" style="335" customWidth="1"/>
    <col min="12805" max="12805" width="12" style="335" customWidth="1"/>
    <col min="12806" max="12833" width="3.75" style="335" customWidth="1"/>
    <col min="12834" max="12834" width="6.125" style="335" customWidth="1"/>
    <col min="12835" max="12835" width="5.875" style="335" customWidth="1"/>
    <col min="12836" max="12836" width="6.375" style="335" customWidth="1"/>
    <col min="12837" max="12837" width="6.75" style="335" customWidth="1"/>
    <col min="12838" max="12838" width="1.875" style="335" customWidth="1"/>
    <col min="12839" max="12840" width="3.125" style="335" bestFit="1" customWidth="1"/>
    <col min="12841" max="12841" width="15.375" style="335" bestFit="1" customWidth="1"/>
    <col min="12842" max="12842" width="5.625" style="335" bestFit="1" customWidth="1"/>
    <col min="12843" max="13056" width="10.25" style="335"/>
    <col min="13057" max="13057" width="1" style="335" customWidth="1"/>
    <col min="13058" max="13058" width="4.625" style="335" bestFit="1" customWidth="1"/>
    <col min="13059" max="13059" width="12.875" style="335" customWidth="1"/>
    <col min="13060" max="13060" width="3.5" style="335" customWidth="1"/>
    <col min="13061" max="13061" width="12" style="335" customWidth="1"/>
    <col min="13062" max="13089" width="3.75" style="335" customWidth="1"/>
    <col min="13090" max="13090" width="6.125" style="335" customWidth="1"/>
    <col min="13091" max="13091" width="5.875" style="335" customWidth="1"/>
    <col min="13092" max="13092" width="6.375" style="335" customWidth="1"/>
    <col min="13093" max="13093" width="6.75" style="335" customWidth="1"/>
    <col min="13094" max="13094" width="1.875" style="335" customWidth="1"/>
    <col min="13095" max="13096" width="3.125" style="335" bestFit="1" customWidth="1"/>
    <col min="13097" max="13097" width="15.375" style="335" bestFit="1" customWidth="1"/>
    <col min="13098" max="13098" width="5.625" style="335" bestFit="1" customWidth="1"/>
    <col min="13099" max="13312" width="10.25" style="335"/>
    <col min="13313" max="13313" width="1" style="335" customWidth="1"/>
    <col min="13314" max="13314" width="4.625" style="335" bestFit="1" customWidth="1"/>
    <col min="13315" max="13315" width="12.875" style="335" customWidth="1"/>
    <col min="13316" max="13316" width="3.5" style="335" customWidth="1"/>
    <col min="13317" max="13317" width="12" style="335" customWidth="1"/>
    <col min="13318" max="13345" width="3.75" style="335" customWidth="1"/>
    <col min="13346" max="13346" width="6.125" style="335" customWidth="1"/>
    <col min="13347" max="13347" width="5.875" style="335" customWidth="1"/>
    <col min="13348" max="13348" width="6.375" style="335" customWidth="1"/>
    <col min="13349" max="13349" width="6.75" style="335" customWidth="1"/>
    <col min="13350" max="13350" width="1.875" style="335" customWidth="1"/>
    <col min="13351" max="13352" width="3.125" style="335" bestFit="1" customWidth="1"/>
    <col min="13353" max="13353" width="15.375" style="335" bestFit="1" customWidth="1"/>
    <col min="13354" max="13354" width="5.625" style="335" bestFit="1" customWidth="1"/>
    <col min="13355" max="13568" width="10.25" style="335"/>
    <col min="13569" max="13569" width="1" style="335" customWidth="1"/>
    <col min="13570" max="13570" width="4.625" style="335" bestFit="1" customWidth="1"/>
    <col min="13571" max="13571" width="12.875" style="335" customWidth="1"/>
    <col min="13572" max="13572" width="3.5" style="335" customWidth="1"/>
    <col min="13573" max="13573" width="12" style="335" customWidth="1"/>
    <col min="13574" max="13601" width="3.75" style="335" customWidth="1"/>
    <col min="13602" max="13602" width="6.125" style="335" customWidth="1"/>
    <col min="13603" max="13603" width="5.875" style="335" customWidth="1"/>
    <col min="13604" max="13604" width="6.375" style="335" customWidth="1"/>
    <col min="13605" max="13605" width="6.75" style="335" customWidth="1"/>
    <col min="13606" max="13606" width="1.875" style="335" customWidth="1"/>
    <col min="13607" max="13608" width="3.125" style="335" bestFit="1" customWidth="1"/>
    <col min="13609" max="13609" width="15.375" style="335" bestFit="1" customWidth="1"/>
    <col min="13610" max="13610" width="5.625" style="335" bestFit="1" customWidth="1"/>
    <col min="13611" max="13824" width="10.25" style="335"/>
    <col min="13825" max="13825" width="1" style="335" customWidth="1"/>
    <col min="13826" max="13826" width="4.625" style="335" bestFit="1" customWidth="1"/>
    <col min="13827" max="13827" width="12.875" style="335" customWidth="1"/>
    <col min="13828" max="13828" width="3.5" style="335" customWidth="1"/>
    <col min="13829" max="13829" width="12" style="335" customWidth="1"/>
    <col min="13830" max="13857" width="3.75" style="335" customWidth="1"/>
    <col min="13858" max="13858" width="6.125" style="335" customWidth="1"/>
    <col min="13859" max="13859" width="5.875" style="335" customWidth="1"/>
    <col min="13860" max="13860" width="6.375" style="335" customWidth="1"/>
    <col min="13861" max="13861" width="6.75" style="335" customWidth="1"/>
    <col min="13862" max="13862" width="1.875" style="335" customWidth="1"/>
    <col min="13863" max="13864" width="3.125" style="335" bestFit="1" customWidth="1"/>
    <col min="13865" max="13865" width="15.375" style="335" bestFit="1" customWidth="1"/>
    <col min="13866" max="13866" width="5.625" style="335" bestFit="1" customWidth="1"/>
    <col min="13867" max="14080" width="10.25" style="335"/>
    <col min="14081" max="14081" width="1" style="335" customWidth="1"/>
    <col min="14082" max="14082" width="4.625" style="335" bestFit="1" customWidth="1"/>
    <col min="14083" max="14083" width="12.875" style="335" customWidth="1"/>
    <col min="14084" max="14084" width="3.5" style="335" customWidth="1"/>
    <col min="14085" max="14085" width="12" style="335" customWidth="1"/>
    <col min="14086" max="14113" width="3.75" style="335" customWidth="1"/>
    <col min="14114" max="14114" width="6.125" style="335" customWidth="1"/>
    <col min="14115" max="14115" width="5.875" style="335" customWidth="1"/>
    <col min="14116" max="14116" width="6.375" style="335" customWidth="1"/>
    <col min="14117" max="14117" width="6.75" style="335" customWidth="1"/>
    <col min="14118" max="14118" width="1.875" style="335" customWidth="1"/>
    <col min="14119" max="14120" width="3.125" style="335" bestFit="1" customWidth="1"/>
    <col min="14121" max="14121" width="15.375" style="335" bestFit="1" customWidth="1"/>
    <col min="14122" max="14122" width="5.625" style="335" bestFit="1" customWidth="1"/>
    <col min="14123" max="14336" width="10.25" style="335"/>
    <col min="14337" max="14337" width="1" style="335" customWidth="1"/>
    <col min="14338" max="14338" width="4.625" style="335" bestFit="1" customWidth="1"/>
    <col min="14339" max="14339" width="12.875" style="335" customWidth="1"/>
    <col min="14340" max="14340" width="3.5" style="335" customWidth="1"/>
    <col min="14341" max="14341" width="12" style="335" customWidth="1"/>
    <col min="14342" max="14369" width="3.75" style="335" customWidth="1"/>
    <col min="14370" max="14370" width="6.125" style="335" customWidth="1"/>
    <col min="14371" max="14371" width="5.875" style="335" customWidth="1"/>
    <col min="14372" max="14372" width="6.375" style="335" customWidth="1"/>
    <col min="14373" max="14373" width="6.75" style="335" customWidth="1"/>
    <col min="14374" max="14374" width="1.875" style="335" customWidth="1"/>
    <col min="14375" max="14376" width="3.125" style="335" bestFit="1" customWidth="1"/>
    <col min="14377" max="14377" width="15.375" style="335" bestFit="1" customWidth="1"/>
    <col min="14378" max="14378" width="5.625" style="335" bestFit="1" customWidth="1"/>
    <col min="14379" max="14592" width="10.25" style="335"/>
    <col min="14593" max="14593" width="1" style="335" customWidth="1"/>
    <col min="14594" max="14594" width="4.625" style="335" bestFit="1" customWidth="1"/>
    <col min="14595" max="14595" width="12.875" style="335" customWidth="1"/>
    <col min="14596" max="14596" width="3.5" style="335" customWidth="1"/>
    <col min="14597" max="14597" width="12" style="335" customWidth="1"/>
    <col min="14598" max="14625" width="3.75" style="335" customWidth="1"/>
    <col min="14626" max="14626" width="6.125" style="335" customWidth="1"/>
    <col min="14627" max="14627" width="5.875" style="335" customWidth="1"/>
    <col min="14628" max="14628" width="6.375" style="335" customWidth="1"/>
    <col min="14629" max="14629" width="6.75" style="335" customWidth="1"/>
    <col min="14630" max="14630" width="1.875" style="335" customWidth="1"/>
    <col min="14631" max="14632" width="3.125" style="335" bestFit="1" customWidth="1"/>
    <col min="14633" max="14633" width="15.375" style="335" bestFit="1" customWidth="1"/>
    <col min="14634" max="14634" width="5.625" style="335" bestFit="1" customWidth="1"/>
    <col min="14635" max="14848" width="10.25" style="335"/>
    <col min="14849" max="14849" width="1" style="335" customWidth="1"/>
    <col min="14850" max="14850" width="4.625" style="335" bestFit="1" customWidth="1"/>
    <col min="14851" max="14851" width="12.875" style="335" customWidth="1"/>
    <col min="14852" max="14852" width="3.5" style="335" customWidth="1"/>
    <col min="14853" max="14853" width="12" style="335" customWidth="1"/>
    <col min="14854" max="14881" width="3.75" style="335" customWidth="1"/>
    <col min="14882" max="14882" width="6.125" style="335" customWidth="1"/>
    <col min="14883" max="14883" width="5.875" style="335" customWidth="1"/>
    <col min="14884" max="14884" width="6.375" style="335" customWidth="1"/>
    <col min="14885" max="14885" width="6.75" style="335" customWidth="1"/>
    <col min="14886" max="14886" width="1.875" style="335" customWidth="1"/>
    <col min="14887" max="14888" width="3.125" style="335" bestFit="1" customWidth="1"/>
    <col min="14889" max="14889" width="15.375" style="335" bestFit="1" customWidth="1"/>
    <col min="14890" max="14890" width="5.625" style="335" bestFit="1" customWidth="1"/>
    <col min="14891" max="15104" width="10.25" style="335"/>
    <col min="15105" max="15105" width="1" style="335" customWidth="1"/>
    <col min="15106" max="15106" width="4.625" style="335" bestFit="1" customWidth="1"/>
    <col min="15107" max="15107" width="12.875" style="335" customWidth="1"/>
    <col min="15108" max="15108" width="3.5" style="335" customWidth="1"/>
    <col min="15109" max="15109" width="12" style="335" customWidth="1"/>
    <col min="15110" max="15137" width="3.75" style="335" customWidth="1"/>
    <col min="15138" max="15138" width="6.125" style="335" customWidth="1"/>
    <col min="15139" max="15139" width="5.875" style="335" customWidth="1"/>
    <col min="15140" max="15140" width="6.375" style="335" customWidth="1"/>
    <col min="15141" max="15141" width="6.75" style="335" customWidth="1"/>
    <col min="15142" max="15142" width="1.875" style="335" customWidth="1"/>
    <col min="15143" max="15144" width="3.125" style="335" bestFit="1" customWidth="1"/>
    <col min="15145" max="15145" width="15.375" style="335" bestFit="1" customWidth="1"/>
    <col min="15146" max="15146" width="5.625" style="335" bestFit="1" customWidth="1"/>
    <col min="15147" max="15360" width="10.25" style="335"/>
    <col min="15361" max="15361" width="1" style="335" customWidth="1"/>
    <col min="15362" max="15362" width="4.625" style="335" bestFit="1" customWidth="1"/>
    <col min="15363" max="15363" width="12.875" style="335" customWidth="1"/>
    <col min="15364" max="15364" width="3.5" style="335" customWidth="1"/>
    <col min="15365" max="15365" width="12" style="335" customWidth="1"/>
    <col min="15366" max="15393" width="3.75" style="335" customWidth="1"/>
    <col min="15394" max="15394" width="6.125" style="335" customWidth="1"/>
    <col min="15395" max="15395" width="5.875" style="335" customWidth="1"/>
    <col min="15396" max="15396" width="6.375" style="335" customWidth="1"/>
    <col min="15397" max="15397" width="6.75" style="335" customWidth="1"/>
    <col min="15398" max="15398" width="1.875" style="335" customWidth="1"/>
    <col min="15399" max="15400" width="3.125" style="335" bestFit="1" customWidth="1"/>
    <col min="15401" max="15401" width="15.375" style="335" bestFit="1" customWidth="1"/>
    <col min="15402" max="15402" width="5.625" style="335" bestFit="1" customWidth="1"/>
    <col min="15403" max="15616" width="10.25" style="335"/>
    <col min="15617" max="15617" width="1" style="335" customWidth="1"/>
    <col min="15618" max="15618" width="4.625" style="335" bestFit="1" customWidth="1"/>
    <col min="15619" max="15619" width="12.875" style="335" customWidth="1"/>
    <col min="15620" max="15620" width="3.5" style="335" customWidth="1"/>
    <col min="15621" max="15621" width="12" style="335" customWidth="1"/>
    <col min="15622" max="15649" width="3.75" style="335" customWidth="1"/>
    <col min="15650" max="15650" width="6.125" style="335" customWidth="1"/>
    <col min="15651" max="15651" width="5.875" style="335" customWidth="1"/>
    <col min="15652" max="15652" width="6.375" style="335" customWidth="1"/>
    <col min="15653" max="15653" width="6.75" style="335" customWidth="1"/>
    <col min="15654" max="15654" width="1.875" style="335" customWidth="1"/>
    <col min="15655" max="15656" width="3.125" style="335" bestFit="1" customWidth="1"/>
    <col min="15657" max="15657" width="15.375" style="335" bestFit="1" customWidth="1"/>
    <col min="15658" max="15658" width="5.625" style="335" bestFit="1" customWidth="1"/>
    <col min="15659" max="15872" width="10.25" style="335"/>
    <col min="15873" max="15873" width="1" style="335" customWidth="1"/>
    <col min="15874" max="15874" width="4.625" style="335" bestFit="1" customWidth="1"/>
    <col min="15875" max="15875" width="12.875" style="335" customWidth="1"/>
    <col min="15876" max="15876" width="3.5" style="335" customWidth="1"/>
    <col min="15877" max="15877" width="12" style="335" customWidth="1"/>
    <col min="15878" max="15905" width="3.75" style="335" customWidth="1"/>
    <col min="15906" max="15906" width="6.125" style="335" customWidth="1"/>
    <col min="15907" max="15907" width="5.875" style="335" customWidth="1"/>
    <col min="15908" max="15908" width="6.375" style="335" customWidth="1"/>
    <col min="15909" max="15909" width="6.75" style="335" customWidth="1"/>
    <col min="15910" max="15910" width="1.875" style="335" customWidth="1"/>
    <col min="15911" max="15912" width="3.125" style="335" bestFit="1" customWidth="1"/>
    <col min="15913" max="15913" width="15.375" style="335" bestFit="1" customWidth="1"/>
    <col min="15914" max="15914" width="5.625" style="335" bestFit="1" customWidth="1"/>
    <col min="15915" max="16128" width="10.25" style="335"/>
    <col min="16129" max="16129" width="1" style="335" customWidth="1"/>
    <col min="16130" max="16130" width="4.625" style="335" bestFit="1" customWidth="1"/>
    <col min="16131" max="16131" width="12.875" style="335" customWidth="1"/>
    <col min="16132" max="16132" width="3.5" style="335" customWidth="1"/>
    <col min="16133" max="16133" width="12" style="335" customWidth="1"/>
    <col min="16134" max="16161" width="3.75" style="335" customWidth="1"/>
    <col min="16162" max="16162" width="6.125" style="335" customWidth="1"/>
    <col min="16163" max="16163" width="5.875" style="335" customWidth="1"/>
    <col min="16164" max="16164" width="6.375" style="335" customWidth="1"/>
    <col min="16165" max="16165" width="6.75" style="335" customWidth="1"/>
    <col min="16166" max="16166" width="1.875" style="335" customWidth="1"/>
    <col min="16167" max="16168" width="3.125" style="335" bestFit="1" customWidth="1"/>
    <col min="16169" max="16169" width="15.375" style="335" bestFit="1" customWidth="1"/>
    <col min="16170" max="16170" width="5.625" style="335" bestFit="1" customWidth="1"/>
    <col min="16171" max="16384" width="10.25" style="335"/>
  </cols>
  <sheetData>
    <row r="1" spans="2:42" ht="17.25">
      <c r="B1" s="332"/>
      <c r="AI1" s="1099" t="s">
        <v>253</v>
      </c>
      <c r="AJ1" s="1099"/>
    </row>
    <row r="2" spans="2:42" ht="17.25">
      <c r="C2" s="38" t="s">
        <v>310</v>
      </c>
      <c r="L2" s="1097" t="s">
        <v>651</v>
      </c>
      <c r="M2" s="1097"/>
      <c r="N2" s="334"/>
      <c r="O2" s="406" t="s">
        <v>256</v>
      </c>
      <c r="P2" s="34"/>
      <c r="Q2" s="1098" t="s">
        <v>257</v>
      </c>
      <c r="R2" s="1098"/>
      <c r="S2" s="39"/>
      <c r="T2" s="39"/>
      <c r="V2" s="1100" t="s">
        <v>790</v>
      </c>
      <c r="W2" s="1100"/>
      <c r="X2" s="1100"/>
      <c r="Y2" s="1100"/>
      <c r="Z2" s="1101"/>
      <c r="AA2" s="1101"/>
      <c r="AB2" s="1101"/>
      <c r="AC2" s="1101"/>
      <c r="AD2" s="1101"/>
      <c r="AE2" s="1101"/>
      <c r="AF2" s="1102" t="s">
        <v>791</v>
      </c>
      <c r="AG2" s="1102"/>
      <c r="AH2" s="1102"/>
      <c r="AI2" s="1102"/>
      <c r="AJ2" s="35" t="s">
        <v>258</v>
      </c>
      <c r="AN2" s="36" t="s">
        <v>254</v>
      </c>
      <c r="AO2" s="336" t="s">
        <v>791</v>
      </c>
      <c r="AP2" s="288" t="s">
        <v>792</v>
      </c>
    </row>
    <row r="3" spans="2:42" ht="18.75" customHeight="1">
      <c r="C3" s="43"/>
      <c r="L3" s="408"/>
      <c r="M3" s="333"/>
      <c r="N3" s="333"/>
      <c r="P3" s="40"/>
      <c r="Q3" s="39"/>
      <c r="R3" s="39"/>
      <c r="S3" s="39"/>
      <c r="T3" s="39"/>
      <c r="V3" s="1100" t="s">
        <v>260</v>
      </c>
      <c r="W3" s="1100"/>
      <c r="X3" s="1100"/>
      <c r="Y3" s="1100"/>
      <c r="Z3" s="1103" t="str">
        <f>IF([1]更新申請!H46="","",[1]更新申請!H46)</f>
        <v/>
      </c>
      <c r="AA3" s="1103"/>
      <c r="AB3" s="1103"/>
      <c r="AC3" s="1103"/>
      <c r="AD3" s="1103"/>
      <c r="AE3" s="1103"/>
      <c r="AF3" s="1103"/>
      <c r="AG3" s="1103"/>
      <c r="AH3" s="1103"/>
      <c r="AI3" s="1103"/>
      <c r="AJ3" s="35" t="s">
        <v>258</v>
      </c>
      <c r="AN3" s="36" t="s">
        <v>259</v>
      </c>
      <c r="AO3" s="336" t="s">
        <v>793</v>
      </c>
      <c r="AP3" s="288" t="s">
        <v>283</v>
      </c>
    </row>
    <row r="4" spans="2:42" ht="18.75" customHeight="1">
      <c r="C4" s="43"/>
      <c r="L4" s="408"/>
      <c r="M4" s="333"/>
      <c r="N4" s="333"/>
      <c r="P4" s="40"/>
      <c r="Q4" s="39"/>
      <c r="R4" s="39"/>
      <c r="S4" s="39"/>
      <c r="T4" s="39"/>
      <c r="V4" s="403"/>
      <c r="W4" s="403"/>
      <c r="X4" s="403"/>
      <c r="Y4" s="403"/>
      <c r="Z4" s="402"/>
      <c r="AA4" s="402"/>
      <c r="AB4" s="402"/>
      <c r="AC4" s="402"/>
      <c r="AD4" s="402"/>
      <c r="AE4" s="402"/>
      <c r="AF4" s="402"/>
      <c r="AG4" s="402"/>
      <c r="AH4" s="402"/>
      <c r="AI4" s="402"/>
      <c r="AJ4" s="35"/>
      <c r="AN4" s="36" t="s">
        <v>261</v>
      </c>
      <c r="AO4" s="336"/>
      <c r="AP4" s="288" t="s">
        <v>284</v>
      </c>
    </row>
    <row r="5" spans="2:42" ht="18.75" customHeight="1">
      <c r="C5" s="1107" t="s">
        <v>794</v>
      </c>
      <c r="D5" s="1107"/>
      <c r="E5" s="1107"/>
      <c r="F5" s="1109"/>
      <c r="G5" s="1109"/>
      <c r="H5" s="1109"/>
      <c r="I5" s="1109"/>
      <c r="J5" s="1109"/>
      <c r="K5" s="1109"/>
      <c r="L5" s="1109"/>
      <c r="M5" s="1109"/>
      <c r="N5" s="1109"/>
      <c r="O5" s="1109"/>
      <c r="P5" s="1109"/>
      <c r="Q5" s="1109"/>
      <c r="R5" s="1109"/>
      <c r="S5" s="1109"/>
      <c r="T5" s="1109"/>
      <c r="V5" s="1111" t="s">
        <v>262</v>
      </c>
      <c r="W5" s="1111"/>
      <c r="X5" s="1111"/>
      <c r="Y5" s="1111"/>
      <c r="Z5" s="1112">
        <f>AD5+AI5</f>
        <v>0</v>
      </c>
      <c r="AA5" s="1112"/>
      <c r="AB5" s="1064" t="s">
        <v>263</v>
      </c>
      <c r="AC5" s="1064"/>
      <c r="AD5" s="1104"/>
      <c r="AE5" s="1104"/>
      <c r="AF5" s="1105" t="s">
        <v>308</v>
      </c>
      <c r="AG5" s="1105"/>
      <c r="AH5" s="1105"/>
      <c r="AI5" s="404"/>
      <c r="AJ5" s="407" t="s">
        <v>795</v>
      </c>
      <c r="AN5" s="36" t="s">
        <v>264</v>
      </c>
      <c r="AP5" s="288" t="s">
        <v>285</v>
      </c>
    </row>
    <row r="6" spans="2:42" ht="18.75" customHeight="1">
      <c r="C6" s="1108"/>
      <c r="D6" s="1108"/>
      <c r="E6" s="1108"/>
      <c r="F6" s="1110"/>
      <c r="G6" s="1110"/>
      <c r="H6" s="1110"/>
      <c r="I6" s="1110"/>
      <c r="J6" s="1110"/>
      <c r="K6" s="1110"/>
      <c r="L6" s="1110"/>
      <c r="M6" s="1110"/>
      <c r="N6" s="1110"/>
      <c r="O6" s="1110"/>
      <c r="P6" s="1110"/>
      <c r="Q6" s="1110"/>
      <c r="R6" s="1110"/>
      <c r="S6" s="1110"/>
      <c r="T6" s="1110"/>
      <c r="U6" s="337" t="s">
        <v>796</v>
      </c>
      <c r="V6" s="1113" t="s">
        <v>265</v>
      </c>
      <c r="W6" s="1113"/>
      <c r="X6" s="1113"/>
      <c r="Y6" s="1113"/>
      <c r="Z6" s="1104"/>
      <c r="AA6" s="1104"/>
      <c r="AB6" s="1083" t="s">
        <v>797</v>
      </c>
      <c r="AC6" s="1083"/>
      <c r="AD6" s="1083"/>
      <c r="AE6" s="1083"/>
      <c r="AF6" s="1106" t="s">
        <v>309</v>
      </c>
      <c r="AG6" s="1106"/>
      <c r="AH6" s="1106"/>
      <c r="AI6" s="404"/>
      <c r="AJ6" s="407" t="s">
        <v>798</v>
      </c>
      <c r="AN6" s="36"/>
      <c r="AP6" s="288" t="s">
        <v>286</v>
      </c>
    </row>
    <row r="7" spans="2:42" ht="18.75" customHeight="1">
      <c r="C7" s="1084" t="s">
        <v>271</v>
      </c>
      <c r="D7" s="1094" t="s">
        <v>266</v>
      </c>
      <c r="E7" s="338"/>
      <c r="F7" s="1095" t="s">
        <v>314</v>
      </c>
      <c r="G7" s="1095"/>
      <c r="H7" s="1095"/>
      <c r="I7" s="1095"/>
      <c r="J7" s="1095"/>
      <c r="K7" s="1095"/>
      <c r="L7" s="1095"/>
      <c r="M7" s="1095" t="s">
        <v>315</v>
      </c>
      <c r="N7" s="1095"/>
      <c r="O7" s="1095"/>
      <c r="P7" s="1095"/>
      <c r="Q7" s="1095"/>
      <c r="R7" s="1095"/>
      <c r="S7" s="1095"/>
      <c r="T7" s="1095" t="s">
        <v>316</v>
      </c>
      <c r="U7" s="1095"/>
      <c r="V7" s="1095"/>
      <c r="W7" s="1095"/>
      <c r="X7" s="1095"/>
      <c r="Y7" s="1095"/>
      <c r="Z7" s="1095"/>
      <c r="AA7" s="1095" t="s">
        <v>317</v>
      </c>
      <c r="AB7" s="1095"/>
      <c r="AC7" s="1095"/>
      <c r="AD7" s="1095"/>
      <c r="AE7" s="1095"/>
      <c r="AF7" s="1095"/>
      <c r="AG7" s="1096"/>
      <c r="AH7" s="339" t="s">
        <v>268</v>
      </c>
      <c r="AI7" s="340" t="s">
        <v>269</v>
      </c>
      <c r="AJ7" s="340" t="s">
        <v>270</v>
      </c>
      <c r="AK7" s="1087" t="s">
        <v>799</v>
      </c>
      <c r="AP7" s="288" t="s">
        <v>287</v>
      </c>
    </row>
    <row r="8" spans="2:42" ht="18" customHeight="1">
      <c r="C8" s="1085"/>
      <c r="D8" s="1094"/>
      <c r="E8" s="341" t="s">
        <v>272</v>
      </c>
      <c r="F8" s="410">
        <v>1</v>
      </c>
      <c r="G8" s="410">
        <v>2</v>
      </c>
      <c r="H8" s="410">
        <v>3</v>
      </c>
      <c r="I8" s="410">
        <v>4</v>
      </c>
      <c r="J8" s="410">
        <v>5</v>
      </c>
      <c r="K8" s="410">
        <v>6</v>
      </c>
      <c r="L8" s="410">
        <v>7</v>
      </c>
      <c r="M8" s="410">
        <v>8</v>
      </c>
      <c r="N8" s="410">
        <v>9</v>
      </c>
      <c r="O8" s="410">
        <v>10</v>
      </c>
      <c r="P8" s="410">
        <v>11</v>
      </c>
      <c r="Q8" s="410">
        <v>12</v>
      </c>
      <c r="R8" s="410">
        <v>13</v>
      </c>
      <c r="S8" s="410">
        <v>14</v>
      </c>
      <c r="T8" s="410">
        <v>15</v>
      </c>
      <c r="U8" s="410">
        <v>16</v>
      </c>
      <c r="V8" s="410">
        <v>17</v>
      </c>
      <c r="W8" s="410">
        <v>18</v>
      </c>
      <c r="X8" s="410">
        <v>19</v>
      </c>
      <c r="Y8" s="410">
        <v>20</v>
      </c>
      <c r="Z8" s="410">
        <v>21</v>
      </c>
      <c r="AA8" s="410">
        <v>22</v>
      </c>
      <c r="AB8" s="410">
        <v>23</v>
      </c>
      <c r="AC8" s="410">
        <v>24</v>
      </c>
      <c r="AD8" s="410">
        <v>25</v>
      </c>
      <c r="AE8" s="410">
        <v>26</v>
      </c>
      <c r="AF8" s="410">
        <v>27</v>
      </c>
      <c r="AG8" s="411">
        <v>28</v>
      </c>
      <c r="AH8" s="342"/>
      <c r="AI8" s="343" t="s">
        <v>273</v>
      </c>
      <c r="AJ8" s="343" t="s">
        <v>274</v>
      </c>
      <c r="AK8" s="1087"/>
      <c r="AP8" s="288" t="s">
        <v>800</v>
      </c>
    </row>
    <row r="9" spans="2:42" ht="18" customHeight="1">
      <c r="C9" s="1086"/>
      <c r="D9" s="109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K9" s="1087"/>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5"/>
      <c r="AJ10" s="356"/>
      <c r="AK10" s="357">
        <f t="shared" ref="AK10:AK48" si="0">ROUNDDOWN(AI10/$T$52,1)</f>
        <v>0</v>
      </c>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55"/>
      <c r="AJ11" s="360"/>
      <c r="AK11" s="357">
        <f t="shared" si="0"/>
        <v>0</v>
      </c>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55"/>
      <c r="AJ12" s="360"/>
      <c r="AK12" s="357">
        <f t="shared" si="0"/>
        <v>0</v>
      </c>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55"/>
      <c r="AJ13" s="360"/>
      <c r="AK13" s="357">
        <f t="shared" si="0"/>
        <v>0</v>
      </c>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55"/>
      <c r="AJ14" s="365"/>
      <c r="AK14" s="357">
        <f t="shared" si="0"/>
        <v>0</v>
      </c>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55"/>
      <c r="AJ15" s="360"/>
      <c r="AK15" s="357">
        <f t="shared" si="0"/>
        <v>0</v>
      </c>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55"/>
      <c r="AJ16" s="360"/>
      <c r="AK16" s="357">
        <f t="shared" si="0"/>
        <v>0</v>
      </c>
    </row>
    <row r="17" spans="2:37">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55"/>
      <c r="AJ17" s="360"/>
      <c r="AK17" s="357">
        <f t="shared" si="0"/>
        <v>0</v>
      </c>
    </row>
    <row r="18" spans="2:37">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55"/>
      <c r="AJ18" s="360"/>
      <c r="AK18" s="357">
        <f t="shared" si="0"/>
        <v>0</v>
      </c>
    </row>
    <row r="19" spans="2:37">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55"/>
      <c r="AJ19" s="360"/>
      <c r="AK19" s="357">
        <f t="shared" si="0"/>
        <v>0</v>
      </c>
    </row>
    <row r="20" spans="2:37">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55"/>
      <c r="AJ20" s="360"/>
      <c r="AK20" s="357">
        <f t="shared" si="0"/>
        <v>0</v>
      </c>
    </row>
    <row r="21" spans="2:37">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55"/>
      <c r="AJ21" s="360"/>
      <c r="AK21" s="357">
        <f t="shared" si="0"/>
        <v>0</v>
      </c>
    </row>
    <row r="22" spans="2:37">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55"/>
      <c r="AJ22" s="360"/>
      <c r="AK22" s="357">
        <f t="shared" si="0"/>
        <v>0</v>
      </c>
    </row>
    <row r="23" spans="2:37">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55"/>
      <c r="AJ23" s="360"/>
      <c r="AK23" s="357">
        <f t="shared" si="0"/>
        <v>0</v>
      </c>
    </row>
    <row r="24" spans="2:37">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55"/>
      <c r="AJ24" s="360"/>
      <c r="AK24" s="357">
        <f t="shared" si="0"/>
        <v>0</v>
      </c>
    </row>
    <row r="25" spans="2:37">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55"/>
      <c r="AJ25" s="360"/>
      <c r="AK25" s="357">
        <f t="shared" si="0"/>
        <v>0</v>
      </c>
    </row>
    <row r="26" spans="2:37">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55"/>
      <c r="AJ26" s="360"/>
      <c r="AK26" s="357">
        <f t="shared" si="0"/>
        <v>0</v>
      </c>
    </row>
    <row r="27" spans="2:37">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55"/>
      <c r="AJ27" s="360"/>
      <c r="AK27" s="357">
        <f t="shared" si="0"/>
        <v>0</v>
      </c>
    </row>
    <row r="28" spans="2:37">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55"/>
      <c r="AJ28" s="360"/>
      <c r="AK28" s="357">
        <f t="shared" si="0"/>
        <v>0</v>
      </c>
    </row>
    <row r="29" spans="2:37">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55"/>
      <c r="AJ29" s="360"/>
      <c r="AK29" s="357">
        <f t="shared" si="0"/>
        <v>0</v>
      </c>
    </row>
    <row r="30" spans="2:37">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55"/>
      <c r="AJ30" s="360"/>
      <c r="AK30" s="357">
        <f t="shared" si="0"/>
        <v>0</v>
      </c>
    </row>
    <row r="31" spans="2:37">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55"/>
      <c r="AJ31" s="360"/>
      <c r="AK31" s="357">
        <f t="shared" si="0"/>
        <v>0</v>
      </c>
    </row>
    <row r="32" spans="2:37">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55"/>
      <c r="AJ32" s="360"/>
      <c r="AK32" s="357">
        <f t="shared" si="0"/>
        <v>0</v>
      </c>
    </row>
    <row r="33" spans="2:37">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55"/>
      <c r="AJ33" s="360"/>
      <c r="AK33" s="357">
        <f t="shared" si="0"/>
        <v>0</v>
      </c>
    </row>
    <row r="34" spans="2:37">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55"/>
      <c r="AJ34" s="360"/>
      <c r="AK34" s="357">
        <f t="shared" si="0"/>
        <v>0</v>
      </c>
    </row>
    <row r="35" spans="2:37">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55"/>
      <c r="AJ35" s="360"/>
      <c r="AK35" s="357">
        <f t="shared" si="0"/>
        <v>0</v>
      </c>
    </row>
    <row r="36" spans="2:37">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55"/>
      <c r="AJ36" s="360"/>
      <c r="AK36" s="357">
        <f t="shared" si="0"/>
        <v>0</v>
      </c>
    </row>
    <row r="37" spans="2:37">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55"/>
      <c r="AJ37" s="360"/>
      <c r="AK37" s="357">
        <f t="shared" si="0"/>
        <v>0</v>
      </c>
    </row>
    <row r="38" spans="2:37">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55"/>
      <c r="AJ38" s="360"/>
      <c r="AK38" s="357">
        <f t="shared" si="0"/>
        <v>0</v>
      </c>
    </row>
    <row r="39" spans="2:37">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55"/>
      <c r="AJ39" s="360"/>
      <c r="AK39" s="357">
        <f t="shared" si="0"/>
        <v>0</v>
      </c>
    </row>
    <row r="40" spans="2:37">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55"/>
      <c r="AJ40" s="360"/>
      <c r="AK40" s="357">
        <f t="shared" si="0"/>
        <v>0</v>
      </c>
    </row>
    <row r="41" spans="2:37">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55"/>
      <c r="AJ41" s="360"/>
      <c r="AK41" s="357">
        <f t="shared" si="0"/>
        <v>0</v>
      </c>
    </row>
    <row r="42" spans="2:37">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55"/>
      <c r="AJ42" s="360"/>
      <c r="AK42" s="357">
        <f t="shared" si="0"/>
        <v>0</v>
      </c>
    </row>
    <row r="43" spans="2:37">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55"/>
      <c r="AJ43" s="360"/>
      <c r="AK43" s="357">
        <f t="shared" si="0"/>
        <v>0</v>
      </c>
    </row>
    <row r="44" spans="2:37">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55"/>
      <c r="AJ44" s="360"/>
      <c r="AK44" s="357">
        <f t="shared" si="0"/>
        <v>0</v>
      </c>
    </row>
    <row r="45" spans="2:37">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55"/>
      <c r="AJ45" s="360"/>
      <c r="AK45" s="357">
        <f t="shared" si="0"/>
        <v>0</v>
      </c>
    </row>
    <row r="46" spans="2:37">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55"/>
      <c r="AJ46" s="360"/>
      <c r="AK46" s="357">
        <f t="shared" si="0"/>
        <v>0</v>
      </c>
    </row>
    <row r="47" spans="2:37">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55"/>
      <c r="AJ47" s="360"/>
      <c r="AK47" s="357">
        <f t="shared" si="0"/>
        <v>0</v>
      </c>
    </row>
    <row r="48" spans="2:37">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55"/>
      <c r="AJ48" s="360"/>
      <c r="AK48" s="357">
        <f t="shared" si="0"/>
        <v>0</v>
      </c>
    </row>
    <row r="49" spans="2:37">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55"/>
      <c r="AJ49" s="360"/>
      <c r="AK49" s="357">
        <f>ROUNDDOWN(AI49/$T$52,1)</f>
        <v>0</v>
      </c>
    </row>
    <row r="50" spans="2:37" ht="13.5" customHeight="1">
      <c r="C50" s="366" t="s">
        <v>803</v>
      </c>
      <c r="D50" s="367"/>
      <c r="E50" s="368"/>
      <c r="F50" s="1088" t="s">
        <v>763</v>
      </c>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90"/>
    </row>
    <row r="51" spans="2:37" ht="13.5" customHeight="1" thickBot="1">
      <c r="C51" s="1076" t="s">
        <v>804</v>
      </c>
      <c r="D51" s="1077"/>
      <c r="E51" s="1078"/>
      <c r="F51" s="1091" t="s">
        <v>805</v>
      </c>
      <c r="G51" s="1092"/>
      <c r="H51" s="1092"/>
      <c r="I51" s="369"/>
      <c r="J51" s="370" t="s">
        <v>806</v>
      </c>
      <c r="K51" s="369" t="s">
        <v>807</v>
      </c>
      <c r="L51" s="370" t="s">
        <v>762</v>
      </c>
      <c r="M51" s="369"/>
      <c r="N51" s="370" t="s">
        <v>806</v>
      </c>
      <c r="O51" s="369" t="s">
        <v>807</v>
      </c>
      <c r="P51" s="1092" t="s">
        <v>808</v>
      </c>
      <c r="Q51" s="1092"/>
      <c r="R51" s="1092"/>
      <c r="S51" s="1092"/>
      <c r="T51" s="1092"/>
      <c r="U51" s="1092"/>
      <c r="V51" s="1092"/>
      <c r="W51" s="1092"/>
      <c r="X51" s="1092"/>
      <c r="Y51" s="1092"/>
      <c r="Z51" s="1092"/>
      <c r="AA51" s="1092"/>
      <c r="AB51" s="1092"/>
      <c r="AC51" s="1092"/>
      <c r="AD51" s="1092"/>
      <c r="AE51" s="1092"/>
      <c r="AF51" s="1092"/>
      <c r="AG51" s="1092"/>
      <c r="AH51" s="1092"/>
      <c r="AI51" s="1092"/>
      <c r="AJ51" s="1093"/>
    </row>
    <row r="52" spans="2:37" ht="13.5" customHeight="1" thickBot="1">
      <c r="C52" s="1070" t="s">
        <v>809</v>
      </c>
      <c r="D52" s="1071"/>
      <c r="E52" s="1072"/>
      <c r="F52" s="1119" t="s">
        <v>810</v>
      </c>
      <c r="G52" s="1120"/>
      <c r="H52" s="1120"/>
      <c r="I52" s="1120"/>
      <c r="J52" s="1120"/>
      <c r="K52" s="1120"/>
      <c r="L52" s="1120"/>
      <c r="M52" s="1121">
        <v>8</v>
      </c>
      <c r="N52" s="1122"/>
      <c r="O52" s="1092" t="s">
        <v>811</v>
      </c>
      <c r="P52" s="1092"/>
      <c r="Q52" s="371">
        <v>5</v>
      </c>
      <c r="R52" s="401" t="s">
        <v>812</v>
      </c>
      <c r="S52" s="401"/>
      <c r="T52" s="1123">
        <f>M52*Q52</f>
        <v>40</v>
      </c>
      <c r="U52" s="1124"/>
      <c r="V52" s="1092" t="s">
        <v>813</v>
      </c>
      <c r="W52" s="1092"/>
      <c r="X52" s="371">
        <v>4</v>
      </c>
      <c r="Y52" s="401" t="s">
        <v>814</v>
      </c>
      <c r="Z52" s="1117">
        <f>T52*X52</f>
        <v>160</v>
      </c>
      <c r="AA52" s="1117"/>
      <c r="AB52" s="1092" t="s">
        <v>815</v>
      </c>
      <c r="AC52" s="1092"/>
      <c r="AI52" s="401"/>
      <c r="AJ52" s="409"/>
    </row>
    <row r="53" spans="2:37">
      <c r="C53" s="1076" t="s">
        <v>816</v>
      </c>
      <c r="D53" s="1077"/>
      <c r="E53" s="1078"/>
      <c r="F53" s="1073"/>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5"/>
    </row>
    <row r="54" spans="2:37">
      <c r="C54" s="1070" t="s">
        <v>809</v>
      </c>
      <c r="D54" s="1071"/>
      <c r="E54" s="1072"/>
      <c r="F54" s="1073" t="s">
        <v>932</v>
      </c>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c r="AI54" s="1074"/>
      <c r="AJ54" s="1075"/>
    </row>
    <row r="55" spans="2:37" ht="13.5" customHeight="1">
      <c r="C55" s="1076" t="s">
        <v>817</v>
      </c>
      <c r="D55" s="1077"/>
      <c r="E55" s="1078"/>
      <c r="F55" s="1073"/>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5"/>
    </row>
    <row r="56" spans="2:37">
      <c r="C56" s="1070" t="s">
        <v>809</v>
      </c>
      <c r="D56" s="1071"/>
      <c r="E56" s="1072"/>
      <c r="F56" s="1073"/>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5"/>
    </row>
    <row r="57" spans="2:37">
      <c r="C57" s="1076"/>
      <c r="D57" s="1077"/>
      <c r="E57" s="1078"/>
      <c r="F57" s="1079"/>
      <c r="G57" s="1080"/>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1"/>
    </row>
    <row r="58" spans="2:37">
      <c r="C58" s="1082" t="s">
        <v>818</v>
      </c>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row>
    <row r="59" spans="2:37">
      <c r="C59" s="372" t="s">
        <v>819</v>
      </c>
      <c r="D59" s="406">
        <v>1</v>
      </c>
      <c r="E59" s="1118" t="s">
        <v>820</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row>
    <row r="60" spans="2:37">
      <c r="D60" s="315">
        <v>2</v>
      </c>
      <c r="E60" s="1066" t="s">
        <v>933</v>
      </c>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row>
    <row r="61" spans="2:37">
      <c r="D61" s="373">
        <v>3</v>
      </c>
      <c r="E61" s="1067" t="s">
        <v>934</v>
      </c>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row>
    <row r="62" spans="2:37">
      <c r="D62" s="405"/>
      <c r="E62" s="1064" t="s">
        <v>935</v>
      </c>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row>
    <row r="63" spans="2:37" ht="13.5" customHeight="1">
      <c r="D63" s="405"/>
      <c r="E63" s="1064" t="s">
        <v>936</v>
      </c>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row>
    <row r="64" spans="2:37">
      <c r="D64" s="405"/>
      <c r="E64" s="1068" t="s">
        <v>937</v>
      </c>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row>
    <row r="65" spans="4:36">
      <c r="D65" s="373">
        <v>4</v>
      </c>
      <c r="E65" s="1069" t="s">
        <v>938</v>
      </c>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row>
    <row r="66" spans="4:36">
      <c r="D66" s="374"/>
      <c r="E66" s="1065" t="s">
        <v>362</v>
      </c>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row>
    <row r="67" spans="4:36">
      <c r="D67" s="315">
        <v>5</v>
      </c>
      <c r="E67" s="1066" t="s">
        <v>939</v>
      </c>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c r="AB67" s="1066"/>
      <c r="AC67" s="1066"/>
      <c r="AD67" s="1066"/>
      <c r="AE67" s="1066"/>
      <c r="AF67" s="1066"/>
      <c r="AG67" s="1066"/>
      <c r="AH67" s="1066"/>
      <c r="AI67" s="1066"/>
      <c r="AJ67" s="1066"/>
    </row>
    <row r="68" spans="4:36">
      <c r="D68" s="373">
        <v>6</v>
      </c>
      <c r="E68" s="1067" t="s">
        <v>940</v>
      </c>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row>
    <row r="69" spans="4:36" ht="13.5" customHeight="1">
      <c r="D69" s="405"/>
      <c r="E69" s="1064" t="s">
        <v>941</v>
      </c>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c r="AI69" s="1064"/>
      <c r="AJ69" s="1064"/>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114" t="s">
        <v>943</v>
      </c>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row>
    <row r="72" spans="4:36">
      <c r="D72" s="315">
        <v>8</v>
      </c>
      <c r="E72" s="1066" t="s">
        <v>944</v>
      </c>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row>
    <row r="73" spans="4:36">
      <c r="D73" s="406">
        <v>9</v>
      </c>
      <c r="E73" s="1115" t="s">
        <v>945</v>
      </c>
      <c r="F73" s="1116"/>
      <c r="G73" s="1116"/>
      <c r="H73" s="1116"/>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row>
    <row r="74" spans="4:3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row>
  </sheetData>
  <mergeCells count="64">
    <mergeCell ref="E70:AJ70"/>
    <mergeCell ref="E71:AJ71"/>
    <mergeCell ref="E72:AJ72"/>
    <mergeCell ref="E73:AJ74"/>
    <mergeCell ref="V52:W52"/>
    <mergeCell ref="Z52:AA52"/>
    <mergeCell ref="AB52:AC52"/>
    <mergeCell ref="E59:AJ59"/>
    <mergeCell ref="E60:AJ60"/>
    <mergeCell ref="C52:E52"/>
    <mergeCell ref="F52:L52"/>
    <mergeCell ref="M52:N52"/>
    <mergeCell ref="O52:P52"/>
    <mergeCell ref="T52:U52"/>
    <mergeCell ref="C53:E53"/>
    <mergeCell ref="F53:AJ53"/>
    <mergeCell ref="C54:E54"/>
    <mergeCell ref="F54:AJ54"/>
    <mergeCell ref="C55:E55"/>
    <mergeCell ref="F55:AJ55"/>
    <mergeCell ref="V3:Y3"/>
    <mergeCell ref="Z3:AI3"/>
    <mergeCell ref="AD5:AE5"/>
    <mergeCell ref="AF5:AH5"/>
    <mergeCell ref="AF6:AH6"/>
    <mergeCell ref="C5:E6"/>
    <mergeCell ref="F5:T6"/>
    <mergeCell ref="V5:Y5"/>
    <mergeCell ref="Z5:AA5"/>
    <mergeCell ref="AB5:AC5"/>
    <mergeCell ref="V6:Y6"/>
    <mergeCell ref="Z6:AA6"/>
    <mergeCell ref="L2:M2"/>
    <mergeCell ref="Q2:R2"/>
    <mergeCell ref="AI1:AJ1"/>
    <mergeCell ref="V2:Y2"/>
    <mergeCell ref="Z2:AE2"/>
    <mergeCell ref="AF2:AI2"/>
    <mergeCell ref="AB6:AE6"/>
    <mergeCell ref="C7:C9"/>
    <mergeCell ref="AK7:AK9"/>
    <mergeCell ref="F50:AJ50"/>
    <mergeCell ref="C51:E51"/>
    <mergeCell ref="F51:H51"/>
    <mergeCell ref="P51:AJ51"/>
    <mergeCell ref="D7:D9"/>
    <mergeCell ref="F7:L7"/>
    <mergeCell ref="M7:S7"/>
    <mergeCell ref="T7:Z7"/>
    <mergeCell ref="AA7:AG7"/>
    <mergeCell ref="C56:E56"/>
    <mergeCell ref="F56:AJ56"/>
    <mergeCell ref="C57:E57"/>
    <mergeCell ref="F57:AJ57"/>
    <mergeCell ref="C58:AJ58"/>
    <mergeCell ref="E69:AJ69"/>
    <mergeCell ref="E66:AJ66"/>
    <mergeCell ref="E67:AJ67"/>
    <mergeCell ref="E68:AJ68"/>
    <mergeCell ref="E61:AJ61"/>
    <mergeCell ref="E62:AJ62"/>
    <mergeCell ref="E63:AJ63"/>
    <mergeCell ref="E64:AJ64"/>
    <mergeCell ref="E65:AJ65"/>
  </mergeCells>
  <phoneticPr fontId="1"/>
  <dataValidations count="3">
    <dataValidation type="list" allowBlank="1" showInputMessage="1" showErrorMessage="1" sqref="AF2:AI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WWN983042:WWQ983042" xr:uid="{00000000-0002-0000-0500-000000000000}">
      <formula1>$AO$2:$AO$4</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00000000-0002-0000-0500-000001000000}">
      <formula1>$AP$2:$AP$9</formula1>
    </dataValidation>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00000000-0002-0000-0500-000002000000}">
      <formula1>$AN$2:$AN$6</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O104"/>
  <sheetViews>
    <sheetView view="pageBreakPreview" zoomScale="85" zoomScaleNormal="100" zoomScaleSheetLayoutView="85" workbookViewId="0"/>
  </sheetViews>
  <sheetFormatPr defaultColWidth="10.25" defaultRowHeight="13.5"/>
  <cols>
    <col min="1" max="1" width="1" style="44" customWidth="1"/>
    <col min="2" max="2" width="12.5" style="44" customWidth="1"/>
    <col min="3" max="3" width="3.5" style="44" customWidth="1"/>
    <col min="4" max="4" width="5.125" style="44" customWidth="1"/>
    <col min="5" max="5" width="12" style="44" customWidth="1"/>
    <col min="6" max="38" width="3.75" style="44" customWidth="1"/>
    <col min="39" max="39" width="6.125" style="44" customWidth="1"/>
    <col min="40" max="40" width="5.875" style="44" customWidth="1"/>
    <col min="41" max="41" width="6.375" style="44" customWidth="1"/>
    <col min="42" max="42" width="1.25" style="44" customWidth="1"/>
    <col min="43" max="257" width="10.25" style="44"/>
    <col min="258" max="258" width="12.5" style="44" customWidth="1"/>
    <col min="259" max="259" width="3.5" style="44" customWidth="1"/>
    <col min="260" max="260" width="5.125" style="44" customWidth="1"/>
    <col min="261" max="261" width="12" style="44" customWidth="1"/>
    <col min="262" max="294" width="3.75" style="44" customWidth="1"/>
    <col min="295" max="295" width="6.125" style="44" customWidth="1"/>
    <col min="296" max="296" width="5.875" style="44" customWidth="1"/>
    <col min="297" max="297" width="6.375" style="44" customWidth="1"/>
    <col min="298" max="513" width="10.25" style="44"/>
    <col min="514" max="514" width="12.5" style="44" customWidth="1"/>
    <col min="515" max="515" width="3.5" style="44" customWidth="1"/>
    <col min="516" max="516" width="5.125" style="44" customWidth="1"/>
    <col min="517" max="517" width="12" style="44" customWidth="1"/>
    <col min="518" max="550" width="3.75" style="44" customWidth="1"/>
    <col min="551" max="551" width="6.125" style="44" customWidth="1"/>
    <col min="552" max="552" width="5.875" style="44" customWidth="1"/>
    <col min="553" max="553" width="6.375" style="44" customWidth="1"/>
    <col min="554" max="769" width="10.25" style="44"/>
    <col min="770" max="770" width="12.5" style="44" customWidth="1"/>
    <col min="771" max="771" width="3.5" style="44" customWidth="1"/>
    <col min="772" max="772" width="5.125" style="44" customWidth="1"/>
    <col min="773" max="773" width="12" style="44" customWidth="1"/>
    <col min="774" max="806" width="3.75" style="44" customWidth="1"/>
    <col min="807" max="807" width="6.125" style="44" customWidth="1"/>
    <col min="808" max="808" width="5.875" style="44" customWidth="1"/>
    <col min="809" max="809" width="6.375" style="44" customWidth="1"/>
    <col min="810" max="1025" width="10.25" style="44"/>
    <col min="1026" max="1026" width="12.5" style="44" customWidth="1"/>
    <col min="1027" max="1027" width="3.5" style="44" customWidth="1"/>
    <col min="1028" max="1028" width="5.125" style="44" customWidth="1"/>
    <col min="1029" max="1029" width="12" style="44" customWidth="1"/>
    <col min="1030" max="1062" width="3.75" style="44" customWidth="1"/>
    <col min="1063" max="1063" width="6.125" style="44" customWidth="1"/>
    <col min="1064" max="1064" width="5.875" style="44" customWidth="1"/>
    <col min="1065" max="1065" width="6.375" style="44" customWidth="1"/>
    <col min="1066" max="1281" width="10.25" style="44"/>
    <col min="1282" max="1282" width="12.5" style="44" customWidth="1"/>
    <col min="1283" max="1283" width="3.5" style="44" customWidth="1"/>
    <col min="1284" max="1284" width="5.125" style="44" customWidth="1"/>
    <col min="1285" max="1285" width="12" style="44" customWidth="1"/>
    <col min="1286" max="1318" width="3.75" style="44" customWidth="1"/>
    <col min="1319" max="1319" width="6.125" style="44" customWidth="1"/>
    <col min="1320" max="1320" width="5.875" style="44" customWidth="1"/>
    <col min="1321" max="1321" width="6.375" style="44" customWidth="1"/>
    <col min="1322" max="1537" width="10.25" style="44"/>
    <col min="1538" max="1538" width="12.5" style="44" customWidth="1"/>
    <col min="1539" max="1539" width="3.5" style="44" customWidth="1"/>
    <col min="1540" max="1540" width="5.125" style="44" customWidth="1"/>
    <col min="1541" max="1541" width="12" style="44" customWidth="1"/>
    <col min="1542" max="1574" width="3.75" style="44" customWidth="1"/>
    <col min="1575" max="1575" width="6.125" style="44" customWidth="1"/>
    <col min="1576" max="1576" width="5.875" style="44" customWidth="1"/>
    <col min="1577" max="1577" width="6.375" style="44" customWidth="1"/>
    <col min="1578" max="1793" width="10.25" style="44"/>
    <col min="1794" max="1794" width="12.5" style="44" customWidth="1"/>
    <col min="1795" max="1795" width="3.5" style="44" customWidth="1"/>
    <col min="1796" max="1796" width="5.125" style="44" customWidth="1"/>
    <col min="1797" max="1797" width="12" style="44" customWidth="1"/>
    <col min="1798" max="1830" width="3.75" style="44" customWidth="1"/>
    <col min="1831" max="1831" width="6.125" style="44" customWidth="1"/>
    <col min="1832" max="1832" width="5.875" style="44" customWidth="1"/>
    <col min="1833" max="1833" width="6.375" style="44" customWidth="1"/>
    <col min="1834" max="2049" width="10.25" style="44"/>
    <col min="2050" max="2050" width="12.5" style="44" customWidth="1"/>
    <col min="2051" max="2051" width="3.5" style="44" customWidth="1"/>
    <col min="2052" max="2052" width="5.125" style="44" customWidth="1"/>
    <col min="2053" max="2053" width="12" style="44" customWidth="1"/>
    <col min="2054" max="2086" width="3.75" style="44" customWidth="1"/>
    <col min="2087" max="2087" width="6.125" style="44" customWidth="1"/>
    <col min="2088" max="2088" width="5.875" style="44" customWidth="1"/>
    <col min="2089" max="2089" width="6.375" style="44" customWidth="1"/>
    <col min="2090" max="2305" width="10.25" style="44"/>
    <col min="2306" max="2306" width="12.5" style="44" customWidth="1"/>
    <col min="2307" max="2307" width="3.5" style="44" customWidth="1"/>
    <col min="2308" max="2308" width="5.125" style="44" customWidth="1"/>
    <col min="2309" max="2309" width="12" style="44" customWidth="1"/>
    <col min="2310" max="2342" width="3.75" style="44" customWidth="1"/>
    <col min="2343" max="2343" width="6.125" style="44" customWidth="1"/>
    <col min="2344" max="2344" width="5.875" style="44" customWidth="1"/>
    <col min="2345" max="2345" width="6.375" style="44" customWidth="1"/>
    <col min="2346" max="2561" width="10.25" style="44"/>
    <col min="2562" max="2562" width="12.5" style="44" customWidth="1"/>
    <col min="2563" max="2563" width="3.5" style="44" customWidth="1"/>
    <col min="2564" max="2564" width="5.125" style="44" customWidth="1"/>
    <col min="2565" max="2565" width="12" style="44" customWidth="1"/>
    <col min="2566" max="2598" width="3.75" style="44" customWidth="1"/>
    <col min="2599" max="2599" width="6.125" style="44" customWidth="1"/>
    <col min="2600" max="2600" width="5.875" style="44" customWidth="1"/>
    <col min="2601" max="2601" width="6.375" style="44" customWidth="1"/>
    <col min="2602" max="2817" width="10.25" style="44"/>
    <col min="2818" max="2818" width="12.5" style="44" customWidth="1"/>
    <col min="2819" max="2819" width="3.5" style="44" customWidth="1"/>
    <col min="2820" max="2820" width="5.125" style="44" customWidth="1"/>
    <col min="2821" max="2821" width="12" style="44" customWidth="1"/>
    <col min="2822" max="2854" width="3.75" style="44" customWidth="1"/>
    <col min="2855" max="2855" width="6.125" style="44" customWidth="1"/>
    <col min="2856" max="2856" width="5.875" style="44" customWidth="1"/>
    <col min="2857" max="2857" width="6.375" style="44" customWidth="1"/>
    <col min="2858" max="3073" width="10.25" style="44"/>
    <col min="3074" max="3074" width="12.5" style="44" customWidth="1"/>
    <col min="3075" max="3075" width="3.5" style="44" customWidth="1"/>
    <col min="3076" max="3076" width="5.125" style="44" customWidth="1"/>
    <col min="3077" max="3077" width="12" style="44" customWidth="1"/>
    <col min="3078" max="3110" width="3.75" style="44" customWidth="1"/>
    <col min="3111" max="3111" width="6.125" style="44" customWidth="1"/>
    <col min="3112" max="3112" width="5.875" style="44" customWidth="1"/>
    <col min="3113" max="3113" width="6.375" style="44" customWidth="1"/>
    <col min="3114" max="3329" width="10.25" style="44"/>
    <col min="3330" max="3330" width="12.5" style="44" customWidth="1"/>
    <col min="3331" max="3331" width="3.5" style="44" customWidth="1"/>
    <col min="3332" max="3332" width="5.125" style="44" customWidth="1"/>
    <col min="3333" max="3333" width="12" style="44" customWidth="1"/>
    <col min="3334" max="3366" width="3.75" style="44" customWidth="1"/>
    <col min="3367" max="3367" width="6.125" style="44" customWidth="1"/>
    <col min="3368" max="3368" width="5.875" style="44" customWidth="1"/>
    <col min="3369" max="3369" width="6.375" style="44" customWidth="1"/>
    <col min="3370" max="3585" width="10.25" style="44"/>
    <col min="3586" max="3586" width="12.5" style="44" customWidth="1"/>
    <col min="3587" max="3587" width="3.5" style="44" customWidth="1"/>
    <col min="3588" max="3588" width="5.125" style="44" customWidth="1"/>
    <col min="3589" max="3589" width="12" style="44" customWidth="1"/>
    <col min="3590" max="3622" width="3.75" style="44" customWidth="1"/>
    <col min="3623" max="3623" width="6.125" style="44" customWidth="1"/>
    <col min="3624" max="3624" width="5.875" style="44" customWidth="1"/>
    <col min="3625" max="3625" width="6.375" style="44" customWidth="1"/>
    <col min="3626" max="3841" width="10.25" style="44"/>
    <col min="3842" max="3842" width="12.5" style="44" customWidth="1"/>
    <col min="3843" max="3843" width="3.5" style="44" customWidth="1"/>
    <col min="3844" max="3844" width="5.125" style="44" customWidth="1"/>
    <col min="3845" max="3845" width="12" style="44" customWidth="1"/>
    <col min="3846" max="3878" width="3.75" style="44" customWidth="1"/>
    <col min="3879" max="3879" width="6.125" style="44" customWidth="1"/>
    <col min="3880" max="3880" width="5.875" style="44" customWidth="1"/>
    <col min="3881" max="3881" width="6.375" style="44" customWidth="1"/>
    <col min="3882" max="4097" width="10.25" style="44"/>
    <col min="4098" max="4098" width="12.5" style="44" customWidth="1"/>
    <col min="4099" max="4099" width="3.5" style="44" customWidth="1"/>
    <col min="4100" max="4100" width="5.125" style="44" customWidth="1"/>
    <col min="4101" max="4101" width="12" style="44" customWidth="1"/>
    <col min="4102" max="4134" width="3.75" style="44" customWidth="1"/>
    <col min="4135" max="4135" width="6.125" style="44" customWidth="1"/>
    <col min="4136" max="4136" width="5.875" style="44" customWidth="1"/>
    <col min="4137" max="4137" width="6.375" style="44" customWidth="1"/>
    <col min="4138" max="4353" width="10.25" style="44"/>
    <col min="4354" max="4354" width="12.5" style="44" customWidth="1"/>
    <col min="4355" max="4355" width="3.5" style="44" customWidth="1"/>
    <col min="4356" max="4356" width="5.125" style="44" customWidth="1"/>
    <col min="4357" max="4357" width="12" style="44" customWidth="1"/>
    <col min="4358" max="4390" width="3.75" style="44" customWidth="1"/>
    <col min="4391" max="4391" width="6.125" style="44" customWidth="1"/>
    <col min="4392" max="4392" width="5.875" style="44" customWidth="1"/>
    <col min="4393" max="4393" width="6.375" style="44" customWidth="1"/>
    <col min="4394" max="4609" width="10.25" style="44"/>
    <col min="4610" max="4610" width="12.5" style="44" customWidth="1"/>
    <col min="4611" max="4611" width="3.5" style="44" customWidth="1"/>
    <col min="4612" max="4612" width="5.125" style="44" customWidth="1"/>
    <col min="4613" max="4613" width="12" style="44" customWidth="1"/>
    <col min="4614" max="4646" width="3.75" style="44" customWidth="1"/>
    <col min="4647" max="4647" width="6.125" style="44" customWidth="1"/>
    <col min="4648" max="4648" width="5.875" style="44" customWidth="1"/>
    <col min="4649" max="4649" width="6.375" style="44" customWidth="1"/>
    <col min="4650" max="4865" width="10.25" style="44"/>
    <col min="4866" max="4866" width="12.5" style="44" customWidth="1"/>
    <col min="4867" max="4867" width="3.5" style="44" customWidth="1"/>
    <col min="4868" max="4868" width="5.125" style="44" customWidth="1"/>
    <col min="4869" max="4869" width="12" style="44" customWidth="1"/>
    <col min="4870" max="4902" width="3.75" style="44" customWidth="1"/>
    <col min="4903" max="4903" width="6.125" style="44" customWidth="1"/>
    <col min="4904" max="4904" width="5.875" style="44" customWidth="1"/>
    <col min="4905" max="4905" width="6.375" style="44" customWidth="1"/>
    <col min="4906" max="5121" width="10.25" style="44"/>
    <col min="5122" max="5122" width="12.5" style="44" customWidth="1"/>
    <col min="5123" max="5123" width="3.5" style="44" customWidth="1"/>
    <col min="5124" max="5124" width="5.125" style="44" customWidth="1"/>
    <col min="5125" max="5125" width="12" style="44" customWidth="1"/>
    <col min="5126" max="5158" width="3.75" style="44" customWidth="1"/>
    <col min="5159" max="5159" width="6.125" style="44" customWidth="1"/>
    <col min="5160" max="5160" width="5.875" style="44" customWidth="1"/>
    <col min="5161" max="5161" width="6.375" style="44" customWidth="1"/>
    <col min="5162" max="5377" width="10.25" style="44"/>
    <col min="5378" max="5378" width="12.5" style="44" customWidth="1"/>
    <col min="5379" max="5379" width="3.5" style="44" customWidth="1"/>
    <col min="5380" max="5380" width="5.125" style="44" customWidth="1"/>
    <col min="5381" max="5381" width="12" style="44" customWidth="1"/>
    <col min="5382" max="5414" width="3.75" style="44" customWidth="1"/>
    <col min="5415" max="5415" width="6.125" style="44" customWidth="1"/>
    <col min="5416" max="5416" width="5.875" style="44" customWidth="1"/>
    <col min="5417" max="5417" width="6.375" style="44" customWidth="1"/>
    <col min="5418" max="5633" width="10.25" style="44"/>
    <col min="5634" max="5634" width="12.5" style="44" customWidth="1"/>
    <col min="5635" max="5635" width="3.5" style="44" customWidth="1"/>
    <col min="5636" max="5636" width="5.125" style="44" customWidth="1"/>
    <col min="5637" max="5637" width="12" style="44" customWidth="1"/>
    <col min="5638" max="5670" width="3.75" style="44" customWidth="1"/>
    <col min="5671" max="5671" width="6.125" style="44" customWidth="1"/>
    <col min="5672" max="5672" width="5.875" style="44" customWidth="1"/>
    <col min="5673" max="5673" width="6.375" style="44" customWidth="1"/>
    <col min="5674" max="5889" width="10.25" style="44"/>
    <col min="5890" max="5890" width="12.5" style="44" customWidth="1"/>
    <col min="5891" max="5891" width="3.5" style="44" customWidth="1"/>
    <col min="5892" max="5892" width="5.125" style="44" customWidth="1"/>
    <col min="5893" max="5893" width="12" style="44" customWidth="1"/>
    <col min="5894" max="5926" width="3.75" style="44" customWidth="1"/>
    <col min="5927" max="5927" width="6.125" style="44" customWidth="1"/>
    <col min="5928" max="5928" width="5.875" style="44" customWidth="1"/>
    <col min="5929" max="5929" width="6.375" style="44" customWidth="1"/>
    <col min="5930" max="6145" width="10.25" style="44"/>
    <col min="6146" max="6146" width="12.5" style="44" customWidth="1"/>
    <col min="6147" max="6147" width="3.5" style="44" customWidth="1"/>
    <col min="6148" max="6148" width="5.125" style="44" customWidth="1"/>
    <col min="6149" max="6149" width="12" style="44" customWidth="1"/>
    <col min="6150" max="6182" width="3.75" style="44" customWidth="1"/>
    <col min="6183" max="6183" width="6.125" style="44" customWidth="1"/>
    <col min="6184" max="6184" width="5.875" style="44" customWidth="1"/>
    <col min="6185" max="6185" width="6.375" style="44" customWidth="1"/>
    <col min="6186" max="6401" width="10.25" style="44"/>
    <col min="6402" max="6402" width="12.5" style="44" customWidth="1"/>
    <col min="6403" max="6403" width="3.5" style="44" customWidth="1"/>
    <col min="6404" max="6404" width="5.125" style="44" customWidth="1"/>
    <col min="6405" max="6405" width="12" style="44" customWidth="1"/>
    <col min="6406" max="6438" width="3.75" style="44" customWidth="1"/>
    <col min="6439" max="6439" width="6.125" style="44" customWidth="1"/>
    <col min="6440" max="6440" width="5.875" style="44" customWidth="1"/>
    <col min="6441" max="6441" width="6.375" style="44" customWidth="1"/>
    <col min="6442" max="6657" width="10.25" style="44"/>
    <col min="6658" max="6658" width="12.5" style="44" customWidth="1"/>
    <col min="6659" max="6659" width="3.5" style="44" customWidth="1"/>
    <col min="6660" max="6660" width="5.125" style="44" customWidth="1"/>
    <col min="6661" max="6661" width="12" style="44" customWidth="1"/>
    <col min="6662" max="6694" width="3.75" style="44" customWidth="1"/>
    <col min="6695" max="6695" width="6.125" style="44" customWidth="1"/>
    <col min="6696" max="6696" width="5.875" style="44" customWidth="1"/>
    <col min="6697" max="6697" width="6.375" style="44" customWidth="1"/>
    <col min="6698" max="6913" width="10.25" style="44"/>
    <col min="6914" max="6914" width="12.5" style="44" customWidth="1"/>
    <col min="6915" max="6915" width="3.5" style="44" customWidth="1"/>
    <col min="6916" max="6916" width="5.125" style="44" customWidth="1"/>
    <col min="6917" max="6917" width="12" style="44" customWidth="1"/>
    <col min="6918" max="6950" width="3.75" style="44" customWidth="1"/>
    <col min="6951" max="6951" width="6.125" style="44" customWidth="1"/>
    <col min="6952" max="6952" width="5.875" style="44" customWidth="1"/>
    <col min="6953" max="6953" width="6.375" style="44" customWidth="1"/>
    <col min="6954" max="7169" width="10.25" style="44"/>
    <col min="7170" max="7170" width="12.5" style="44" customWidth="1"/>
    <col min="7171" max="7171" width="3.5" style="44" customWidth="1"/>
    <col min="7172" max="7172" width="5.125" style="44" customWidth="1"/>
    <col min="7173" max="7173" width="12" style="44" customWidth="1"/>
    <col min="7174" max="7206" width="3.75" style="44" customWidth="1"/>
    <col min="7207" max="7207" width="6.125" style="44" customWidth="1"/>
    <col min="7208" max="7208" width="5.875" style="44" customWidth="1"/>
    <col min="7209" max="7209" width="6.375" style="44" customWidth="1"/>
    <col min="7210" max="7425" width="10.25" style="44"/>
    <col min="7426" max="7426" width="12.5" style="44" customWidth="1"/>
    <col min="7427" max="7427" width="3.5" style="44" customWidth="1"/>
    <col min="7428" max="7428" width="5.125" style="44" customWidth="1"/>
    <col min="7429" max="7429" width="12" style="44" customWidth="1"/>
    <col min="7430" max="7462" width="3.75" style="44" customWidth="1"/>
    <col min="7463" max="7463" width="6.125" style="44" customWidth="1"/>
    <col min="7464" max="7464" width="5.875" style="44" customWidth="1"/>
    <col min="7465" max="7465" width="6.375" style="44" customWidth="1"/>
    <col min="7466" max="7681" width="10.25" style="44"/>
    <col min="7682" max="7682" width="12.5" style="44" customWidth="1"/>
    <col min="7683" max="7683" width="3.5" style="44" customWidth="1"/>
    <col min="7684" max="7684" width="5.125" style="44" customWidth="1"/>
    <col min="7685" max="7685" width="12" style="44" customWidth="1"/>
    <col min="7686" max="7718" width="3.75" style="44" customWidth="1"/>
    <col min="7719" max="7719" width="6.125" style="44" customWidth="1"/>
    <col min="7720" max="7720" width="5.875" style="44" customWidth="1"/>
    <col min="7721" max="7721" width="6.375" style="44" customWidth="1"/>
    <col min="7722" max="7937" width="10.25" style="44"/>
    <col min="7938" max="7938" width="12.5" style="44" customWidth="1"/>
    <col min="7939" max="7939" width="3.5" style="44" customWidth="1"/>
    <col min="7940" max="7940" width="5.125" style="44" customWidth="1"/>
    <col min="7941" max="7941" width="12" style="44" customWidth="1"/>
    <col min="7942" max="7974" width="3.75" style="44" customWidth="1"/>
    <col min="7975" max="7975" width="6.125" style="44" customWidth="1"/>
    <col min="7976" max="7976" width="5.875" style="44" customWidth="1"/>
    <col min="7977" max="7977" width="6.375" style="44" customWidth="1"/>
    <col min="7978" max="8193" width="10.25" style="44"/>
    <col min="8194" max="8194" width="12.5" style="44" customWidth="1"/>
    <col min="8195" max="8195" width="3.5" style="44" customWidth="1"/>
    <col min="8196" max="8196" width="5.125" style="44" customWidth="1"/>
    <col min="8197" max="8197" width="12" style="44" customWidth="1"/>
    <col min="8198" max="8230" width="3.75" style="44" customWidth="1"/>
    <col min="8231" max="8231" width="6.125" style="44" customWidth="1"/>
    <col min="8232" max="8232" width="5.875" style="44" customWidth="1"/>
    <col min="8233" max="8233" width="6.375" style="44" customWidth="1"/>
    <col min="8234" max="8449" width="10.25" style="44"/>
    <col min="8450" max="8450" width="12.5" style="44" customWidth="1"/>
    <col min="8451" max="8451" width="3.5" style="44" customWidth="1"/>
    <col min="8452" max="8452" width="5.125" style="44" customWidth="1"/>
    <col min="8453" max="8453" width="12" style="44" customWidth="1"/>
    <col min="8454" max="8486" width="3.75" style="44" customWidth="1"/>
    <col min="8487" max="8487" width="6.125" style="44" customWidth="1"/>
    <col min="8488" max="8488" width="5.875" style="44" customWidth="1"/>
    <col min="8489" max="8489" width="6.375" style="44" customWidth="1"/>
    <col min="8490" max="8705" width="10.25" style="44"/>
    <col min="8706" max="8706" width="12.5" style="44" customWidth="1"/>
    <col min="8707" max="8707" width="3.5" style="44" customWidth="1"/>
    <col min="8708" max="8708" width="5.125" style="44" customWidth="1"/>
    <col min="8709" max="8709" width="12" style="44" customWidth="1"/>
    <col min="8710" max="8742" width="3.75" style="44" customWidth="1"/>
    <col min="8743" max="8743" width="6.125" style="44" customWidth="1"/>
    <col min="8744" max="8744" width="5.875" style="44" customWidth="1"/>
    <col min="8745" max="8745" width="6.375" style="44" customWidth="1"/>
    <col min="8746" max="8961" width="10.25" style="44"/>
    <col min="8962" max="8962" width="12.5" style="44" customWidth="1"/>
    <col min="8963" max="8963" width="3.5" style="44" customWidth="1"/>
    <col min="8964" max="8964" width="5.125" style="44" customWidth="1"/>
    <col min="8965" max="8965" width="12" style="44" customWidth="1"/>
    <col min="8966" max="8998" width="3.75" style="44" customWidth="1"/>
    <col min="8999" max="8999" width="6.125" style="44" customWidth="1"/>
    <col min="9000" max="9000" width="5.875" style="44" customWidth="1"/>
    <col min="9001" max="9001" width="6.375" style="44" customWidth="1"/>
    <col min="9002" max="9217" width="10.25" style="44"/>
    <col min="9218" max="9218" width="12.5" style="44" customWidth="1"/>
    <col min="9219" max="9219" width="3.5" style="44" customWidth="1"/>
    <col min="9220" max="9220" width="5.125" style="44" customWidth="1"/>
    <col min="9221" max="9221" width="12" style="44" customWidth="1"/>
    <col min="9222" max="9254" width="3.75" style="44" customWidth="1"/>
    <col min="9255" max="9255" width="6.125" style="44" customWidth="1"/>
    <col min="9256" max="9256" width="5.875" style="44" customWidth="1"/>
    <col min="9257" max="9257" width="6.375" style="44" customWidth="1"/>
    <col min="9258" max="9473" width="10.25" style="44"/>
    <col min="9474" max="9474" width="12.5" style="44" customWidth="1"/>
    <col min="9475" max="9475" width="3.5" style="44" customWidth="1"/>
    <col min="9476" max="9476" width="5.125" style="44" customWidth="1"/>
    <col min="9477" max="9477" width="12" style="44" customWidth="1"/>
    <col min="9478" max="9510" width="3.75" style="44" customWidth="1"/>
    <col min="9511" max="9511" width="6.125" style="44" customWidth="1"/>
    <col min="9512" max="9512" width="5.875" style="44" customWidth="1"/>
    <col min="9513" max="9513" width="6.375" style="44" customWidth="1"/>
    <col min="9514" max="9729" width="10.25" style="44"/>
    <col min="9730" max="9730" width="12.5" style="44" customWidth="1"/>
    <col min="9731" max="9731" width="3.5" style="44" customWidth="1"/>
    <col min="9732" max="9732" width="5.125" style="44" customWidth="1"/>
    <col min="9733" max="9733" width="12" style="44" customWidth="1"/>
    <col min="9734" max="9766" width="3.75" style="44" customWidth="1"/>
    <col min="9767" max="9767" width="6.125" style="44" customWidth="1"/>
    <col min="9768" max="9768" width="5.875" style="44" customWidth="1"/>
    <col min="9769" max="9769" width="6.375" style="44" customWidth="1"/>
    <col min="9770" max="9985" width="10.25" style="44"/>
    <col min="9986" max="9986" width="12.5" style="44" customWidth="1"/>
    <col min="9987" max="9987" width="3.5" style="44" customWidth="1"/>
    <col min="9988" max="9988" width="5.125" style="44" customWidth="1"/>
    <col min="9989" max="9989" width="12" style="44" customWidth="1"/>
    <col min="9990" max="10022" width="3.75" style="44" customWidth="1"/>
    <col min="10023" max="10023" width="6.125" style="44" customWidth="1"/>
    <col min="10024" max="10024" width="5.875" style="44" customWidth="1"/>
    <col min="10025" max="10025" width="6.375" style="44" customWidth="1"/>
    <col min="10026" max="10241" width="10.25" style="44"/>
    <col min="10242" max="10242" width="12.5" style="44" customWidth="1"/>
    <col min="10243" max="10243" width="3.5" style="44" customWidth="1"/>
    <col min="10244" max="10244" width="5.125" style="44" customWidth="1"/>
    <col min="10245" max="10245" width="12" style="44" customWidth="1"/>
    <col min="10246" max="10278" width="3.75" style="44" customWidth="1"/>
    <col min="10279" max="10279" width="6.125" style="44" customWidth="1"/>
    <col min="10280" max="10280" width="5.875" style="44" customWidth="1"/>
    <col min="10281" max="10281" width="6.375" style="44" customWidth="1"/>
    <col min="10282" max="10497" width="10.25" style="44"/>
    <col min="10498" max="10498" width="12.5" style="44" customWidth="1"/>
    <col min="10499" max="10499" width="3.5" style="44" customWidth="1"/>
    <col min="10500" max="10500" width="5.125" style="44" customWidth="1"/>
    <col min="10501" max="10501" width="12" style="44" customWidth="1"/>
    <col min="10502" max="10534" width="3.75" style="44" customWidth="1"/>
    <col min="10535" max="10535" width="6.125" style="44" customWidth="1"/>
    <col min="10536" max="10536" width="5.875" style="44" customWidth="1"/>
    <col min="10537" max="10537" width="6.375" style="44" customWidth="1"/>
    <col min="10538" max="10753" width="10.25" style="44"/>
    <col min="10754" max="10754" width="12.5" style="44" customWidth="1"/>
    <col min="10755" max="10755" width="3.5" style="44" customWidth="1"/>
    <col min="10756" max="10756" width="5.125" style="44" customWidth="1"/>
    <col min="10757" max="10757" width="12" style="44" customWidth="1"/>
    <col min="10758" max="10790" width="3.75" style="44" customWidth="1"/>
    <col min="10791" max="10791" width="6.125" style="44" customWidth="1"/>
    <col min="10792" max="10792" width="5.875" style="44" customWidth="1"/>
    <col min="10793" max="10793" width="6.375" style="44" customWidth="1"/>
    <col min="10794" max="11009" width="10.25" style="44"/>
    <col min="11010" max="11010" width="12.5" style="44" customWidth="1"/>
    <col min="11011" max="11011" width="3.5" style="44" customWidth="1"/>
    <col min="11012" max="11012" width="5.125" style="44" customWidth="1"/>
    <col min="11013" max="11013" width="12" style="44" customWidth="1"/>
    <col min="11014" max="11046" width="3.75" style="44" customWidth="1"/>
    <col min="11047" max="11047" width="6.125" style="44" customWidth="1"/>
    <col min="11048" max="11048" width="5.875" style="44" customWidth="1"/>
    <col min="11049" max="11049" width="6.375" style="44" customWidth="1"/>
    <col min="11050" max="11265" width="10.25" style="44"/>
    <col min="11266" max="11266" width="12.5" style="44" customWidth="1"/>
    <col min="11267" max="11267" width="3.5" style="44" customWidth="1"/>
    <col min="11268" max="11268" width="5.125" style="44" customWidth="1"/>
    <col min="11269" max="11269" width="12" style="44" customWidth="1"/>
    <col min="11270" max="11302" width="3.75" style="44" customWidth="1"/>
    <col min="11303" max="11303" width="6.125" style="44" customWidth="1"/>
    <col min="11304" max="11304" width="5.875" style="44" customWidth="1"/>
    <col min="11305" max="11305" width="6.375" style="44" customWidth="1"/>
    <col min="11306" max="11521" width="10.25" style="44"/>
    <col min="11522" max="11522" width="12.5" style="44" customWidth="1"/>
    <col min="11523" max="11523" width="3.5" style="44" customWidth="1"/>
    <col min="11524" max="11524" width="5.125" style="44" customWidth="1"/>
    <col min="11525" max="11525" width="12" style="44" customWidth="1"/>
    <col min="11526" max="11558" width="3.75" style="44" customWidth="1"/>
    <col min="11559" max="11559" width="6.125" style="44" customWidth="1"/>
    <col min="11560" max="11560" width="5.875" style="44" customWidth="1"/>
    <col min="11561" max="11561" width="6.375" style="44" customWidth="1"/>
    <col min="11562" max="11777" width="10.25" style="44"/>
    <col min="11778" max="11778" width="12.5" style="44" customWidth="1"/>
    <col min="11779" max="11779" width="3.5" style="44" customWidth="1"/>
    <col min="11780" max="11780" width="5.125" style="44" customWidth="1"/>
    <col min="11781" max="11781" width="12" style="44" customWidth="1"/>
    <col min="11782" max="11814" width="3.75" style="44" customWidth="1"/>
    <col min="11815" max="11815" width="6.125" style="44" customWidth="1"/>
    <col min="11816" max="11816" width="5.875" style="44" customWidth="1"/>
    <col min="11817" max="11817" width="6.375" style="44" customWidth="1"/>
    <col min="11818" max="12033" width="10.25" style="44"/>
    <col min="12034" max="12034" width="12.5" style="44" customWidth="1"/>
    <col min="12035" max="12035" width="3.5" style="44" customWidth="1"/>
    <col min="12036" max="12036" width="5.125" style="44" customWidth="1"/>
    <col min="12037" max="12037" width="12" style="44" customWidth="1"/>
    <col min="12038" max="12070" width="3.75" style="44" customWidth="1"/>
    <col min="12071" max="12071" width="6.125" style="44" customWidth="1"/>
    <col min="12072" max="12072" width="5.875" style="44" customWidth="1"/>
    <col min="12073" max="12073" width="6.375" style="44" customWidth="1"/>
    <col min="12074" max="12289" width="10.25" style="44"/>
    <col min="12290" max="12290" width="12.5" style="44" customWidth="1"/>
    <col min="12291" max="12291" width="3.5" style="44" customWidth="1"/>
    <col min="12292" max="12292" width="5.125" style="44" customWidth="1"/>
    <col min="12293" max="12293" width="12" style="44" customWidth="1"/>
    <col min="12294" max="12326" width="3.75" style="44" customWidth="1"/>
    <col min="12327" max="12327" width="6.125" style="44" customWidth="1"/>
    <col min="12328" max="12328" width="5.875" style="44" customWidth="1"/>
    <col min="12329" max="12329" width="6.375" style="44" customWidth="1"/>
    <col min="12330" max="12545" width="10.25" style="44"/>
    <col min="12546" max="12546" width="12.5" style="44" customWidth="1"/>
    <col min="12547" max="12547" width="3.5" style="44" customWidth="1"/>
    <col min="12548" max="12548" width="5.125" style="44" customWidth="1"/>
    <col min="12549" max="12549" width="12" style="44" customWidth="1"/>
    <col min="12550" max="12582" width="3.75" style="44" customWidth="1"/>
    <col min="12583" max="12583" width="6.125" style="44" customWidth="1"/>
    <col min="12584" max="12584" width="5.875" style="44" customWidth="1"/>
    <col min="12585" max="12585" width="6.375" style="44" customWidth="1"/>
    <col min="12586" max="12801" width="10.25" style="44"/>
    <col min="12802" max="12802" width="12.5" style="44" customWidth="1"/>
    <col min="12803" max="12803" width="3.5" style="44" customWidth="1"/>
    <col min="12804" max="12804" width="5.125" style="44" customWidth="1"/>
    <col min="12805" max="12805" width="12" style="44" customWidth="1"/>
    <col min="12806" max="12838" width="3.75" style="44" customWidth="1"/>
    <col min="12839" max="12839" width="6.125" style="44" customWidth="1"/>
    <col min="12840" max="12840" width="5.875" style="44" customWidth="1"/>
    <col min="12841" max="12841" width="6.375" style="44" customWidth="1"/>
    <col min="12842" max="13057" width="10.25" style="44"/>
    <col min="13058" max="13058" width="12.5" style="44" customWidth="1"/>
    <col min="13059" max="13059" width="3.5" style="44" customWidth="1"/>
    <col min="13060" max="13060" width="5.125" style="44" customWidth="1"/>
    <col min="13061" max="13061" width="12" style="44" customWidth="1"/>
    <col min="13062" max="13094" width="3.75" style="44" customWidth="1"/>
    <col min="13095" max="13095" width="6.125" style="44" customWidth="1"/>
    <col min="13096" max="13096" width="5.875" style="44" customWidth="1"/>
    <col min="13097" max="13097" width="6.375" style="44" customWidth="1"/>
    <col min="13098" max="13313" width="10.25" style="44"/>
    <col min="13314" max="13314" width="12.5" style="44" customWidth="1"/>
    <col min="13315" max="13315" width="3.5" style="44" customWidth="1"/>
    <col min="13316" max="13316" width="5.125" style="44" customWidth="1"/>
    <col min="13317" max="13317" width="12" style="44" customWidth="1"/>
    <col min="13318" max="13350" width="3.75" style="44" customWidth="1"/>
    <col min="13351" max="13351" width="6.125" style="44" customWidth="1"/>
    <col min="13352" max="13352" width="5.875" style="44" customWidth="1"/>
    <col min="13353" max="13353" width="6.375" style="44" customWidth="1"/>
    <col min="13354" max="13569" width="10.25" style="44"/>
    <col min="13570" max="13570" width="12.5" style="44" customWidth="1"/>
    <col min="13571" max="13571" width="3.5" style="44" customWidth="1"/>
    <col min="13572" max="13572" width="5.125" style="44" customWidth="1"/>
    <col min="13573" max="13573" width="12" style="44" customWidth="1"/>
    <col min="13574" max="13606" width="3.75" style="44" customWidth="1"/>
    <col min="13607" max="13607" width="6.125" style="44" customWidth="1"/>
    <col min="13608" max="13608" width="5.875" style="44" customWidth="1"/>
    <col min="13609" max="13609" width="6.375" style="44" customWidth="1"/>
    <col min="13610" max="13825" width="10.25" style="44"/>
    <col min="13826" max="13826" width="12.5" style="44" customWidth="1"/>
    <col min="13827" max="13827" width="3.5" style="44" customWidth="1"/>
    <col min="13828" max="13828" width="5.125" style="44" customWidth="1"/>
    <col min="13829" max="13829" width="12" style="44" customWidth="1"/>
    <col min="13830" max="13862" width="3.75" style="44" customWidth="1"/>
    <col min="13863" max="13863" width="6.125" style="44" customWidth="1"/>
    <col min="13864" max="13864" width="5.875" style="44" customWidth="1"/>
    <col min="13865" max="13865" width="6.375" style="44" customWidth="1"/>
    <col min="13866" max="14081" width="10.25" style="44"/>
    <col min="14082" max="14082" width="12.5" style="44" customWidth="1"/>
    <col min="14083" max="14083" width="3.5" style="44" customWidth="1"/>
    <col min="14084" max="14084" width="5.125" style="44" customWidth="1"/>
    <col min="14085" max="14085" width="12" style="44" customWidth="1"/>
    <col min="14086" max="14118" width="3.75" style="44" customWidth="1"/>
    <col min="14119" max="14119" width="6.125" style="44" customWidth="1"/>
    <col min="14120" max="14120" width="5.875" style="44" customWidth="1"/>
    <col min="14121" max="14121" width="6.375" style="44" customWidth="1"/>
    <col min="14122" max="14337" width="10.25" style="44"/>
    <col min="14338" max="14338" width="12.5" style="44" customWidth="1"/>
    <col min="14339" max="14339" width="3.5" style="44" customWidth="1"/>
    <col min="14340" max="14340" width="5.125" style="44" customWidth="1"/>
    <col min="14341" max="14341" width="12" style="44" customWidth="1"/>
    <col min="14342" max="14374" width="3.75" style="44" customWidth="1"/>
    <col min="14375" max="14375" width="6.125" style="44" customWidth="1"/>
    <col min="14376" max="14376" width="5.875" style="44" customWidth="1"/>
    <col min="14377" max="14377" width="6.375" style="44" customWidth="1"/>
    <col min="14378" max="14593" width="10.25" style="44"/>
    <col min="14594" max="14594" width="12.5" style="44" customWidth="1"/>
    <col min="14595" max="14595" width="3.5" style="44" customWidth="1"/>
    <col min="14596" max="14596" width="5.125" style="44" customWidth="1"/>
    <col min="14597" max="14597" width="12" style="44" customWidth="1"/>
    <col min="14598" max="14630" width="3.75" style="44" customWidth="1"/>
    <col min="14631" max="14631" width="6.125" style="44" customWidth="1"/>
    <col min="14632" max="14632" width="5.875" style="44" customWidth="1"/>
    <col min="14633" max="14633" width="6.375" style="44" customWidth="1"/>
    <col min="14634" max="14849" width="10.25" style="44"/>
    <col min="14850" max="14850" width="12.5" style="44" customWidth="1"/>
    <col min="14851" max="14851" width="3.5" style="44" customWidth="1"/>
    <col min="14852" max="14852" width="5.125" style="44" customWidth="1"/>
    <col min="14853" max="14853" width="12" style="44" customWidth="1"/>
    <col min="14854" max="14886" width="3.75" style="44" customWidth="1"/>
    <col min="14887" max="14887" width="6.125" style="44" customWidth="1"/>
    <col min="14888" max="14888" width="5.875" style="44" customWidth="1"/>
    <col min="14889" max="14889" width="6.375" style="44" customWidth="1"/>
    <col min="14890" max="15105" width="10.25" style="44"/>
    <col min="15106" max="15106" width="12.5" style="44" customWidth="1"/>
    <col min="15107" max="15107" width="3.5" style="44" customWidth="1"/>
    <col min="15108" max="15108" width="5.125" style="44" customWidth="1"/>
    <col min="15109" max="15109" width="12" style="44" customWidth="1"/>
    <col min="15110" max="15142" width="3.75" style="44" customWidth="1"/>
    <col min="15143" max="15143" width="6.125" style="44" customWidth="1"/>
    <col min="15144" max="15144" width="5.875" style="44" customWidth="1"/>
    <col min="15145" max="15145" width="6.375" style="44" customWidth="1"/>
    <col min="15146" max="15361" width="10.25" style="44"/>
    <col min="15362" max="15362" width="12.5" style="44" customWidth="1"/>
    <col min="15363" max="15363" width="3.5" style="44" customWidth="1"/>
    <col min="15364" max="15364" width="5.125" style="44" customWidth="1"/>
    <col min="15365" max="15365" width="12" style="44" customWidth="1"/>
    <col min="15366" max="15398" width="3.75" style="44" customWidth="1"/>
    <col min="15399" max="15399" width="6.125" style="44" customWidth="1"/>
    <col min="15400" max="15400" width="5.875" style="44" customWidth="1"/>
    <col min="15401" max="15401" width="6.375" style="44" customWidth="1"/>
    <col min="15402" max="15617" width="10.25" style="44"/>
    <col min="15618" max="15618" width="12.5" style="44" customWidth="1"/>
    <col min="15619" max="15619" width="3.5" style="44" customWidth="1"/>
    <col min="15620" max="15620" width="5.125" style="44" customWidth="1"/>
    <col min="15621" max="15621" width="12" style="44" customWidth="1"/>
    <col min="15622" max="15654" width="3.75" style="44" customWidth="1"/>
    <col min="15655" max="15655" width="6.125" style="44" customWidth="1"/>
    <col min="15656" max="15656" width="5.875" style="44" customWidth="1"/>
    <col min="15657" max="15657" width="6.375" style="44" customWidth="1"/>
    <col min="15658" max="15873" width="10.25" style="44"/>
    <col min="15874" max="15874" width="12.5" style="44" customWidth="1"/>
    <col min="15875" max="15875" width="3.5" style="44" customWidth="1"/>
    <col min="15876" max="15876" width="5.125" style="44" customWidth="1"/>
    <col min="15877" max="15877" width="12" style="44" customWidth="1"/>
    <col min="15878" max="15910" width="3.75" style="44" customWidth="1"/>
    <col min="15911" max="15911" width="6.125" style="44" customWidth="1"/>
    <col min="15912" max="15912" width="5.875" style="44" customWidth="1"/>
    <col min="15913" max="15913" width="6.375" style="44" customWidth="1"/>
    <col min="15914" max="16129" width="10.25" style="44"/>
    <col min="16130" max="16130" width="12.5" style="44" customWidth="1"/>
    <col min="16131" max="16131" width="3.5" style="44" customWidth="1"/>
    <col min="16132" max="16132" width="5.125" style="44" customWidth="1"/>
    <col min="16133" max="16133" width="12" style="44" customWidth="1"/>
    <col min="16134" max="16166" width="3.75" style="44" customWidth="1"/>
    <col min="16167" max="16167" width="6.125" style="44" customWidth="1"/>
    <col min="16168" max="16168" width="5.875" style="44" customWidth="1"/>
    <col min="16169" max="16169" width="6.375" style="44" customWidth="1"/>
    <col min="16170" max="16384" width="10.25" style="44"/>
  </cols>
  <sheetData>
    <row r="1" spans="2:41" ht="18.75">
      <c r="B1" s="85" t="s">
        <v>278</v>
      </c>
    </row>
    <row r="3" spans="2:41" ht="18.75" customHeight="1">
      <c r="B3" s="45" t="s">
        <v>310</v>
      </c>
      <c r="L3" s="46" t="s">
        <v>771</v>
      </c>
      <c r="M3" s="47"/>
      <c r="N3" s="47"/>
      <c r="P3" s="48"/>
      <c r="Q3" s="49"/>
      <c r="R3" s="49"/>
      <c r="S3" s="49"/>
      <c r="T3" s="49"/>
      <c r="AA3" s="50" t="s">
        <v>393</v>
      </c>
      <c r="AB3" s="162"/>
      <c r="AF3" s="51"/>
      <c r="AO3" s="50" t="s">
        <v>311</v>
      </c>
    </row>
    <row r="4" spans="2:41" ht="18.75" customHeight="1">
      <c r="B4" s="52" t="s">
        <v>279</v>
      </c>
      <c r="C4" s="53"/>
      <c r="D4" s="53"/>
      <c r="E4" s="53"/>
      <c r="F4" s="53"/>
      <c r="G4" s="53"/>
      <c r="H4" s="53"/>
      <c r="I4" s="53"/>
      <c r="J4" s="53"/>
      <c r="K4" s="53"/>
      <c r="L4" s="53"/>
      <c r="M4" s="53"/>
      <c r="N4" s="53"/>
      <c r="O4" s="53"/>
      <c r="P4" s="53"/>
      <c r="Q4" s="53"/>
      <c r="R4" s="53"/>
      <c r="S4" s="53"/>
      <c r="T4" s="53"/>
      <c r="U4" s="53"/>
      <c r="V4" s="53"/>
      <c r="W4" s="53"/>
      <c r="X4" s="53"/>
      <c r="Y4" s="53"/>
      <c r="AA4" s="50" t="s">
        <v>394</v>
      </c>
      <c r="AB4" s="162"/>
      <c r="AF4" s="51"/>
      <c r="AO4" s="50" t="s">
        <v>311</v>
      </c>
    </row>
    <row r="5" spans="2:41" ht="18.75" customHeight="1">
      <c r="B5" s="54"/>
      <c r="C5" s="55"/>
      <c r="D5" s="55"/>
      <c r="E5" s="55"/>
      <c r="L5" s="46"/>
      <c r="M5" s="47"/>
      <c r="N5" s="47"/>
      <c r="P5" s="48"/>
      <c r="Q5" s="49"/>
      <c r="R5" s="49"/>
      <c r="S5" s="49"/>
      <c r="T5" s="49"/>
      <c r="AA5" s="54" t="s">
        <v>395</v>
      </c>
      <c r="AB5" s="163"/>
      <c r="AC5" s="55"/>
      <c r="AD5" s="55"/>
      <c r="AE5" s="55"/>
      <c r="AF5" s="55"/>
      <c r="AG5" s="55"/>
      <c r="AH5" s="55"/>
      <c r="AI5" s="55"/>
      <c r="AJ5" s="55"/>
      <c r="AK5" s="55"/>
      <c r="AL5" s="55"/>
      <c r="AM5" s="55"/>
      <c r="AN5" s="55"/>
    </row>
    <row r="6" spans="2:41" ht="18.75" customHeight="1" thickBot="1">
      <c r="B6" s="54" t="s">
        <v>400</v>
      </c>
      <c r="C6" s="56"/>
      <c r="D6" s="56"/>
      <c r="E6" s="55"/>
      <c r="F6" s="55"/>
      <c r="G6" s="55"/>
      <c r="H6" s="55"/>
      <c r="I6" s="55"/>
      <c r="J6" s="57"/>
      <c r="K6" s="57"/>
      <c r="L6" s="57"/>
      <c r="M6" s="57"/>
      <c r="N6" s="57"/>
      <c r="O6" s="57"/>
      <c r="P6" s="57"/>
      <c r="Q6" s="55"/>
      <c r="R6" s="55"/>
      <c r="S6" s="54"/>
      <c r="T6" s="55"/>
      <c r="U6" s="55"/>
      <c r="V6" s="55"/>
      <c r="W6" s="55"/>
      <c r="X6" s="54"/>
      <c r="Y6" s="55"/>
      <c r="Z6" s="55"/>
      <c r="AA6" s="54" t="s">
        <v>307</v>
      </c>
      <c r="AB6" s="163"/>
      <c r="AC6" s="55"/>
      <c r="AD6" s="55"/>
      <c r="AE6" s="55"/>
      <c r="AF6" s="55"/>
      <c r="AG6" s="55"/>
      <c r="AH6" s="55"/>
      <c r="AI6" s="55"/>
      <c r="AJ6" s="55"/>
      <c r="AK6" s="55"/>
      <c r="AL6" s="55"/>
      <c r="AM6" s="55"/>
      <c r="AN6" s="55"/>
      <c r="AO6" s="50"/>
    </row>
    <row r="7" spans="2:41" ht="18.75" customHeight="1">
      <c r="B7" s="58"/>
      <c r="C7" s="59" t="s">
        <v>312</v>
      </c>
      <c r="D7" s="1134" t="s">
        <v>313</v>
      </c>
      <c r="E7" s="60"/>
      <c r="F7" s="1137" t="s">
        <v>314</v>
      </c>
      <c r="G7" s="1138"/>
      <c r="H7" s="1138"/>
      <c r="I7" s="1138"/>
      <c r="J7" s="1138"/>
      <c r="K7" s="1138"/>
      <c r="L7" s="1139"/>
      <c r="M7" s="1137" t="s">
        <v>315</v>
      </c>
      <c r="N7" s="1138"/>
      <c r="O7" s="1138"/>
      <c r="P7" s="1138"/>
      <c r="Q7" s="1138"/>
      <c r="R7" s="1138"/>
      <c r="S7" s="1139"/>
      <c r="T7" s="1137" t="s">
        <v>316</v>
      </c>
      <c r="U7" s="1138"/>
      <c r="V7" s="1138"/>
      <c r="W7" s="1138"/>
      <c r="X7" s="1138"/>
      <c r="Y7" s="1138"/>
      <c r="Z7" s="1139"/>
      <c r="AA7" s="1137" t="s">
        <v>317</v>
      </c>
      <c r="AB7" s="1138"/>
      <c r="AC7" s="1138"/>
      <c r="AD7" s="1138"/>
      <c r="AE7" s="1138"/>
      <c r="AF7" s="1138"/>
      <c r="AG7" s="1140"/>
      <c r="AH7" s="1141" t="s">
        <v>267</v>
      </c>
      <c r="AI7" s="1142"/>
      <c r="AJ7" s="1142"/>
      <c r="AK7" s="1142"/>
      <c r="AL7" s="1143"/>
      <c r="AM7" s="61" t="s">
        <v>268</v>
      </c>
      <c r="AN7" s="62" t="s">
        <v>269</v>
      </c>
      <c r="AO7" s="62" t="s">
        <v>270</v>
      </c>
    </row>
    <row r="8" spans="2:41" ht="18" customHeight="1">
      <c r="B8" s="63" t="s">
        <v>271</v>
      </c>
      <c r="C8" s="64" t="s">
        <v>280</v>
      </c>
      <c r="D8" s="1135"/>
      <c r="E8" s="65" t="s">
        <v>272</v>
      </c>
      <c r="F8" s="66">
        <v>1</v>
      </c>
      <c r="G8" s="67">
        <v>2</v>
      </c>
      <c r="H8" s="67">
        <v>3</v>
      </c>
      <c r="I8" s="67">
        <v>4</v>
      </c>
      <c r="J8" s="67">
        <v>5</v>
      </c>
      <c r="K8" s="67">
        <v>6</v>
      </c>
      <c r="L8" s="68">
        <v>7</v>
      </c>
      <c r="M8" s="66">
        <v>8</v>
      </c>
      <c r="N8" s="67">
        <v>9</v>
      </c>
      <c r="O8" s="67">
        <v>10</v>
      </c>
      <c r="P8" s="67">
        <v>11</v>
      </c>
      <c r="Q8" s="67">
        <v>12</v>
      </c>
      <c r="R8" s="67">
        <v>13</v>
      </c>
      <c r="S8" s="67">
        <v>14</v>
      </c>
      <c r="T8" s="66">
        <v>15</v>
      </c>
      <c r="U8" s="67">
        <v>16</v>
      </c>
      <c r="V8" s="67">
        <v>17</v>
      </c>
      <c r="W8" s="67">
        <v>18</v>
      </c>
      <c r="X8" s="67">
        <v>19</v>
      </c>
      <c r="Y8" s="67">
        <v>20</v>
      </c>
      <c r="Z8" s="67">
        <v>21</v>
      </c>
      <c r="AA8" s="66">
        <v>22</v>
      </c>
      <c r="AB8" s="67">
        <v>23</v>
      </c>
      <c r="AC8" s="67">
        <v>24</v>
      </c>
      <c r="AD8" s="67">
        <v>25</v>
      </c>
      <c r="AE8" s="67">
        <v>26</v>
      </c>
      <c r="AF8" s="67">
        <v>27</v>
      </c>
      <c r="AG8" s="67">
        <v>28</v>
      </c>
      <c r="AH8" s="1144"/>
      <c r="AI8" s="1145"/>
      <c r="AJ8" s="1145"/>
      <c r="AK8" s="1145"/>
      <c r="AL8" s="1146"/>
      <c r="AM8" s="69"/>
      <c r="AN8" s="70" t="s">
        <v>273</v>
      </c>
      <c r="AO8" s="71" t="s">
        <v>274</v>
      </c>
    </row>
    <row r="9" spans="2:41" ht="18" customHeight="1" thickBot="1">
      <c r="B9" s="72"/>
      <c r="C9" s="73"/>
      <c r="D9" s="1136"/>
      <c r="E9" s="74"/>
      <c r="F9" s="164" t="s">
        <v>281</v>
      </c>
      <c r="G9" s="164" t="s">
        <v>282</v>
      </c>
      <c r="H9" s="164" t="s">
        <v>283</v>
      </c>
      <c r="I9" s="164" t="s">
        <v>284</v>
      </c>
      <c r="J9" s="164" t="s">
        <v>285</v>
      </c>
      <c r="K9" s="164" t="s">
        <v>286</v>
      </c>
      <c r="L9" s="165" t="s">
        <v>287</v>
      </c>
      <c r="M9" s="166" t="s">
        <v>281</v>
      </c>
      <c r="N9" s="164" t="s">
        <v>282</v>
      </c>
      <c r="O9" s="164" t="s">
        <v>283</v>
      </c>
      <c r="P9" s="164" t="s">
        <v>284</v>
      </c>
      <c r="Q9" s="164" t="s">
        <v>285</v>
      </c>
      <c r="R9" s="164" t="s">
        <v>286</v>
      </c>
      <c r="S9" s="164" t="s">
        <v>287</v>
      </c>
      <c r="T9" s="166" t="s">
        <v>281</v>
      </c>
      <c r="U9" s="164" t="s">
        <v>282</v>
      </c>
      <c r="V9" s="164" t="s">
        <v>283</v>
      </c>
      <c r="W9" s="164" t="s">
        <v>284</v>
      </c>
      <c r="X9" s="164" t="s">
        <v>285</v>
      </c>
      <c r="Y9" s="164" t="s">
        <v>286</v>
      </c>
      <c r="Z9" s="164" t="s">
        <v>287</v>
      </c>
      <c r="AA9" s="166" t="s">
        <v>281</v>
      </c>
      <c r="AB9" s="164" t="s">
        <v>282</v>
      </c>
      <c r="AC9" s="164" t="s">
        <v>283</v>
      </c>
      <c r="AD9" s="164" t="s">
        <v>284</v>
      </c>
      <c r="AE9" s="164" t="s">
        <v>285</v>
      </c>
      <c r="AF9" s="164" t="s">
        <v>286</v>
      </c>
      <c r="AG9" s="164" t="s">
        <v>287</v>
      </c>
      <c r="AH9" s="75" t="s">
        <v>318</v>
      </c>
      <c r="AI9" s="76" t="s">
        <v>319</v>
      </c>
      <c r="AJ9" s="76" t="s">
        <v>320</v>
      </c>
      <c r="AK9" s="77" t="s">
        <v>321</v>
      </c>
      <c r="AL9" s="78" t="s">
        <v>322</v>
      </c>
      <c r="AM9" s="79" t="s">
        <v>275</v>
      </c>
      <c r="AN9" s="80" t="s">
        <v>276</v>
      </c>
      <c r="AO9" s="81" t="s">
        <v>277</v>
      </c>
    </row>
    <row r="10" spans="2:41" ht="18" customHeight="1">
      <c r="B10" s="110" t="s">
        <v>323</v>
      </c>
      <c r="C10" s="111" t="s">
        <v>324</v>
      </c>
      <c r="D10" s="112"/>
      <c r="E10" s="113" t="s">
        <v>325</v>
      </c>
      <c r="F10" s="86"/>
      <c r="G10" s="111" t="s">
        <v>319</v>
      </c>
      <c r="H10" s="111" t="s">
        <v>319</v>
      </c>
      <c r="I10" s="111" t="s">
        <v>319</v>
      </c>
      <c r="J10" s="111" t="s">
        <v>319</v>
      </c>
      <c r="K10" s="111" t="s">
        <v>319</v>
      </c>
      <c r="L10" s="87"/>
      <c r="M10" s="86"/>
      <c r="N10" s="111" t="s">
        <v>319</v>
      </c>
      <c r="O10" s="111" t="s">
        <v>319</v>
      </c>
      <c r="P10" s="111" t="s">
        <v>319</v>
      </c>
      <c r="Q10" s="111" t="s">
        <v>319</v>
      </c>
      <c r="R10" s="111" t="s">
        <v>319</v>
      </c>
      <c r="S10" s="87"/>
      <c r="T10" s="86"/>
      <c r="U10" s="111" t="s">
        <v>319</v>
      </c>
      <c r="V10" s="111" t="s">
        <v>319</v>
      </c>
      <c r="W10" s="111" t="s">
        <v>319</v>
      </c>
      <c r="X10" s="111" t="s">
        <v>319</v>
      </c>
      <c r="Y10" s="111" t="s">
        <v>319</v>
      </c>
      <c r="Z10" s="87"/>
      <c r="AA10" s="88"/>
      <c r="AB10" s="111" t="s">
        <v>319</v>
      </c>
      <c r="AC10" s="111" t="s">
        <v>319</v>
      </c>
      <c r="AD10" s="111" t="s">
        <v>319</v>
      </c>
      <c r="AE10" s="111" t="s">
        <v>319</v>
      </c>
      <c r="AF10" s="111" t="s">
        <v>319</v>
      </c>
      <c r="AG10" s="87"/>
      <c r="AH10" s="89"/>
      <c r="AI10" s="114">
        <v>20</v>
      </c>
      <c r="AJ10" s="90"/>
      <c r="AK10" s="91"/>
      <c r="AL10" s="92"/>
      <c r="AM10" s="115">
        <v>160</v>
      </c>
      <c r="AN10" s="116">
        <v>40</v>
      </c>
      <c r="AO10" s="117">
        <v>1</v>
      </c>
    </row>
    <row r="11" spans="2:41" ht="18" customHeight="1">
      <c r="B11" s="110" t="s">
        <v>326</v>
      </c>
      <c r="C11" s="111" t="s">
        <v>327</v>
      </c>
      <c r="D11" s="112"/>
      <c r="E11" s="113" t="s">
        <v>328</v>
      </c>
      <c r="F11" s="111" t="s">
        <v>319</v>
      </c>
      <c r="G11" s="111"/>
      <c r="H11" s="118"/>
      <c r="I11" s="111" t="s">
        <v>319</v>
      </c>
      <c r="J11" s="111" t="s">
        <v>319</v>
      </c>
      <c r="K11" s="111" t="s">
        <v>319</v>
      </c>
      <c r="L11" s="111" t="s">
        <v>319</v>
      </c>
      <c r="M11" s="119" t="s">
        <v>319</v>
      </c>
      <c r="N11" s="111"/>
      <c r="O11" s="118"/>
      <c r="P11" s="111" t="s">
        <v>319</v>
      </c>
      <c r="Q11" s="111" t="s">
        <v>319</v>
      </c>
      <c r="R11" s="111" t="s">
        <v>319</v>
      </c>
      <c r="S11" s="111" t="s">
        <v>319</v>
      </c>
      <c r="T11" s="119" t="s">
        <v>319</v>
      </c>
      <c r="U11" s="111"/>
      <c r="V11" s="118"/>
      <c r="W11" s="111" t="s">
        <v>319</v>
      </c>
      <c r="X11" s="111" t="s">
        <v>319</v>
      </c>
      <c r="Y11" s="111" t="s">
        <v>319</v>
      </c>
      <c r="Z11" s="111" t="s">
        <v>319</v>
      </c>
      <c r="AA11" s="119" t="s">
        <v>319</v>
      </c>
      <c r="AB11" s="111"/>
      <c r="AC11" s="118"/>
      <c r="AD11" s="111" t="s">
        <v>319</v>
      </c>
      <c r="AE11" s="111" t="s">
        <v>319</v>
      </c>
      <c r="AF11" s="111" t="s">
        <v>319</v>
      </c>
      <c r="AG11" s="111" t="s">
        <v>319</v>
      </c>
      <c r="AH11" s="120"/>
      <c r="AI11" s="121">
        <v>20</v>
      </c>
      <c r="AJ11" s="121"/>
      <c r="AK11" s="122"/>
      <c r="AL11" s="123"/>
      <c r="AM11" s="124">
        <v>160</v>
      </c>
      <c r="AN11" s="125">
        <v>40</v>
      </c>
      <c r="AO11" s="117">
        <v>1</v>
      </c>
    </row>
    <row r="12" spans="2:41" ht="18" customHeight="1">
      <c r="B12" s="110" t="s">
        <v>288</v>
      </c>
      <c r="C12" s="111" t="s">
        <v>324</v>
      </c>
      <c r="D12" s="112"/>
      <c r="E12" s="113" t="s">
        <v>329</v>
      </c>
      <c r="F12" s="111" t="s">
        <v>319</v>
      </c>
      <c r="G12" s="111"/>
      <c r="H12" s="111" t="s">
        <v>319</v>
      </c>
      <c r="I12" s="111" t="s">
        <v>319</v>
      </c>
      <c r="J12" s="111" t="s">
        <v>319</v>
      </c>
      <c r="K12" s="111"/>
      <c r="L12" s="112" t="s">
        <v>319</v>
      </c>
      <c r="M12" s="119" t="s">
        <v>319</v>
      </c>
      <c r="N12" s="111"/>
      <c r="O12" s="111" t="s">
        <v>319</v>
      </c>
      <c r="P12" s="111" t="s">
        <v>319</v>
      </c>
      <c r="Q12" s="111" t="s">
        <v>319</v>
      </c>
      <c r="R12" s="111"/>
      <c r="S12" s="111" t="s">
        <v>319</v>
      </c>
      <c r="T12" s="119" t="s">
        <v>319</v>
      </c>
      <c r="U12" s="111"/>
      <c r="V12" s="111" t="s">
        <v>319</v>
      </c>
      <c r="W12" s="111" t="s">
        <v>319</v>
      </c>
      <c r="X12" s="111" t="s">
        <v>319</v>
      </c>
      <c r="Y12" s="111"/>
      <c r="Z12" s="111" t="s">
        <v>319</v>
      </c>
      <c r="AA12" s="119" t="s">
        <v>319</v>
      </c>
      <c r="AB12" s="111"/>
      <c r="AC12" s="111" t="s">
        <v>319</v>
      </c>
      <c r="AD12" s="111" t="s">
        <v>319</v>
      </c>
      <c r="AE12" s="111" t="s">
        <v>319</v>
      </c>
      <c r="AF12" s="111"/>
      <c r="AG12" s="111" t="s">
        <v>319</v>
      </c>
      <c r="AH12" s="120"/>
      <c r="AI12" s="121">
        <v>20</v>
      </c>
      <c r="AJ12" s="121"/>
      <c r="AK12" s="122"/>
      <c r="AL12" s="123"/>
      <c r="AM12" s="126">
        <v>160</v>
      </c>
      <c r="AN12" s="127">
        <v>40</v>
      </c>
      <c r="AO12" s="117">
        <v>1</v>
      </c>
    </row>
    <row r="13" spans="2:41" ht="18" customHeight="1">
      <c r="B13" s="110" t="s">
        <v>330</v>
      </c>
      <c r="C13" s="111" t="s">
        <v>324</v>
      </c>
      <c r="D13" s="112"/>
      <c r="E13" s="113" t="s">
        <v>329</v>
      </c>
      <c r="F13" s="128"/>
      <c r="G13" s="111" t="s">
        <v>319</v>
      </c>
      <c r="H13" s="111" t="s">
        <v>319</v>
      </c>
      <c r="I13" s="111" t="s">
        <v>319</v>
      </c>
      <c r="J13" s="111" t="s">
        <v>319</v>
      </c>
      <c r="K13" s="111" t="s">
        <v>319</v>
      </c>
      <c r="L13" s="129"/>
      <c r="M13" s="128"/>
      <c r="N13" s="111" t="s">
        <v>319</v>
      </c>
      <c r="O13" s="111" t="s">
        <v>319</v>
      </c>
      <c r="P13" s="111" t="s">
        <v>319</v>
      </c>
      <c r="Q13" s="111" t="s">
        <v>319</v>
      </c>
      <c r="R13" s="111" t="s">
        <v>319</v>
      </c>
      <c r="S13" s="129"/>
      <c r="T13" s="128"/>
      <c r="U13" s="111" t="s">
        <v>319</v>
      </c>
      <c r="V13" s="111" t="s">
        <v>319</v>
      </c>
      <c r="W13" s="111" t="s">
        <v>319</v>
      </c>
      <c r="X13" s="111" t="s">
        <v>319</v>
      </c>
      <c r="Y13" s="111" t="s">
        <v>319</v>
      </c>
      <c r="Z13" s="129"/>
      <c r="AA13" s="130"/>
      <c r="AB13" s="111" t="s">
        <v>319</v>
      </c>
      <c r="AC13" s="111" t="s">
        <v>319</v>
      </c>
      <c r="AD13" s="111" t="s">
        <v>319</v>
      </c>
      <c r="AE13" s="111" t="s">
        <v>319</v>
      </c>
      <c r="AF13" s="111" t="s">
        <v>319</v>
      </c>
      <c r="AG13" s="118"/>
      <c r="AH13" s="120"/>
      <c r="AI13" s="121">
        <v>20</v>
      </c>
      <c r="AJ13" s="121"/>
      <c r="AK13" s="122"/>
      <c r="AL13" s="123"/>
      <c r="AM13" s="126">
        <v>160</v>
      </c>
      <c r="AN13" s="127">
        <v>40</v>
      </c>
      <c r="AO13" s="117">
        <v>1</v>
      </c>
    </row>
    <row r="14" spans="2:41" ht="18" customHeight="1">
      <c r="B14" s="110" t="s">
        <v>330</v>
      </c>
      <c r="C14" s="111" t="s">
        <v>324</v>
      </c>
      <c r="D14" s="112"/>
      <c r="E14" s="113" t="s">
        <v>329</v>
      </c>
      <c r="F14" s="128" t="s">
        <v>319</v>
      </c>
      <c r="G14" s="111"/>
      <c r="H14" s="111" t="s">
        <v>319</v>
      </c>
      <c r="I14" s="111" t="s">
        <v>319</v>
      </c>
      <c r="J14" s="111" t="s">
        <v>319</v>
      </c>
      <c r="K14" s="111" t="s">
        <v>319</v>
      </c>
      <c r="L14" s="129"/>
      <c r="M14" s="128" t="s">
        <v>319</v>
      </c>
      <c r="N14" s="111" t="s">
        <v>319</v>
      </c>
      <c r="O14" s="111" t="s">
        <v>319</v>
      </c>
      <c r="P14" s="111"/>
      <c r="Q14" s="111" t="s">
        <v>319</v>
      </c>
      <c r="R14" s="111" t="s">
        <v>319</v>
      </c>
      <c r="S14" s="129" t="s">
        <v>319</v>
      </c>
      <c r="T14" s="128" t="s">
        <v>319</v>
      </c>
      <c r="U14" s="111"/>
      <c r="V14" s="111" t="s">
        <v>319</v>
      </c>
      <c r="W14" s="111" t="s">
        <v>319</v>
      </c>
      <c r="X14" s="111" t="s">
        <v>319</v>
      </c>
      <c r="Y14" s="111"/>
      <c r="Z14" s="129"/>
      <c r="AA14" s="130" t="s">
        <v>319</v>
      </c>
      <c r="AB14" s="111" t="s">
        <v>319</v>
      </c>
      <c r="AC14" s="111"/>
      <c r="AD14" s="111" t="s">
        <v>319</v>
      </c>
      <c r="AE14" s="111" t="s">
        <v>319</v>
      </c>
      <c r="AF14" s="111" t="s">
        <v>319</v>
      </c>
      <c r="AG14" s="118"/>
      <c r="AH14" s="120"/>
      <c r="AI14" s="121">
        <v>20</v>
      </c>
      <c r="AJ14" s="121"/>
      <c r="AK14" s="122"/>
      <c r="AL14" s="123"/>
      <c r="AM14" s="126">
        <v>160</v>
      </c>
      <c r="AN14" s="127">
        <v>40</v>
      </c>
      <c r="AO14" s="117">
        <v>1</v>
      </c>
    </row>
    <row r="15" spans="2:41" ht="18" customHeight="1">
      <c r="B15" s="110" t="s">
        <v>330</v>
      </c>
      <c r="C15" s="111" t="s">
        <v>331</v>
      </c>
      <c r="D15" s="112" t="s">
        <v>332</v>
      </c>
      <c r="E15" s="113" t="s">
        <v>333</v>
      </c>
      <c r="F15" s="131" t="s">
        <v>319</v>
      </c>
      <c r="G15" s="132" t="s">
        <v>319</v>
      </c>
      <c r="H15" s="132" t="s">
        <v>322</v>
      </c>
      <c r="I15" s="111"/>
      <c r="J15" s="111"/>
      <c r="K15" s="118" t="s">
        <v>322</v>
      </c>
      <c r="L15" s="133" t="s">
        <v>319</v>
      </c>
      <c r="M15" s="131" t="s">
        <v>319</v>
      </c>
      <c r="N15" s="132" t="s">
        <v>319</v>
      </c>
      <c r="O15" s="132" t="s">
        <v>319</v>
      </c>
      <c r="P15" s="111"/>
      <c r="Q15" s="111"/>
      <c r="R15" s="118" t="s">
        <v>322</v>
      </c>
      <c r="S15" s="133" t="s">
        <v>319</v>
      </c>
      <c r="T15" s="131" t="s">
        <v>319</v>
      </c>
      <c r="U15" s="132" t="s">
        <v>319</v>
      </c>
      <c r="V15" s="132" t="s">
        <v>322</v>
      </c>
      <c r="W15" s="111"/>
      <c r="X15" s="111"/>
      <c r="Y15" s="118" t="s">
        <v>319</v>
      </c>
      <c r="Z15" s="133" t="s">
        <v>319</v>
      </c>
      <c r="AA15" s="131" t="s">
        <v>319</v>
      </c>
      <c r="AB15" s="132" t="s">
        <v>319</v>
      </c>
      <c r="AC15" s="132"/>
      <c r="AD15" s="111" t="s">
        <v>322</v>
      </c>
      <c r="AE15" s="111" t="s">
        <v>322</v>
      </c>
      <c r="AF15" s="118"/>
      <c r="AG15" s="133" t="s">
        <v>319</v>
      </c>
      <c r="AH15" s="120"/>
      <c r="AI15" s="121">
        <v>14</v>
      </c>
      <c r="AJ15" s="121"/>
      <c r="AK15" s="122"/>
      <c r="AL15" s="123">
        <v>6</v>
      </c>
      <c r="AM15" s="126">
        <v>148</v>
      </c>
      <c r="AN15" s="127">
        <v>37</v>
      </c>
      <c r="AO15" s="134">
        <v>0.9</v>
      </c>
    </row>
    <row r="16" spans="2:41" ht="18" customHeight="1">
      <c r="B16" s="110" t="s">
        <v>330</v>
      </c>
      <c r="C16" s="111" t="s">
        <v>334</v>
      </c>
      <c r="D16" s="112"/>
      <c r="E16" s="113" t="s">
        <v>329</v>
      </c>
      <c r="F16" s="118" t="s">
        <v>335</v>
      </c>
      <c r="G16" s="132"/>
      <c r="H16" s="132"/>
      <c r="I16" s="132"/>
      <c r="J16" s="111" t="s">
        <v>336</v>
      </c>
      <c r="K16" s="111" t="s">
        <v>336</v>
      </c>
      <c r="L16" s="133" t="s">
        <v>335</v>
      </c>
      <c r="M16" s="128" t="s">
        <v>335</v>
      </c>
      <c r="N16" s="132"/>
      <c r="O16" s="132"/>
      <c r="P16" s="132"/>
      <c r="Q16" s="111" t="s">
        <v>336</v>
      </c>
      <c r="R16" s="111" t="s">
        <v>336</v>
      </c>
      <c r="S16" s="133" t="s">
        <v>335</v>
      </c>
      <c r="T16" s="128" t="s">
        <v>335</v>
      </c>
      <c r="U16" s="132"/>
      <c r="V16" s="132"/>
      <c r="W16" s="132"/>
      <c r="X16" s="111" t="s">
        <v>336</v>
      </c>
      <c r="Y16" s="111"/>
      <c r="Z16" s="133" t="s">
        <v>335</v>
      </c>
      <c r="AA16" s="128" t="s">
        <v>335</v>
      </c>
      <c r="AB16" s="132"/>
      <c r="AC16" s="132"/>
      <c r="AD16" s="132"/>
      <c r="AE16" s="111" t="s">
        <v>336</v>
      </c>
      <c r="AF16" s="111" t="s">
        <v>336</v>
      </c>
      <c r="AG16" s="133" t="s">
        <v>335</v>
      </c>
      <c r="AH16" s="120"/>
      <c r="AI16" s="121">
        <v>8</v>
      </c>
      <c r="AJ16" s="121">
        <v>8</v>
      </c>
      <c r="AK16" s="122"/>
      <c r="AL16" s="123"/>
      <c r="AM16" s="126">
        <v>80</v>
      </c>
      <c r="AN16" s="127">
        <v>20</v>
      </c>
      <c r="AO16" s="134">
        <v>0.5</v>
      </c>
    </row>
    <row r="17" spans="2:41" ht="18" customHeight="1">
      <c r="B17" s="110" t="s">
        <v>289</v>
      </c>
      <c r="C17" s="135"/>
      <c r="D17" s="136"/>
      <c r="E17" s="113"/>
      <c r="F17" s="128"/>
      <c r="G17" s="111"/>
      <c r="H17" s="111"/>
      <c r="I17" s="111"/>
      <c r="J17" s="111"/>
      <c r="K17" s="111"/>
      <c r="L17" s="129"/>
      <c r="M17" s="128"/>
      <c r="N17" s="111"/>
      <c r="O17" s="111"/>
      <c r="P17" s="111"/>
      <c r="Q17" s="111"/>
      <c r="R17" s="111"/>
      <c r="S17" s="129"/>
      <c r="T17" s="128"/>
      <c r="U17" s="111"/>
      <c r="V17" s="111"/>
      <c r="W17" s="111"/>
      <c r="X17" s="111"/>
      <c r="Y17" s="111"/>
      <c r="Z17" s="129"/>
      <c r="AA17" s="130"/>
      <c r="AB17" s="111"/>
      <c r="AC17" s="111"/>
      <c r="AD17" s="111"/>
      <c r="AE17" s="111"/>
      <c r="AF17" s="111"/>
      <c r="AG17" s="118"/>
      <c r="AH17" s="120"/>
      <c r="AI17" s="121"/>
      <c r="AJ17" s="121"/>
      <c r="AK17" s="122"/>
      <c r="AL17" s="123"/>
      <c r="AM17" s="126">
        <v>640</v>
      </c>
      <c r="AN17" s="127">
        <v>160</v>
      </c>
      <c r="AO17" s="137">
        <v>4.4000000000000004</v>
      </c>
    </row>
    <row r="18" spans="2:41" ht="18" customHeight="1">
      <c r="B18" s="138" t="s">
        <v>290</v>
      </c>
      <c r="C18" s="111" t="s">
        <v>337</v>
      </c>
      <c r="D18" s="112"/>
      <c r="E18" s="113" t="s">
        <v>338</v>
      </c>
      <c r="F18" s="111"/>
      <c r="G18" s="111" t="s">
        <v>339</v>
      </c>
      <c r="H18" s="111" t="s">
        <v>339</v>
      </c>
      <c r="I18" s="111" t="s">
        <v>339</v>
      </c>
      <c r="J18" s="111" t="s">
        <v>339</v>
      </c>
      <c r="K18" s="111" t="s">
        <v>339</v>
      </c>
      <c r="L18" s="93"/>
      <c r="M18" s="111"/>
      <c r="N18" s="111" t="s">
        <v>339</v>
      </c>
      <c r="O18" s="111" t="s">
        <v>339</v>
      </c>
      <c r="P18" s="111" t="s">
        <v>339</v>
      </c>
      <c r="Q18" s="111" t="s">
        <v>339</v>
      </c>
      <c r="R18" s="111" t="s">
        <v>339</v>
      </c>
      <c r="S18" s="93"/>
      <c r="T18" s="111"/>
      <c r="U18" s="111" t="s">
        <v>339</v>
      </c>
      <c r="V18" s="111" t="s">
        <v>339</v>
      </c>
      <c r="W18" s="111" t="s">
        <v>339</v>
      </c>
      <c r="X18" s="111" t="s">
        <v>339</v>
      </c>
      <c r="Y18" s="111" t="s">
        <v>339</v>
      </c>
      <c r="Z18" s="93"/>
      <c r="AA18" s="111"/>
      <c r="AB18" s="111" t="s">
        <v>339</v>
      </c>
      <c r="AC18" s="111" t="s">
        <v>339</v>
      </c>
      <c r="AD18" s="111" t="s">
        <v>339</v>
      </c>
      <c r="AE18" s="111" t="s">
        <v>339</v>
      </c>
      <c r="AF18" s="111" t="s">
        <v>339</v>
      </c>
      <c r="AG18" s="93"/>
      <c r="AH18" s="94"/>
      <c r="AI18" s="121">
        <v>20</v>
      </c>
      <c r="AJ18" s="95"/>
      <c r="AK18" s="96"/>
      <c r="AL18" s="97"/>
      <c r="AM18" s="126">
        <v>160</v>
      </c>
      <c r="AN18" s="127">
        <v>40</v>
      </c>
      <c r="AO18" s="117">
        <v>1</v>
      </c>
    </row>
    <row r="19" spans="2:41" ht="18" customHeight="1">
      <c r="B19" s="138" t="s">
        <v>340</v>
      </c>
      <c r="C19" s="111" t="s">
        <v>341</v>
      </c>
      <c r="D19" s="112" t="s">
        <v>332</v>
      </c>
      <c r="E19" s="113" t="s">
        <v>342</v>
      </c>
      <c r="F19" s="111"/>
      <c r="G19" s="111" t="s">
        <v>343</v>
      </c>
      <c r="H19" s="111" t="s">
        <v>339</v>
      </c>
      <c r="I19" s="111" t="s">
        <v>343</v>
      </c>
      <c r="J19" s="111" t="s">
        <v>343</v>
      </c>
      <c r="K19" s="111" t="s">
        <v>343</v>
      </c>
      <c r="L19" s="93"/>
      <c r="M19" s="111"/>
      <c r="N19" s="111" t="s">
        <v>339</v>
      </c>
      <c r="O19" s="111" t="s">
        <v>339</v>
      </c>
      <c r="P19" s="111" t="s">
        <v>343</v>
      </c>
      <c r="Q19" s="111" t="s">
        <v>343</v>
      </c>
      <c r="R19" s="111" t="s">
        <v>343</v>
      </c>
      <c r="S19" s="93"/>
      <c r="T19" s="111"/>
      <c r="U19" s="111" t="s">
        <v>339</v>
      </c>
      <c r="V19" s="111" t="s">
        <v>339</v>
      </c>
      <c r="W19" s="111" t="s">
        <v>343</v>
      </c>
      <c r="X19" s="111" t="s">
        <v>343</v>
      </c>
      <c r="Y19" s="111" t="s">
        <v>343</v>
      </c>
      <c r="Z19" s="93"/>
      <c r="AA19" s="111"/>
      <c r="AB19" s="111" t="s">
        <v>339</v>
      </c>
      <c r="AC19" s="111" t="s">
        <v>339</v>
      </c>
      <c r="AD19" s="111" t="s">
        <v>343</v>
      </c>
      <c r="AE19" s="111" t="s">
        <v>343</v>
      </c>
      <c r="AF19" s="111" t="s">
        <v>343</v>
      </c>
      <c r="AG19" s="93"/>
      <c r="AH19" s="94"/>
      <c r="AI19" s="121">
        <v>7</v>
      </c>
      <c r="AJ19" s="95"/>
      <c r="AK19" s="96"/>
      <c r="AL19" s="139">
        <v>13</v>
      </c>
      <c r="AM19" s="140">
        <v>134</v>
      </c>
      <c r="AN19" s="127">
        <v>33.5</v>
      </c>
      <c r="AO19" s="134">
        <v>0.8</v>
      </c>
    </row>
    <row r="20" spans="2:41" ht="18" customHeight="1">
      <c r="B20" s="138" t="s">
        <v>344</v>
      </c>
      <c r="C20" s="111" t="s">
        <v>337</v>
      </c>
      <c r="D20" s="112"/>
      <c r="E20" s="113" t="s">
        <v>338</v>
      </c>
      <c r="F20" s="111" t="s">
        <v>339</v>
      </c>
      <c r="G20" s="111"/>
      <c r="H20" s="98"/>
      <c r="I20" s="111" t="s">
        <v>339</v>
      </c>
      <c r="J20" s="111" t="s">
        <v>339</v>
      </c>
      <c r="K20" s="111" t="s">
        <v>339</v>
      </c>
      <c r="L20" s="111" t="s">
        <v>339</v>
      </c>
      <c r="M20" s="119" t="s">
        <v>339</v>
      </c>
      <c r="N20" s="111"/>
      <c r="O20" s="98"/>
      <c r="P20" s="111" t="s">
        <v>339</v>
      </c>
      <c r="Q20" s="111" t="s">
        <v>339</v>
      </c>
      <c r="R20" s="111" t="s">
        <v>339</v>
      </c>
      <c r="S20" s="111" t="s">
        <v>339</v>
      </c>
      <c r="T20" s="119" t="s">
        <v>339</v>
      </c>
      <c r="U20" s="111"/>
      <c r="V20" s="98"/>
      <c r="W20" s="111" t="s">
        <v>339</v>
      </c>
      <c r="X20" s="111" t="s">
        <v>339</v>
      </c>
      <c r="Y20" s="111" t="s">
        <v>339</v>
      </c>
      <c r="Z20" s="111" t="s">
        <v>339</v>
      </c>
      <c r="AA20" s="119" t="s">
        <v>339</v>
      </c>
      <c r="AB20" s="111"/>
      <c r="AC20" s="98"/>
      <c r="AD20" s="111" t="s">
        <v>339</v>
      </c>
      <c r="AE20" s="111" t="s">
        <v>339</v>
      </c>
      <c r="AF20" s="111" t="s">
        <v>339</v>
      </c>
      <c r="AG20" s="111" t="s">
        <v>339</v>
      </c>
      <c r="AH20" s="94"/>
      <c r="AI20" s="141">
        <v>20</v>
      </c>
      <c r="AJ20" s="95"/>
      <c r="AK20" s="96"/>
      <c r="AL20" s="97"/>
      <c r="AM20" s="124">
        <v>160</v>
      </c>
      <c r="AN20" s="125">
        <v>40</v>
      </c>
      <c r="AO20" s="117">
        <v>1</v>
      </c>
    </row>
    <row r="21" spans="2:41" ht="18" customHeight="1">
      <c r="B21" s="138" t="s">
        <v>291</v>
      </c>
      <c r="C21" s="111" t="s">
        <v>337</v>
      </c>
      <c r="D21" s="112"/>
      <c r="E21" s="113" t="s">
        <v>338</v>
      </c>
      <c r="F21" s="99"/>
      <c r="G21" s="111" t="s">
        <v>339</v>
      </c>
      <c r="H21" s="111" t="s">
        <v>339</v>
      </c>
      <c r="I21" s="111" t="s">
        <v>339</v>
      </c>
      <c r="J21" s="111" t="s">
        <v>339</v>
      </c>
      <c r="K21" s="111" t="s">
        <v>339</v>
      </c>
      <c r="L21" s="93"/>
      <c r="M21" s="99"/>
      <c r="N21" s="111" t="s">
        <v>339</v>
      </c>
      <c r="O21" s="111" t="s">
        <v>339</v>
      </c>
      <c r="P21" s="111" t="s">
        <v>339</v>
      </c>
      <c r="Q21" s="111" t="s">
        <v>339</v>
      </c>
      <c r="R21" s="111" t="s">
        <v>339</v>
      </c>
      <c r="S21" s="93"/>
      <c r="T21" s="99"/>
      <c r="U21" s="111" t="s">
        <v>339</v>
      </c>
      <c r="V21" s="111" t="s">
        <v>339</v>
      </c>
      <c r="W21" s="111" t="s">
        <v>339</v>
      </c>
      <c r="X21" s="111" t="s">
        <v>339</v>
      </c>
      <c r="Y21" s="111" t="s">
        <v>339</v>
      </c>
      <c r="Z21" s="93"/>
      <c r="AA21" s="100"/>
      <c r="AB21" s="111" t="s">
        <v>339</v>
      </c>
      <c r="AC21" s="111" t="s">
        <v>339</v>
      </c>
      <c r="AD21" s="111" t="s">
        <v>339</v>
      </c>
      <c r="AE21" s="111" t="s">
        <v>339</v>
      </c>
      <c r="AF21" s="111" t="s">
        <v>339</v>
      </c>
      <c r="AG21" s="98"/>
      <c r="AH21" s="94"/>
      <c r="AI21" s="141">
        <v>20</v>
      </c>
      <c r="AJ21" s="95"/>
      <c r="AK21" s="96"/>
      <c r="AL21" s="97"/>
      <c r="AM21" s="126">
        <v>160</v>
      </c>
      <c r="AN21" s="127">
        <v>40</v>
      </c>
      <c r="AO21" s="117">
        <v>1</v>
      </c>
    </row>
    <row r="22" spans="2:41" ht="18" customHeight="1">
      <c r="B22" s="1147"/>
      <c r="C22" s="1148"/>
      <c r="D22" s="1148"/>
      <c r="E22" s="1149"/>
      <c r="F22" s="131"/>
      <c r="G22" s="132"/>
      <c r="H22" s="132"/>
      <c r="I22" s="111"/>
      <c r="J22" s="111"/>
      <c r="K22" s="118"/>
      <c r="L22" s="133"/>
      <c r="M22" s="131"/>
      <c r="N22" s="132"/>
      <c r="O22" s="132"/>
      <c r="P22" s="111"/>
      <c r="Q22" s="111"/>
      <c r="R22" s="118"/>
      <c r="S22" s="133"/>
      <c r="T22" s="131"/>
      <c r="U22" s="132"/>
      <c r="V22" s="132"/>
      <c r="W22" s="111"/>
      <c r="X22" s="111"/>
      <c r="Y22" s="118"/>
      <c r="Z22" s="133"/>
      <c r="AA22" s="131"/>
      <c r="AB22" s="132"/>
      <c r="AC22" s="132"/>
      <c r="AD22" s="111"/>
      <c r="AE22" s="111"/>
      <c r="AF22" s="118"/>
      <c r="AG22" s="133"/>
      <c r="AH22" s="120"/>
      <c r="AI22" s="121"/>
      <c r="AJ22" s="121"/>
      <c r="AK22" s="122"/>
      <c r="AL22" s="123"/>
      <c r="AM22" s="126"/>
      <c r="AN22" s="127"/>
      <c r="AO22" s="137"/>
    </row>
    <row r="23" spans="2:41" ht="18" customHeight="1">
      <c r="B23" s="110" t="s">
        <v>296</v>
      </c>
      <c r="C23" s="111" t="s">
        <v>337</v>
      </c>
      <c r="D23" s="112"/>
      <c r="E23" s="113" t="s">
        <v>338</v>
      </c>
      <c r="F23" s="111" t="s">
        <v>345</v>
      </c>
      <c r="G23" s="111"/>
      <c r="H23" s="111"/>
      <c r="I23" s="111" t="s">
        <v>346</v>
      </c>
      <c r="J23" s="111" t="s">
        <v>339</v>
      </c>
      <c r="K23" s="111"/>
      <c r="L23" s="129" t="s">
        <v>347</v>
      </c>
      <c r="M23" s="111" t="s">
        <v>345</v>
      </c>
      <c r="N23" s="111"/>
      <c r="O23" s="111"/>
      <c r="P23" s="111" t="s">
        <v>346</v>
      </c>
      <c r="Q23" s="111" t="s">
        <v>339</v>
      </c>
      <c r="R23" s="111"/>
      <c r="S23" s="129" t="s">
        <v>347</v>
      </c>
      <c r="T23" s="111" t="s">
        <v>345</v>
      </c>
      <c r="U23" s="111"/>
      <c r="V23" s="111"/>
      <c r="W23" s="111" t="s">
        <v>346</v>
      </c>
      <c r="X23" s="111" t="s">
        <v>339</v>
      </c>
      <c r="Y23" s="111"/>
      <c r="Z23" s="129" t="s">
        <v>347</v>
      </c>
      <c r="AA23" s="111" t="s">
        <v>345</v>
      </c>
      <c r="AB23" s="111"/>
      <c r="AC23" s="111"/>
      <c r="AD23" s="111" t="s">
        <v>346</v>
      </c>
      <c r="AE23" s="111" t="s">
        <v>339</v>
      </c>
      <c r="AF23" s="111"/>
      <c r="AG23" s="129" t="s">
        <v>347</v>
      </c>
      <c r="AH23" s="120">
        <v>4</v>
      </c>
      <c r="AI23" s="121">
        <v>4</v>
      </c>
      <c r="AJ23" s="121">
        <v>4</v>
      </c>
      <c r="AK23" s="122">
        <v>4</v>
      </c>
      <c r="AL23" s="123"/>
      <c r="AM23" s="126">
        <v>160</v>
      </c>
      <c r="AN23" s="127">
        <v>40</v>
      </c>
      <c r="AO23" s="142">
        <v>1</v>
      </c>
    </row>
    <row r="24" spans="2:41" ht="18" customHeight="1">
      <c r="B24" s="110" t="s">
        <v>348</v>
      </c>
      <c r="C24" s="111" t="s">
        <v>337</v>
      </c>
      <c r="D24" s="112"/>
      <c r="E24" s="113" t="s">
        <v>338</v>
      </c>
      <c r="F24" s="111" t="s">
        <v>347</v>
      </c>
      <c r="G24" s="111" t="s">
        <v>345</v>
      </c>
      <c r="H24" s="111"/>
      <c r="I24" s="111"/>
      <c r="J24" s="111" t="s">
        <v>346</v>
      </c>
      <c r="K24" s="111" t="s">
        <v>339</v>
      </c>
      <c r="L24" s="143"/>
      <c r="M24" s="111" t="s">
        <v>347</v>
      </c>
      <c r="N24" s="111" t="s">
        <v>345</v>
      </c>
      <c r="O24" s="111"/>
      <c r="P24" s="111"/>
      <c r="Q24" s="111" t="s">
        <v>346</v>
      </c>
      <c r="R24" s="111" t="s">
        <v>339</v>
      </c>
      <c r="S24" s="143"/>
      <c r="T24" s="111" t="s">
        <v>347</v>
      </c>
      <c r="U24" s="111" t="s">
        <v>345</v>
      </c>
      <c r="V24" s="111"/>
      <c r="W24" s="111"/>
      <c r="X24" s="111" t="s">
        <v>346</v>
      </c>
      <c r="Y24" s="111" t="s">
        <v>339</v>
      </c>
      <c r="Z24" s="143"/>
      <c r="AA24" s="111" t="s">
        <v>347</v>
      </c>
      <c r="AB24" s="111" t="s">
        <v>345</v>
      </c>
      <c r="AC24" s="111"/>
      <c r="AD24" s="111"/>
      <c r="AE24" s="111" t="s">
        <v>346</v>
      </c>
      <c r="AF24" s="111" t="s">
        <v>339</v>
      </c>
      <c r="AG24" s="143"/>
      <c r="AH24" s="120">
        <v>4</v>
      </c>
      <c r="AI24" s="121">
        <v>4</v>
      </c>
      <c r="AJ24" s="121">
        <v>4</v>
      </c>
      <c r="AK24" s="122">
        <v>4</v>
      </c>
      <c r="AL24" s="123"/>
      <c r="AM24" s="126">
        <v>160</v>
      </c>
      <c r="AN24" s="127">
        <v>40</v>
      </c>
      <c r="AO24" s="117">
        <v>1</v>
      </c>
    </row>
    <row r="25" spans="2:41" ht="18" customHeight="1">
      <c r="B25" s="110" t="s">
        <v>348</v>
      </c>
      <c r="C25" s="111" t="s">
        <v>349</v>
      </c>
      <c r="D25" s="112"/>
      <c r="E25" s="113" t="s">
        <v>350</v>
      </c>
      <c r="F25" s="111" t="s">
        <v>351</v>
      </c>
      <c r="G25" s="111" t="s">
        <v>351</v>
      </c>
      <c r="H25" s="111" t="s">
        <v>351</v>
      </c>
      <c r="I25" s="111" t="s">
        <v>352</v>
      </c>
      <c r="J25" s="111" t="s">
        <v>352</v>
      </c>
      <c r="K25" s="111"/>
      <c r="L25" s="143"/>
      <c r="M25" s="111" t="s">
        <v>351</v>
      </c>
      <c r="N25" s="111" t="s">
        <v>351</v>
      </c>
      <c r="O25" s="111" t="s">
        <v>351</v>
      </c>
      <c r="P25" s="111" t="s">
        <v>352</v>
      </c>
      <c r="Q25" s="111" t="s">
        <v>352</v>
      </c>
      <c r="R25" s="111"/>
      <c r="S25" s="143"/>
      <c r="T25" s="111" t="s">
        <v>351</v>
      </c>
      <c r="U25" s="111" t="s">
        <v>351</v>
      </c>
      <c r="V25" s="111" t="s">
        <v>351</v>
      </c>
      <c r="W25" s="111" t="s">
        <v>352</v>
      </c>
      <c r="X25" s="111" t="s">
        <v>352</v>
      </c>
      <c r="Y25" s="111"/>
      <c r="Z25" s="143"/>
      <c r="AA25" s="111" t="s">
        <v>351</v>
      </c>
      <c r="AB25" s="111" t="s">
        <v>351</v>
      </c>
      <c r="AC25" s="111" t="s">
        <v>351</v>
      </c>
      <c r="AD25" s="111" t="s">
        <v>352</v>
      </c>
      <c r="AE25" s="111" t="s">
        <v>352</v>
      </c>
      <c r="AF25" s="111"/>
      <c r="AG25" s="143"/>
      <c r="AH25" s="120">
        <v>12</v>
      </c>
      <c r="AI25" s="121"/>
      <c r="AJ25" s="121">
        <v>8</v>
      </c>
      <c r="AK25" s="122"/>
      <c r="AL25" s="123"/>
      <c r="AM25" s="126">
        <v>80</v>
      </c>
      <c r="AN25" s="127">
        <v>20</v>
      </c>
      <c r="AO25" s="117">
        <v>0.5</v>
      </c>
    </row>
    <row r="26" spans="2:41" ht="18" customHeight="1">
      <c r="B26" s="144" t="s">
        <v>353</v>
      </c>
      <c r="C26" s="145" t="s">
        <v>353</v>
      </c>
      <c r="D26" s="145"/>
      <c r="E26" s="145" t="s">
        <v>353</v>
      </c>
      <c r="F26" s="144" t="s">
        <v>353</v>
      </c>
      <c r="G26" s="146" t="s">
        <v>353</v>
      </c>
      <c r="H26" s="146" t="s">
        <v>353</v>
      </c>
      <c r="I26" s="146" t="s">
        <v>353</v>
      </c>
      <c r="J26" s="146" t="s">
        <v>353</v>
      </c>
      <c r="K26" s="145" t="s">
        <v>353</v>
      </c>
      <c r="L26" s="145" t="s">
        <v>353</v>
      </c>
      <c r="M26" s="144" t="s">
        <v>353</v>
      </c>
      <c r="N26" s="146" t="s">
        <v>353</v>
      </c>
      <c r="O26" s="146" t="s">
        <v>353</v>
      </c>
      <c r="P26" s="146" t="s">
        <v>353</v>
      </c>
      <c r="Q26" s="146" t="s">
        <v>353</v>
      </c>
      <c r="R26" s="145" t="s">
        <v>353</v>
      </c>
      <c r="S26" s="145" t="s">
        <v>353</v>
      </c>
      <c r="T26" s="144" t="s">
        <v>353</v>
      </c>
      <c r="U26" s="146" t="s">
        <v>353</v>
      </c>
      <c r="V26" s="146" t="s">
        <v>353</v>
      </c>
      <c r="W26" s="146" t="s">
        <v>353</v>
      </c>
      <c r="X26" s="146" t="s">
        <v>353</v>
      </c>
      <c r="Y26" s="145" t="s">
        <v>353</v>
      </c>
      <c r="Z26" s="145" t="s">
        <v>353</v>
      </c>
      <c r="AA26" s="144" t="s">
        <v>353</v>
      </c>
      <c r="AB26" s="146" t="s">
        <v>353</v>
      </c>
      <c r="AC26" s="146" t="s">
        <v>353</v>
      </c>
      <c r="AD26" s="146" t="s">
        <v>353</v>
      </c>
      <c r="AE26" s="146" t="s">
        <v>353</v>
      </c>
      <c r="AF26" s="145" t="s">
        <v>353</v>
      </c>
      <c r="AG26" s="147" t="s">
        <v>353</v>
      </c>
      <c r="AH26" s="145" t="s">
        <v>353</v>
      </c>
      <c r="AI26" s="146" t="s">
        <v>353</v>
      </c>
      <c r="AJ26" s="146" t="s">
        <v>353</v>
      </c>
      <c r="AK26" s="146" t="s">
        <v>353</v>
      </c>
      <c r="AL26" s="148" t="s">
        <v>353</v>
      </c>
      <c r="AM26" s="144" t="s">
        <v>353</v>
      </c>
      <c r="AN26" s="144" t="s">
        <v>353</v>
      </c>
      <c r="AO26" s="101" t="s">
        <v>297</v>
      </c>
    </row>
    <row r="27" spans="2:41" ht="18" customHeight="1">
      <c r="B27" s="1147" t="s">
        <v>298</v>
      </c>
      <c r="C27" s="1148"/>
      <c r="D27" s="1148"/>
      <c r="E27" s="1149"/>
      <c r="F27" s="131"/>
      <c r="G27" s="132"/>
      <c r="H27" s="132"/>
      <c r="I27" s="111"/>
      <c r="J27" s="111"/>
      <c r="K27" s="118"/>
      <c r="L27" s="133"/>
      <c r="M27" s="131"/>
      <c r="N27" s="132"/>
      <c r="O27" s="132"/>
      <c r="P27" s="111"/>
      <c r="Q27" s="111"/>
      <c r="R27" s="118"/>
      <c r="S27" s="133"/>
      <c r="T27" s="131"/>
      <c r="U27" s="132"/>
      <c r="V27" s="132"/>
      <c r="W27" s="111"/>
      <c r="X27" s="111"/>
      <c r="Y27" s="118"/>
      <c r="Z27" s="133"/>
      <c r="AA27" s="131"/>
      <c r="AB27" s="132"/>
      <c r="AC27" s="132"/>
      <c r="AD27" s="111"/>
      <c r="AE27" s="111"/>
      <c r="AF27" s="118"/>
      <c r="AG27" s="133"/>
      <c r="AH27" s="120"/>
      <c r="AI27" s="121"/>
      <c r="AJ27" s="121"/>
      <c r="AK27" s="122"/>
      <c r="AL27" s="123"/>
      <c r="AM27" s="126"/>
      <c r="AN27" s="127"/>
      <c r="AO27" s="137">
        <v>4.5</v>
      </c>
    </row>
    <row r="28" spans="2:41" ht="18" customHeight="1">
      <c r="B28" s="110" t="s">
        <v>296</v>
      </c>
      <c r="C28" s="111" t="s">
        <v>327</v>
      </c>
      <c r="D28" s="112"/>
      <c r="E28" s="113" t="s">
        <v>350</v>
      </c>
      <c r="F28" s="111" t="s">
        <v>354</v>
      </c>
      <c r="G28" s="111"/>
      <c r="H28" s="111" t="s">
        <v>355</v>
      </c>
      <c r="I28" s="111"/>
      <c r="J28" s="118"/>
      <c r="K28" s="118" t="s">
        <v>356</v>
      </c>
      <c r="L28" s="129" t="s">
        <v>357</v>
      </c>
      <c r="M28" s="111" t="s">
        <v>354</v>
      </c>
      <c r="N28" s="111"/>
      <c r="O28" s="111" t="s">
        <v>355</v>
      </c>
      <c r="P28" s="111"/>
      <c r="Q28" s="118"/>
      <c r="R28" s="118" t="s">
        <v>356</v>
      </c>
      <c r="S28" s="129" t="s">
        <v>357</v>
      </c>
      <c r="T28" s="111" t="s">
        <v>354</v>
      </c>
      <c r="U28" s="111"/>
      <c r="V28" s="111" t="s">
        <v>355</v>
      </c>
      <c r="W28" s="111"/>
      <c r="X28" s="118"/>
      <c r="Y28" s="118" t="s">
        <v>356</v>
      </c>
      <c r="Z28" s="129" t="s">
        <v>357</v>
      </c>
      <c r="AA28" s="111" t="s">
        <v>294</v>
      </c>
      <c r="AB28" s="111"/>
      <c r="AC28" s="111" t="s">
        <v>295</v>
      </c>
      <c r="AD28" s="111"/>
      <c r="AE28" s="118"/>
      <c r="AF28" s="118" t="s">
        <v>292</v>
      </c>
      <c r="AG28" s="129" t="s">
        <v>293</v>
      </c>
      <c r="AH28" s="120">
        <v>4</v>
      </c>
      <c r="AI28" s="121">
        <v>4</v>
      </c>
      <c r="AJ28" s="121">
        <v>4</v>
      </c>
      <c r="AK28" s="121">
        <v>4</v>
      </c>
      <c r="AL28" s="123"/>
      <c r="AM28" s="126">
        <v>160</v>
      </c>
      <c r="AN28" s="127">
        <v>40</v>
      </c>
      <c r="AO28" s="142">
        <v>1</v>
      </c>
    </row>
    <row r="29" spans="2:41" ht="18" customHeight="1">
      <c r="B29" s="110" t="s">
        <v>358</v>
      </c>
      <c r="C29" s="111" t="s">
        <v>327</v>
      </c>
      <c r="D29" s="112"/>
      <c r="E29" s="113" t="s">
        <v>350</v>
      </c>
      <c r="F29" s="111" t="s">
        <v>357</v>
      </c>
      <c r="G29" s="111"/>
      <c r="H29" s="111" t="s">
        <v>354</v>
      </c>
      <c r="I29" s="111" t="s">
        <v>355</v>
      </c>
      <c r="J29" s="111"/>
      <c r="K29" s="132"/>
      <c r="L29" s="149" t="s">
        <v>356</v>
      </c>
      <c r="M29" s="111" t="s">
        <v>357</v>
      </c>
      <c r="N29" s="111"/>
      <c r="O29" s="111" t="s">
        <v>354</v>
      </c>
      <c r="P29" s="111" t="s">
        <v>355</v>
      </c>
      <c r="Q29" s="111"/>
      <c r="R29" s="132"/>
      <c r="S29" s="149" t="s">
        <v>356</v>
      </c>
      <c r="T29" s="111" t="s">
        <v>357</v>
      </c>
      <c r="U29" s="111"/>
      <c r="V29" s="111" t="s">
        <v>354</v>
      </c>
      <c r="W29" s="111" t="s">
        <v>355</v>
      </c>
      <c r="X29" s="111"/>
      <c r="Y29" s="132"/>
      <c r="Z29" s="149" t="s">
        <v>356</v>
      </c>
      <c r="AA29" s="111" t="s">
        <v>293</v>
      </c>
      <c r="AB29" s="111"/>
      <c r="AC29" s="111" t="s">
        <v>294</v>
      </c>
      <c r="AD29" s="111" t="s">
        <v>295</v>
      </c>
      <c r="AE29" s="111"/>
      <c r="AF29" s="132"/>
      <c r="AG29" s="149" t="s">
        <v>292</v>
      </c>
      <c r="AH29" s="120">
        <v>4</v>
      </c>
      <c r="AI29" s="121">
        <v>4</v>
      </c>
      <c r="AJ29" s="121">
        <v>4</v>
      </c>
      <c r="AK29" s="121">
        <v>4</v>
      </c>
      <c r="AL29" s="123"/>
      <c r="AM29" s="126">
        <v>160</v>
      </c>
      <c r="AN29" s="127">
        <v>40</v>
      </c>
      <c r="AO29" s="117">
        <v>1</v>
      </c>
    </row>
    <row r="30" spans="2:41" ht="18" customHeight="1">
      <c r="B30" s="144" t="s">
        <v>353</v>
      </c>
      <c r="C30" s="145" t="s">
        <v>353</v>
      </c>
      <c r="D30" s="145"/>
      <c r="E30" s="145" t="s">
        <v>353</v>
      </c>
      <c r="F30" s="144" t="s">
        <v>353</v>
      </c>
      <c r="G30" s="146" t="s">
        <v>353</v>
      </c>
      <c r="H30" s="146" t="s">
        <v>353</v>
      </c>
      <c r="I30" s="146" t="s">
        <v>353</v>
      </c>
      <c r="J30" s="146" t="s">
        <v>353</v>
      </c>
      <c r="K30" s="145" t="s">
        <v>353</v>
      </c>
      <c r="L30" s="145" t="s">
        <v>353</v>
      </c>
      <c r="M30" s="144" t="s">
        <v>353</v>
      </c>
      <c r="N30" s="146" t="s">
        <v>353</v>
      </c>
      <c r="O30" s="146" t="s">
        <v>353</v>
      </c>
      <c r="P30" s="146" t="s">
        <v>353</v>
      </c>
      <c r="Q30" s="146" t="s">
        <v>353</v>
      </c>
      <c r="R30" s="145" t="s">
        <v>353</v>
      </c>
      <c r="S30" s="145" t="s">
        <v>353</v>
      </c>
      <c r="T30" s="144" t="s">
        <v>353</v>
      </c>
      <c r="U30" s="146" t="s">
        <v>353</v>
      </c>
      <c r="V30" s="146" t="s">
        <v>353</v>
      </c>
      <c r="W30" s="146" t="s">
        <v>353</v>
      </c>
      <c r="X30" s="146" t="s">
        <v>353</v>
      </c>
      <c r="Y30" s="145" t="s">
        <v>353</v>
      </c>
      <c r="Z30" s="145" t="s">
        <v>353</v>
      </c>
      <c r="AA30" s="144" t="s">
        <v>353</v>
      </c>
      <c r="AB30" s="146" t="s">
        <v>353</v>
      </c>
      <c r="AC30" s="146" t="s">
        <v>353</v>
      </c>
      <c r="AD30" s="146" t="s">
        <v>353</v>
      </c>
      <c r="AE30" s="146" t="s">
        <v>353</v>
      </c>
      <c r="AF30" s="145" t="s">
        <v>353</v>
      </c>
      <c r="AG30" s="147" t="s">
        <v>353</v>
      </c>
      <c r="AH30" s="145" t="s">
        <v>353</v>
      </c>
      <c r="AI30" s="146" t="s">
        <v>353</v>
      </c>
      <c r="AJ30" s="146" t="s">
        <v>353</v>
      </c>
      <c r="AK30" s="146" t="s">
        <v>353</v>
      </c>
      <c r="AL30" s="148" t="s">
        <v>353</v>
      </c>
      <c r="AM30" s="144" t="s">
        <v>353</v>
      </c>
      <c r="AN30" s="144" t="s">
        <v>353</v>
      </c>
      <c r="AO30" s="101" t="s">
        <v>297</v>
      </c>
    </row>
    <row r="31" spans="2:41" ht="18" customHeight="1">
      <c r="B31" s="1147" t="s">
        <v>299</v>
      </c>
      <c r="C31" s="1148"/>
      <c r="D31" s="1148"/>
      <c r="E31" s="1149"/>
      <c r="F31" s="131"/>
      <c r="G31" s="132"/>
      <c r="H31" s="132"/>
      <c r="I31" s="111"/>
      <c r="J31" s="111"/>
      <c r="K31" s="118"/>
      <c r="L31" s="133"/>
      <c r="M31" s="131"/>
      <c r="N31" s="132"/>
      <c r="O31" s="132"/>
      <c r="P31" s="111"/>
      <c r="Q31" s="111"/>
      <c r="R31" s="118"/>
      <c r="S31" s="133"/>
      <c r="T31" s="131"/>
      <c r="U31" s="132"/>
      <c r="V31" s="132"/>
      <c r="W31" s="111"/>
      <c r="X31" s="111"/>
      <c r="Y31" s="118"/>
      <c r="Z31" s="133"/>
      <c r="AA31" s="131"/>
      <c r="AB31" s="132"/>
      <c r="AC31" s="132"/>
      <c r="AD31" s="111"/>
      <c r="AE31" s="111"/>
      <c r="AF31" s="118"/>
      <c r="AG31" s="133"/>
      <c r="AH31" s="120"/>
      <c r="AI31" s="121"/>
      <c r="AJ31" s="121"/>
      <c r="AK31" s="122"/>
      <c r="AL31" s="123"/>
      <c r="AM31" s="126"/>
      <c r="AN31" s="127"/>
      <c r="AO31" s="137">
        <v>4.5</v>
      </c>
    </row>
    <row r="32" spans="2:41" ht="18" customHeight="1">
      <c r="B32" s="144" t="s">
        <v>353</v>
      </c>
      <c r="C32" s="145" t="s">
        <v>353</v>
      </c>
      <c r="D32" s="145"/>
      <c r="E32" s="145" t="s">
        <v>353</v>
      </c>
      <c r="F32" s="144" t="s">
        <v>353</v>
      </c>
      <c r="G32" s="146" t="s">
        <v>353</v>
      </c>
      <c r="H32" s="146" t="s">
        <v>353</v>
      </c>
      <c r="I32" s="146" t="s">
        <v>353</v>
      </c>
      <c r="J32" s="146" t="s">
        <v>353</v>
      </c>
      <c r="K32" s="145" t="s">
        <v>353</v>
      </c>
      <c r="L32" s="145" t="s">
        <v>353</v>
      </c>
      <c r="M32" s="144" t="s">
        <v>353</v>
      </c>
      <c r="N32" s="146" t="s">
        <v>353</v>
      </c>
      <c r="O32" s="146" t="s">
        <v>353</v>
      </c>
      <c r="P32" s="146" t="s">
        <v>353</v>
      </c>
      <c r="Q32" s="146" t="s">
        <v>353</v>
      </c>
      <c r="R32" s="145" t="s">
        <v>353</v>
      </c>
      <c r="S32" s="145" t="s">
        <v>353</v>
      </c>
      <c r="T32" s="144" t="s">
        <v>353</v>
      </c>
      <c r="U32" s="146" t="s">
        <v>353</v>
      </c>
      <c r="V32" s="146" t="s">
        <v>353</v>
      </c>
      <c r="W32" s="146" t="s">
        <v>353</v>
      </c>
      <c r="X32" s="146" t="s">
        <v>353</v>
      </c>
      <c r="Y32" s="145" t="s">
        <v>353</v>
      </c>
      <c r="Z32" s="145" t="s">
        <v>353</v>
      </c>
      <c r="AA32" s="144" t="s">
        <v>353</v>
      </c>
      <c r="AB32" s="146" t="s">
        <v>353</v>
      </c>
      <c r="AC32" s="146" t="s">
        <v>353</v>
      </c>
      <c r="AD32" s="146" t="s">
        <v>353</v>
      </c>
      <c r="AE32" s="146" t="s">
        <v>353</v>
      </c>
      <c r="AF32" s="145" t="s">
        <v>353</v>
      </c>
      <c r="AG32" s="147" t="s">
        <v>353</v>
      </c>
      <c r="AH32" s="145" t="s">
        <v>353</v>
      </c>
      <c r="AI32" s="146" t="s">
        <v>353</v>
      </c>
      <c r="AJ32" s="146" t="s">
        <v>353</v>
      </c>
      <c r="AK32" s="146" t="s">
        <v>353</v>
      </c>
      <c r="AL32" s="148" t="s">
        <v>353</v>
      </c>
      <c r="AM32" s="144" t="s">
        <v>353</v>
      </c>
      <c r="AN32" s="144" t="s">
        <v>353</v>
      </c>
      <c r="AO32" s="101" t="s">
        <v>297</v>
      </c>
    </row>
    <row r="33" spans="2:41" ht="18" customHeight="1">
      <c r="B33" s="144" t="s">
        <v>353</v>
      </c>
      <c r="C33" s="145" t="s">
        <v>353</v>
      </c>
      <c r="D33" s="145"/>
      <c r="E33" s="145" t="s">
        <v>353</v>
      </c>
      <c r="F33" s="144" t="s">
        <v>353</v>
      </c>
      <c r="G33" s="146" t="s">
        <v>353</v>
      </c>
      <c r="H33" s="146" t="s">
        <v>353</v>
      </c>
      <c r="I33" s="146" t="s">
        <v>353</v>
      </c>
      <c r="J33" s="146" t="s">
        <v>353</v>
      </c>
      <c r="K33" s="145" t="s">
        <v>353</v>
      </c>
      <c r="L33" s="145" t="s">
        <v>353</v>
      </c>
      <c r="M33" s="144" t="s">
        <v>353</v>
      </c>
      <c r="N33" s="146" t="s">
        <v>353</v>
      </c>
      <c r="O33" s="146" t="s">
        <v>353</v>
      </c>
      <c r="P33" s="146" t="s">
        <v>353</v>
      </c>
      <c r="Q33" s="146" t="s">
        <v>353</v>
      </c>
      <c r="R33" s="145" t="s">
        <v>353</v>
      </c>
      <c r="S33" s="145" t="s">
        <v>353</v>
      </c>
      <c r="T33" s="144" t="s">
        <v>353</v>
      </c>
      <c r="U33" s="146" t="s">
        <v>353</v>
      </c>
      <c r="V33" s="146" t="s">
        <v>353</v>
      </c>
      <c r="W33" s="146" t="s">
        <v>353</v>
      </c>
      <c r="X33" s="146" t="s">
        <v>353</v>
      </c>
      <c r="Y33" s="145" t="s">
        <v>353</v>
      </c>
      <c r="Z33" s="145" t="s">
        <v>353</v>
      </c>
      <c r="AA33" s="144" t="s">
        <v>353</v>
      </c>
      <c r="AB33" s="146" t="s">
        <v>353</v>
      </c>
      <c r="AC33" s="146" t="s">
        <v>353</v>
      </c>
      <c r="AD33" s="146" t="s">
        <v>353</v>
      </c>
      <c r="AE33" s="146" t="s">
        <v>353</v>
      </c>
      <c r="AF33" s="145" t="s">
        <v>353</v>
      </c>
      <c r="AG33" s="147" t="s">
        <v>353</v>
      </c>
      <c r="AH33" s="145" t="s">
        <v>353</v>
      </c>
      <c r="AI33" s="146" t="s">
        <v>353</v>
      </c>
      <c r="AJ33" s="146" t="s">
        <v>353</v>
      </c>
      <c r="AK33" s="146" t="s">
        <v>353</v>
      </c>
      <c r="AL33" s="148" t="s">
        <v>353</v>
      </c>
      <c r="AM33" s="144" t="s">
        <v>353</v>
      </c>
      <c r="AN33" s="144" t="s">
        <v>353</v>
      </c>
      <c r="AO33" s="101" t="s">
        <v>297</v>
      </c>
    </row>
    <row r="34" spans="2:41" ht="18" customHeight="1">
      <c r="B34" s="1147" t="s">
        <v>300</v>
      </c>
      <c r="C34" s="1148"/>
      <c r="D34" s="1148"/>
      <c r="E34" s="1149"/>
      <c r="F34" s="131"/>
      <c r="G34" s="132"/>
      <c r="H34" s="132"/>
      <c r="I34" s="111"/>
      <c r="J34" s="111"/>
      <c r="K34" s="118"/>
      <c r="L34" s="133"/>
      <c r="M34" s="131"/>
      <c r="N34" s="132"/>
      <c r="O34" s="132"/>
      <c r="P34" s="111"/>
      <c r="Q34" s="111"/>
      <c r="R34" s="118"/>
      <c r="S34" s="133"/>
      <c r="T34" s="131"/>
      <c r="U34" s="132"/>
      <c r="V34" s="132"/>
      <c r="W34" s="111"/>
      <c r="X34" s="111"/>
      <c r="Y34" s="118"/>
      <c r="Z34" s="133"/>
      <c r="AA34" s="131"/>
      <c r="AB34" s="132"/>
      <c r="AC34" s="132"/>
      <c r="AD34" s="111"/>
      <c r="AE34" s="111"/>
      <c r="AF34" s="118"/>
      <c r="AG34" s="133"/>
      <c r="AH34" s="120"/>
      <c r="AI34" s="121"/>
      <c r="AJ34" s="121"/>
      <c r="AK34" s="122"/>
      <c r="AL34" s="123"/>
      <c r="AM34" s="126">
        <v>4320</v>
      </c>
      <c r="AN34" s="127">
        <v>1080</v>
      </c>
      <c r="AO34" s="137">
        <v>27</v>
      </c>
    </row>
    <row r="35" spans="2:41" ht="18" customHeight="1">
      <c r="B35" s="1147" t="s">
        <v>301</v>
      </c>
      <c r="C35" s="1148"/>
      <c r="D35" s="1148"/>
      <c r="E35" s="1149"/>
      <c r="F35" s="102"/>
      <c r="G35" s="103"/>
      <c r="H35" s="103"/>
      <c r="I35" s="103"/>
      <c r="J35" s="103"/>
      <c r="K35" s="103"/>
      <c r="L35" s="104"/>
      <c r="M35" s="102"/>
      <c r="N35" s="103"/>
      <c r="O35" s="103"/>
      <c r="P35" s="103"/>
      <c r="Q35" s="103"/>
      <c r="R35" s="103"/>
      <c r="S35" s="104"/>
      <c r="T35" s="102"/>
      <c r="U35" s="103"/>
      <c r="V35" s="103"/>
      <c r="W35" s="103"/>
      <c r="X35" s="103"/>
      <c r="Y35" s="103"/>
      <c r="Z35" s="104"/>
      <c r="AA35" s="105"/>
      <c r="AB35" s="103"/>
      <c r="AC35" s="103"/>
      <c r="AD35" s="103"/>
      <c r="AE35" s="103"/>
      <c r="AF35" s="103"/>
      <c r="AG35" s="103"/>
      <c r="AH35" s="106"/>
      <c r="AI35" s="107"/>
      <c r="AJ35" s="107"/>
      <c r="AK35" s="108"/>
      <c r="AL35" s="109"/>
      <c r="AM35" s="126">
        <v>4480</v>
      </c>
      <c r="AN35" s="127">
        <v>1120</v>
      </c>
      <c r="AO35" s="137">
        <v>28</v>
      </c>
    </row>
    <row r="36" spans="2:41" ht="47.25" customHeight="1" thickBot="1">
      <c r="B36" s="1125" t="s">
        <v>302</v>
      </c>
      <c r="C36" s="1126"/>
      <c r="D36" s="1126"/>
      <c r="E36" s="1127"/>
      <c r="F36" s="1128" t="s">
        <v>396</v>
      </c>
      <c r="G36" s="1129"/>
      <c r="H36" s="1129"/>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1130"/>
    </row>
    <row r="37" spans="2:41" s="51" customFormat="1" ht="18" customHeight="1">
      <c r="B37" s="1131" t="s">
        <v>359</v>
      </c>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2"/>
      <c r="AB37" s="1132"/>
      <c r="AC37" s="1132"/>
      <c r="AD37" s="1132"/>
      <c r="AE37" s="1132"/>
      <c r="AF37" s="1132"/>
      <c r="AG37" s="1132"/>
      <c r="AH37" s="1132"/>
      <c r="AI37" s="1132"/>
      <c r="AJ37" s="1132"/>
      <c r="AK37" s="1132"/>
      <c r="AL37" s="1132"/>
      <c r="AM37" s="1132"/>
      <c r="AN37" s="1132"/>
      <c r="AO37" s="1132"/>
    </row>
    <row r="38" spans="2:41">
      <c r="B38" s="47" t="s">
        <v>392</v>
      </c>
      <c r="C38" s="47"/>
      <c r="D38" s="47"/>
      <c r="E38" s="47"/>
      <c r="F38" s="47"/>
      <c r="G38" s="47"/>
      <c r="H38" s="47"/>
      <c r="I38" s="47"/>
      <c r="J38" s="47"/>
      <c r="K38" s="47"/>
      <c r="L38" s="47"/>
      <c r="M38" s="47"/>
      <c r="N38" s="47"/>
      <c r="O38" s="47"/>
      <c r="P38" s="47"/>
      <c r="Q38" s="47"/>
      <c r="R38" s="47"/>
      <c r="S38" s="47"/>
      <c r="T38" s="47"/>
      <c r="U38" s="47"/>
      <c r="V38" s="47"/>
      <c r="W38" s="47"/>
      <c r="X38" s="47"/>
      <c r="Y38" s="47"/>
      <c r="Z38" s="47"/>
      <c r="AA38" s="82"/>
      <c r="AB38" s="82"/>
      <c r="AC38" s="47"/>
      <c r="AD38" s="47"/>
      <c r="AE38" s="47"/>
      <c r="AF38" s="47"/>
      <c r="AG38" s="47"/>
      <c r="AH38" s="47"/>
      <c r="AI38" s="47"/>
      <c r="AJ38" s="47"/>
      <c r="AK38" s="47"/>
      <c r="AL38" s="47"/>
      <c r="AM38" s="47"/>
      <c r="AN38" s="47"/>
      <c r="AO38" s="47"/>
    </row>
    <row r="39" spans="2:41">
      <c r="B39" s="47"/>
      <c r="C39" s="47" t="s">
        <v>360</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2:41">
      <c r="B40" s="47" t="s">
        <v>361</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pans="2:41">
      <c r="B41" s="47"/>
      <c r="C41" s="47" t="s">
        <v>362</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row>
    <row r="42" spans="2:41">
      <c r="B42" s="47" t="s">
        <v>363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row>
    <row r="43" spans="2:41">
      <c r="B43" s="47" t="s">
        <v>364</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row>
    <row r="44" spans="2:41" ht="4.5" customHeight="1">
      <c r="B44" s="83"/>
      <c r="C44" s="47"/>
      <c r="D44" s="47"/>
      <c r="E44" s="47"/>
      <c r="F44" s="84"/>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2:41" ht="18.75">
      <c r="B45" s="85" t="s">
        <v>303</v>
      </c>
    </row>
    <row r="47" spans="2:41" ht="18.75" customHeight="1">
      <c r="B47" s="45" t="s">
        <v>365</v>
      </c>
      <c r="L47" s="46" t="s">
        <v>771</v>
      </c>
      <c r="M47" s="47"/>
      <c r="N47" s="47"/>
      <c r="P47" s="48"/>
      <c r="Q47" s="49"/>
      <c r="R47" s="49"/>
      <c r="S47" s="49"/>
      <c r="T47" s="49"/>
      <c r="AA47" s="50" t="s">
        <v>393</v>
      </c>
      <c r="AB47" s="162"/>
      <c r="AF47" s="51"/>
      <c r="AO47" s="50" t="s">
        <v>311</v>
      </c>
    </row>
    <row r="48" spans="2:41" ht="18.75" customHeight="1">
      <c r="B48" s="1133" t="s">
        <v>366</v>
      </c>
      <c r="C48" s="1133"/>
      <c r="D48" s="1133"/>
      <c r="E48" s="1133"/>
      <c r="F48" s="1133"/>
      <c r="G48" s="1133"/>
      <c r="H48" s="1133"/>
      <c r="I48" s="1133"/>
      <c r="J48" s="1133"/>
      <c r="K48" s="1133"/>
      <c r="L48" s="1133"/>
      <c r="M48" s="1133"/>
      <c r="N48" s="1133"/>
      <c r="O48" s="1133"/>
      <c r="P48" s="1133"/>
      <c r="Q48" s="1133"/>
      <c r="R48" s="1133"/>
      <c r="S48" s="1133"/>
      <c r="T48" s="1133"/>
      <c r="U48" s="1133"/>
      <c r="V48" s="1133"/>
      <c r="W48" s="1133"/>
      <c r="X48" s="1133"/>
      <c r="Y48" s="1133"/>
      <c r="AA48" s="50" t="s">
        <v>394</v>
      </c>
      <c r="AB48" s="162"/>
      <c r="AF48" s="51"/>
      <c r="AO48" s="50" t="s">
        <v>311</v>
      </c>
    </row>
    <row r="49" spans="2:41" ht="18.75" customHeight="1">
      <c r="B49" s="54"/>
      <c r="C49" s="55"/>
      <c r="D49" s="55"/>
      <c r="E49" s="55"/>
      <c r="L49" s="46"/>
      <c r="M49" s="47"/>
      <c r="N49" s="47"/>
      <c r="P49" s="48"/>
      <c r="Q49" s="49"/>
      <c r="R49" s="49"/>
      <c r="S49" s="49"/>
      <c r="T49" s="49"/>
      <c r="AA49" s="50"/>
      <c r="AB49" s="162"/>
      <c r="AF49" s="51"/>
    </row>
    <row r="50" spans="2:41" ht="18.75" customHeight="1" thickBot="1">
      <c r="B50" s="54" t="s">
        <v>400</v>
      </c>
      <c r="C50" s="56"/>
      <c r="D50" s="56"/>
      <c r="E50" s="55"/>
      <c r="F50" s="55"/>
      <c r="G50" s="55"/>
      <c r="H50" s="55"/>
      <c r="I50" s="55"/>
      <c r="J50" s="57"/>
      <c r="K50" s="57"/>
      <c r="L50" s="57"/>
      <c r="M50" s="57"/>
      <c r="N50" s="57"/>
      <c r="O50" s="57"/>
      <c r="P50" s="57"/>
      <c r="Q50" s="55"/>
      <c r="R50" s="55"/>
      <c r="S50" s="54"/>
      <c r="T50" s="55"/>
      <c r="U50" s="55"/>
      <c r="V50" s="55"/>
      <c r="W50" s="55"/>
      <c r="X50" s="54"/>
      <c r="Y50" s="55"/>
      <c r="Z50" s="55"/>
      <c r="AA50" s="54" t="s">
        <v>397</v>
      </c>
      <c r="AB50" s="163"/>
      <c r="AC50" s="55"/>
      <c r="AD50" s="55"/>
      <c r="AE50" s="55"/>
      <c r="AF50" s="55"/>
      <c r="AG50" s="55"/>
      <c r="AH50" s="55"/>
      <c r="AI50" s="55"/>
      <c r="AJ50" s="55"/>
      <c r="AK50" s="55"/>
      <c r="AL50" s="55"/>
      <c r="AM50" s="55"/>
      <c r="AN50" s="55"/>
      <c r="AO50" s="50"/>
    </row>
    <row r="51" spans="2:41" ht="18.75" customHeight="1">
      <c r="B51" s="58"/>
      <c r="C51" s="59" t="s">
        <v>312</v>
      </c>
      <c r="D51" s="1134" t="s">
        <v>313</v>
      </c>
      <c r="E51" s="60"/>
      <c r="F51" s="1137" t="s">
        <v>367</v>
      </c>
      <c r="G51" s="1138"/>
      <c r="H51" s="1138"/>
      <c r="I51" s="1138"/>
      <c r="J51" s="1138"/>
      <c r="K51" s="1138"/>
      <c r="L51" s="1139"/>
      <c r="M51" s="1137" t="s">
        <v>315</v>
      </c>
      <c r="N51" s="1138"/>
      <c r="O51" s="1138"/>
      <c r="P51" s="1138"/>
      <c r="Q51" s="1138"/>
      <c r="R51" s="1138"/>
      <c r="S51" s="1139"/>
      <c r="T51" s="1137" t="s">
        <v>316</v>
      </c>
      <c r="U51" s="1138"/>
      <c r="V51" s="1138"/>
      <c r="W51" s="1138"/>
      <c r="X51" s="1138"/>
      <c r="Y51" s="1138"/>
      <c r="Z51" s="1139"/>
      <c r="AA51" s="1137" t="s">
        <v>317</v>
      </c>
      <c r="AB51" s="1138"/>
      <c r="AC51" s="1138"/>
      <c r="AD51" s="1138"/>
      <c r="AE51" s="1138"/>
      <c r="AF51" s="1138"/>
      <c r="AG51" s="1140"/>
      <c r="AH51" s="1141" t="s">
        <v>267</v>
      </c>
      <c r="AI51" s="1142"/>
      <c r="AJ51" s="1142"/>
      <c r="AK51" s="1142"/>
      <c r="AL51" s="1143"/>
      <c r="AM51" s="61" t="s">
        <v>268</v>
      </c>
      <c r="AN51" s="62" t="s">
        <v>269</v>
      </c>
      <c r="AO51" s="62" t="s">
        <v>270</v>
      </c>
    </row>
    <row r="52" spans="2:41" ht="18" customHeight="1">
      <c r="B52" s="63" t="s">
        <v>271</v>
      </c>
      <c r="C52" s="64" t="s">
        <v>280</v>
      </c>
      <c r="D52" s="1135"/>
      <c r="E52" s="65" t="s">
        <v>272</v>
      </c>
      <c r="F52" s="66">
        <v>1</v>
      </c>
      <c r="G52" s="67">
        <v>2</v>
      </c>
      <c r="H52" s="67">
        <v>3</v>
      </c>
      <c r="I52" s="67">
        <v>4</v>
      </c>
      <c r="J52" s="67">
        <v>5</v>
      </c>
      <c r="K52" s="67">
        <v>6</v>
      </c>
      <c r="L52" s="68">
        <v>7</v>
      </c>
      <c r="M52" s="66">
        <v>8</v>
      </c>
      <c r="N52" s="67">
        <v>9</v>
      </c>
      <c r="O52" s="67">
        <v>10</v>
      </c>
      <c r="P52" s="67">
        <v>11</v>
      </c>
      <c r="Q52" s="67">
        <v>12</v>
      </c>
      <c r="R52" s="67">
        <v>13</v>
      </c>
      <c r="S52" s="67">
        <v>14</v>
      </c>
      <c r="T52" s="66">
        <v>15</v>
      </c>
      <c r="U52" s="67">
        <v>16</v>
      </c>
      <c r="V52" s="67">
        <v>17</v>
      </c>
      <c r="W52" s="67">
        <v>18</v>
      </c>
      <c r="X52" s="67">
        <v>19</v>
      </c>
      <c r="Y52" s="67">
        <v>20</v>
      </c>
      <c r="Z52" s="67">
        <v>21</v>
      </c>
      <c r="AA52" s="66">
        <v>22</v>
      </c>
      <c r="AB52" s="67">
        <v>23</v>
      </c>
      <c r="AC52" s="67">
        <v>24</v>
      </c>
      <c r="AD52" s="67">
        <v>25</v>
      </c>
      <c r="AE52" s="67">
        <v>26</v>
      </c>
      <c r="AF52" s="67">
        <v>27</v>
      </c>
      <c r="AG52" s="67">
        <v>28</v>
      </c>
      <c r="AH52" s="1144"/>
      <c r="AI52" s="1145"/>
      <c r="AJ52" s="1145"/>
      <c r="AK52" s="1145"/>
      <c r="AL52" s="1146"/>
      <c r="AM52" s="69"/>
      <c r="AN52" s="70" t="s">
        <v>273</v>
      </c>
      <c r="AO52" s="71" t="s">
        <v>274</v>
      </c>
    </row>
    <row r="53" spans="2:41" ht="18" customHeight="1" thickBot="1">
      <c r="B53" s="72"/>
      <c r="C53" s="73"/>
      <c r="D53" s="1136"/>
      <c r="E53" s="74"/>
      <c r="F53" s="164" t="s">
        <v>281</v>
      </c>
      <c r="G53" s="164" t="s">
        <v>282</v>
      </c>
      <c r="H53" s="164" t="s">
        <v>283</v>
      </c>
      <c r="I53" s="164" t="s">
        <v>284</v>
      </c>
      <c r="J53" s="164" t="s">
        <v>285</v>
      </c>
      <c r="K53" s="164" t="s">
        <v>286</v>
      </c>
      <c r="L53" s="165" t="s">
        <v>287</v>
      </c>
      <c r="M53" s="166" t="s">
        <v>281</v>
      </c>
      <c r="N53" s="164" t="s">
        <v>282</v>
      </c>
      <c r="O53" s="164" t="s">
        <v>283</v>
      </c>
      <c r="P53" s="164" t="s">
        <v>284</v>
      </c>
      <c r="Q53" s="164" t="s">
        <v>285</v>
      </c>
      <c r="R53" s="164" t="s">
        <v>286</v>
      </c>
      <c r="S53" s="164" t="s">
        <v>287</v>
      </c>
      <c r="T53" s="166" t="s">
        <v>281</v>
      </c>
      <c r="U53" s="164" t="s">
        <v>282</v>
      </c>
      <c r="V53" s="164" t="s">
        <v>283</v>
      </c>
      <c r="W53" s="164" t="s">
        <v>284</v>
      </c>
      <c r="X53" s="164" t="s">
        <v>285</v>
      </c>
      <c r="Y53" s="164" t="s">
        <v>286</v>
      </c>
      <c r="Z53" s="164" t="s">
        <v>287</v>
      </c>
      <c r="AA53" s="166" t="s">
        <v>281</v>
      </c>
      <c r="AB53" s="164" t="s">
        <v>282</v>
      </c>
      <c r="AC53" s="164" t="s">
        <v>283</v>
      </c>
      <c r="AD53" s="164" t="s">
        <v>284</v>
      </c>
      <c r="AE53" s="164" t="s">
        <v>285</v>
      </c>
      <c r="AF53" s="164" t="s">
        <v>286</v>
      </c>
      <c r="AG53" s="164" t="s">
        <v>287</v>
      </c>
      <c r="AH53" s="75" t="s">
        <v>318</v>
      </c>
      <c r="AI53" s="76" t="s">
        <v>319</v>
      </c>
      <c r="AJ53" s="76" t="s">
        <v>320</v>
      </c>
      <c r="AK53" s="77" t="s">
        <v>321</v>
      </c>
      <c r="AL53" s="78" t="s">
        <v>322</v>
      </c>
      <c r="AM53" s="79" t="s">
        <v>275</v>
      </c>
      <c r="AN53" s="80" t="s">
        <v>276</v>
      </c>
      <c r="AO53" s="81" t="s">
        <v>277</v>
      </c>
    </row>
    <row r="54" spans="2:41" ht="18" customHeight="1">
      <c r="B54" s="110" t="s">
        <v>368</v>
      </c>
      <c r="C54" s="111" t="s">
        <v>324</v>
      </c>
      <c r="D54" s="160"/>
      <c r="E54" s="161" t="s">
        <v>304</v>
      </c>
      <c r="F54" s="86"/>
      <c r="G54" s="111" t="s">
        <v>319</v>
      </c>
      <c r="H54" s="111" t="s">
        <v>319</v>
      </c>
      <c r="I54" s="111" t="s">
        <v>319</v>
      </c>
      <c r="J54" s="111" t="s">
        <v>319</v>
      </c>
      <c r="K54" s="111" t="s">
        <v>319</v>
      </c>
      <c r="L54" s="87"/>
      <c r="M54" s="86"/>
      <c r="N54" s="111" t="s">
        <v>319</v>
      </c>
      <c r="O54" s="111" t="s">
        <v>319</v>
      </c>
      <c r="P54" s="111" t="s">
        <v>319</v>
      </c>
      <c r="Q54" s="111" t="s">
        <v>319</v>
      </c>
      <c r="R54" s="111" t="s">
        <v>319</v>
      </c>
      <c r="S54" s="87"/>
      <c r="T54" s="86"/>
      <c r="U54" s="111" t="s">
        <v>319</v>
      </c>
      <c r="V54" s="111" t="s">
        <v>319</v>
      </c>
      <c r="W54" s="111" t="s">
        <v>319</v>
      </c>
      <c r="X54" s="111" t="s">
        <v>319</v>
      </c>
      <c r="Y54" s="111" t="s">
        <v>319</v>
      </c>
      <c r="Z54" s="87"/>
      <c r="AA54" s="88"/>
      <c r="AB54" s="111" t="s">
        <v>319</v>
      </c>
      <c r="AC54" s="111" t="s">
        <v>319</v>
      </c>
      <c r="AD54" s="111" t="s">
        <v>319</v>
      </c>
      <c r="AE54" s="111" t="s">
        <v>319</v>
      </c>
      <c r="AF54" s="111" t="s">
        <v>319</v>
      </c>
      <c r="AG54" s="87"/>
      <c r="AH54" s="89"/>
      <c r="AI54" s="114">
        <v>20</v>
      </c>
      <c r="AJ54" s="90"/>
      <c r="AK54" s="91"/>
      <c r="AL54" s="92"/>
      <c r="AM54" s="115">
        <v>160</v>
      </c>
      <c r="AN54" s="116">
        <v>40</v>
      </c>
      <c r="AO54" s="117">
        <v>1</v>
      </c>
    </row>
    <row r="55" spans="2:41" ht="18" customHeight="1">
      <c r="B55" s="110" t="s">
        <v>326</v>
      </c>
      <c r="C55" s="111" t="s">
        <v>369</v>
      </c>
      <c r="D55" s="112"/>
      <c r="E55" s="113" t="s">
        <v>305</v>
      </c>
      <c r="F55" s="111" t="s">
        <v>319</v>
      </c>
      <c r="G55" s="111"/>
      <c r="H55" s="118"/>
      <c r="I55" s="111" t="s">
        <v>319</v>
      </c>
      <c r="J55" s="111" t="s">
        <v>319</v>
      </c>
      <c r="K55" s="111" t="s">
        <v>319</v>
      </c>
      <c r="L55" s="111" t="s">
        <v>319</v>
      </c>
      <c r="M55" s="119" t="s">
        <v>319</v>
      </c>
      <c r="N55" s="111"/>
      <c r="O55" s="118"/>
      <c r="P55" s="111" t="s">
        <v>319</v>
      </c>
      <c r="Q55" s="111" t="s">
        <v>319</v>
      </c>
      <c r="R55" s="111" t="s">
        <v>319</v>
      </c>
      <c r="S55" s="111" t="s">
        <v>319</v>
      </c>
      <c r="T55" s="119" t="s">
        <v>319</v>
      </c>
      <c r="U55" s="111"/>
      <c r="V55" s="118"/>
      <c r="W55" s="111" t="s">
        <v>319</v>
      </c>
      <c r="X55" s="111" t="s">
        <v>319</v>
      </c>
      <c r="Y55" s="111" t="s">
        <v>319</v>
      </c>
      <c r="Z55" s="111" t="s">
        <v>319</v>
      </c>
      <c r="AA55" s="119" t="s">
        <v>319</v>
      </c>
      <c r="AB55" s="111"/>
      <c r="AC55" s="118"/>
      <c r="AD55" s="111" t="s">
        <v>319</v>
      </c>
      <c r="AE55" s="111" t="s">
        <v>319</v>
      </c>
      <c r="AF55" s="111" t="s">
        <v>319</v>
      </c>
      <c r="AG55" s="111" t="s">
        <v>319</v>
      </c>
      <c r="AH55" s="120"/>
      <c r="AI55" s="121">
        <v>20</v>
      </c>
      <c r="AJ55" s="121"/>
      <c r="AK55" s="122"/>
      <c r="AL55" s="123"/>
      <c r="AM55" s="124">
        <v>160</v>
      </c>
      <c r="AN55" s="125">
        <v>40</v>
      </c>
      <c r="AO55" s="117">
        <v>1</v>
      </c>
    </row>
    <row r="56" spans="2:41" ht="18" customHeight="1">
      <c r="B56" s="110" t="s">
        <v>288</v>
      </c>
      <c r="C56" s="111" t="s">
        <v>324</v>
      </c>
      <c r="D56" s="112"/>
      <c r="E56" s="113" t="s">
        <v>329</v>
      </c>
      <c r="F56" s="111" t="s">
        <v>319</v>
      </c>
      <c r="G56" s="111"/>
      <c r="H56" s="111" t="s">
        <v>319</v>
      </c>
      <c r="I56" s="111" t="s">
        <v>319</v>
      </c>
      <c r="J56" s="111" t="s">
        <v>319</v>
      </c>
      <c r="K56" s="111"/>
      <c r="L56" s="112" t="s">
        <v>319</v>
      </c>
      <c r="M56" s="119" t="s">
        <v>319</v>
      </c>
      <c r="N56" s="111"/>
      <c r="O56" s="111" t="s">
        <v>319</v>
      </c>
      <c r="P56" s="111" t="s">
        <v>319</v>
      </c>
      <c r="Q56" s="111" t="s">
        <v>319</v>
      </c>
      <c r="R56" s="111"/>
      <c r="S56" s="111" t="s">
        <v>319</v>
      </c>
      <c r="T56" s="119" t="s">
        <v>319</v>
      </c>
      <c r="U56" s="111"/>
      <c r="V56" s="111" t="s">
        <v>319</v>
      </c>
      <c r="W56" s="111" t="s">
        <v>319</v>
      </c>
      <c r="X56" s="111" t="s">
        <v>319</v>
      </c>
      <c r="Y56" s="111"/>
      <c r="Z56" s="111" t="s">
        <v>319</v>
      </c>
      <c r="AA56" s="119" t="s">
        <v>319</v>
      </c>
      <c r="AB56" s="111"/>
      <c r="AC56" s="111" t="s">
        <v>319</v>
      </c>
      <c r="AD56" s="111" t="s">
        <v>319</v>
      </c>
      <c r="AE56" s="111" t="s">
        <v>319</v>
      </c>
      <c r="AF56" s="111"/>
      <c r="AG56" s="111" t="s">
        <v>319</v>
      </c>
      <c r="AH56" s="120"/>
      <c r="AI56" s="121">
        <v>20</v>
      </c>
      <c r="AJ56" s="121"/>
      <c r="AK56" s="122"/>
      <c r="AL56" s="123"/>
      <c r="AM56" s="126">
        <v>160</v>
      </c>
      <c r="AN56" s="127">
        <v>40</v>
      </c>
      <c r="AO56" s="117">
        <v>1</v>
      </c>
    </row>
    <row r="57" spans="2:41" ht="18" customHeight="1">
      <c r="B57" s="110" t="s">
        <v>330</v>
      </c>
      <c r="C57" s="111" t="s">
        <v>324</v>
      </c>
      <c r="D57" s="112"/>
      <c r="E57" s="113" t="s">
        <v>329</v>
      </c>
      <c r="F57" s="128"/>
      <c r="G57" s="111" t="s">
        <v>319</v>
      </c>
      <c r="H57" s="111" t="s">
        <v>319</v>
      </c>
      <c r="I57" s="111" t="s">
        <v>319</v>
      </c>
      <c r="J57" s="111" t="s">
        <v>319</v>
      </c>
      <c r="K57" s="111" t="s">
        <v>319</v>
      </c>
      <c r="L57" s="129"/>
      <c r="M57" s="128"/>
      <c r="N57" s="111" t="s">
        <v>319</v>
      </c>
      <c r="O57" s="111" t="s">
        <v>319</v>
      </c>
      <c r="P57" s="111" t="s">
        <v>319</v>
      </c>
      <c r="Q57" s="111" t="s">
        <v>319</v>
      </c>
      <c r="R57" s="111" t="s">
        <v>319</v>
      </c>
      <c r="S57" s="129"/>
      <c r="T57" s="128"/>
      <c r="U57" s="111" t="s">
        <v>319</v>
      </c>
      <c r="V57" s="111" t="s">
        <v>319</v>
      </c>
      <c r="W57" s="111" t="s">
        <v>319</v>
      </c>
      <c r="X57" s="111" t="s">
        <v>319</v>
      </c>
      <c r="Y57" s="111" t="s">
        <v>319</v>
      </c>
      <c r="Z57" s="129"/>
      <c r="AA57" s="130"/>
      <c r="AB57" s="111" t="s">
        <v>319</v>
      </c>
      <c r="AC57" s="111" t="s">
        <v>319</v>
      </c>
      <c r="AD57" s="111" t="s">
        <v>319</v>
      </c>
      <c r="AE57" s="111" t="s">
        <v>319</v>
      </c>
      <c r="AF57" s="111" t="s">
        <v>319</v>
      </c>
      <c r="AG57" s="118"/>
      <c r="AH57" s="120"/>
      <c r="AI57" s="121">
        <v>20</v>
      </c>
      <c r="AJ57" s="121"/>
      <c r="AK57" s="122"/>
      <c r="AL57" s="123"/>
      <c r="AM57" s="126">
        <v>160</v>
      </c>
      <c r="AN57" s="127">
        <v>40</v>
      </c>
      <c r="AO57" s="117">
        <v>1</v>
      </c>
    </row>
    <row r="58" spans="2:41" ht="18" customHeight="1">
      <c r="B58" s="110" t="s">
        <v>330</v>
      </c>
      <c r="C58" s="111" t="s">
        <v>324</v>
      </c>
      <c r="D58" s="112"/>
      <c r="E58" s="113" t="s">
        <v>329</v>
      </c>
      <c r="F58" s="128" t="s">
        <v>319</v>
      </c>
      <c r="G58" s="111"/>
      <c r="H58" s="111" t="s">
        <v>319</v>
      </c>
      <c r="I58" s="111" t="s">
        <v>319</v>
      </c>
      <c r="J58" s="111" t="s">
        <v>319</v>
      </c>
      <c r="K58" s="111" t="s">
        <v>319</v>
      </c>
      <c r="L58" s="129"/>
      <c r="M58" s="128" t="s">
        <v>319</v>
      </c>
      <c r="N58" s="111" t="s">
        <v>319</v>
      </c>
      <c r="O58" s="111" t="s">
        <v>319</v>
      </c>
      <c r="P58" s="111"/>
      <c r="Q58" s="111" t="s">
        <v>319</v>
      </c>
      <c r="R58" s="111" t="s">
        <v>319</v>
      </c>
      <c r="S58" s="129" t="s">
        <v>319</v>
      </c>
      <c r="T58" s="128" t="s">
        <v>319</v>
      </c>
      <c r="U58" s="111"/>
      <c r="V58" s="111" t="s">
        <v>319</v>
      </c>
      <c r="W58" s="111" t="s">
        <v>319</v>
      </c>
      <c r="X58" s="111" t="s">
        <v>319</v>
      </c>
      <c r="Y58" s="111"/>
      <c r="Z58" s="129"/>
      <c r="AA58" s="130" t="s">
        <v>319</v>
      </c>
      <c r="AB58" s="111" t="s">
        <v>319</v>
      </c>
      <c r="AC58" s="111"/>
      <c r="AD58" s="111" t="s">
        <v>319</v>
      </c>
      <c r="AE58" s="111" t="s">
        <v>319</v>
      </c>
      <c r="AF58" s="111" t="s">
        <v>319</v>
      </c>
      <c r="AG58" s="118"/>
      <c r="AH58" s="120"/>
      <c r="AI58" s="121">
        <v>20</v>
      </c>
      <c r="AJ58" s="121"/>
      <c r="AK58" s="122"/>
      <c r="AL58" s="123"/>
      <c r="AM58" s="126">
        <v>160</v>
      </c>
      <c r="AN58" s="127">
        <v>40</v>
      </c>
      <c r="AO58" s="117">
        <v>1</v>
      </c>
    </row>
    <row r="59" spans="2:41" ht="18" customHeight="1">
      <c r="B59" s="110" t="s">
        <v>330</v>
      </c>
      <c r="C59" s="111" t="s">
        <v>331</v>
      </c>
      <c r="D59" s="112" t="s">
        <v>332</v>
      </c>
      <c r="E59" s="113" t="s">
        <v>333</v>
      </c>
      <c r="F59" s="131" t="s">
        <v>319</v>
      </c>
      <c r="G59" s="132" t="s">
        <v>319</v>
      </c>
      <c r="H59" s="132" t="s">
        <v>322</v>
      </c>
      <c r="I59" s="111"/>
      <c r="J59" s="111"/>
      <c r="K59" s="118" t="s">
        <v>322</v>
      </c>
      <c r="L59" s="133" t="s">
        <v>319</v>
      </c>
      <c r="M59" s="131" t="s">
        <v>319</v>
      </c>
      <c r="N59" s="132" t="s">
        <v>319</v>
      </c>
      <c r="O59" s="132" t="s">
        <v>319</v>
      </c>
      <c r="P59" s="111"/>
      <c r="Q59" s="111"/>
      <c r="R59" s="118" t="s">
        <v>322</v>
      </c>
      <c r="S59" s="133" t="s">
        <v>319</v>
      </c>
      <c r="T59" s="131" t="s">
        <v>319</v>
      </c>
      <c r="U59" s="132" t="s">
        <v>319</v>
      </c>
      <c r="V59" s="132" t="s">
        <v>322</v>
      </c>
      <c r="W59" s="111"/>
      <c r="X59" s="111"/>
      <c r="Y59" s="118" t="s">
        <v>319</v>
      </c>
      <c r="Z59" s="133" t="s">
        <v>319</v>
      </c>
      <c r="AA59" s="131" t="s">
        <v>319</v>
      </c>
      <c r="AB59" s="132" t="s">
        <v>319</v>
      </c>
      <c r="AC59" s="132"/>
      <c r="AD59" s="111" t="s">
        <v>322</v>
      </c>
      <c r="AE59" s="111" t="s">
        <v>322</v>
      </c>
      <c r="AF59" s="118"/>
      <c r="AG59" s="133" t="s">
        <v>319</v>
      </c>
      <c r="AH59" s="120"/>
      <c r="AI59" s="121">
        <v>14</v>
      </c>
      <c r="AJ59" s="121"/>
      <c r="AK59" s="122"/>
      <c r="AL59" s="123">
        <v>6</v>
      </c>
      <c r="AM59" s="126">
        <v>148</v>
      </c>
      <c r="AN59" s="127">
        <v>37</v>
      </c>
      <c r="AO59" s="134">
        <v>0.9</v>
      </c>
    </row>
    <row r="60" spans="2:41" ht="18" customHeight="1">
      <c r="B60" s="110" t="s">
        <v>330</v>
      </c>
      <c r="C60" s="111" t="s">
        <v>334</v>
      </c>
      <c r="D60" s="112"/>
      <c r="E60" s="113" t="s">
        <v>329</v>
      </c>
      <c r="F60" s="118" t="s">
        <v>370</v>
      </c>
      <c r="G60" s="132"/>
      <c r="H60" s="132"/>
      <c r="I60" s="132"/>
      <c r="J60" s="111" t="s">
        <v>371</v>
      </c>
      <c r="K60" s="111" t="s">
        <v>371</v>
      </c>
      <c r="L60" s="133" t="s">
        <v>370</v>
      </c>
      <c r="M60" s="128" t="s">
        <v>370</v>
      </c>
      <c r="N60" s="132"/>
      <c r="O60" s="132"/>
      <c r="P60" s="132"/>
      <c r="Q60" s="111" t="s">
        <v>371</v>
      </c>
      <c r="R60" s="111" t="s">
        <v>371</v>
      </c>
      <c r="S60" s="133" t="s">
        <v>370</v>
      </c>
      <c r="T60" s="128" t="s">
        <v>370</v>
      </c>
      <c r="U60" s="132"/>
      <c r="V60" s="132"/>
      <c r="W60" s="132"/>
      <c r="X60" s="111" t="s">
        <v>371</v>
      </c>
      <c r="Y60" s="111" t="s">
        <v>371</v>
      </c>
      <c r="Z60" s="133" t="s">
        <v>370</v>
      </c>
      <c r="AA60" s="128" t="s">
        <v>370</v>
      </c>
      <c r="AB60" s="132"/>
      <c r="AC60" s="132"/>
      <c r="AD60" s="132"/>
      <c r="AE60" s="111" t="s">
        <v>371</v>
      </c>
      <c r="AF60" s="111" t="s">
        <v>371</v>
      </c>
      <c r="AG60" s="133" t="s">
        <v>370</v>
      </c>
      <c r="AH60" s="120"/>
      <c r="AI60" s="121">
        <v>8</v>
      </c>
      <c r="AJ60" s="121">
        <v>8</v>
      </c>
      <c r="AK60" s="122"/>
      <c r="AL60" s="123"/>
      <c r="AM60" s="126">
        <v>80</v>
      </c>
      <c r="AN60" s="127">
        <v>20</v>
      </c>
      <c r="AO60" s="134">
        <v>0.5</v>
      </c>
    </row>
    <row r="61" spans="2:41" ht="18" customHeight="1">
      <c r="B61" s="110" t="s">
        <v>289</v>
      </c>
      <c r="C61" s="135"/>
      <c r="D61" s="136"/>
      <c r="E61" s="113"/>
      <c r="F61" s="128"/>
      <c r="G61" s="111"/>
      <c r="H61" s="111"/>
      <c r="I61" s="111"/>
      <c r="J61" s="111"/>
      <c r="K61" s="111"/>
      <c r="L61" s="129"/>
      <c r="M61" s="128"/>
      <c r="N61" s="111"/>
      <c r="O61" s="111"/>
      <c r="P61" s="111"/>
      <c r="Q61" s="111"/>
      <c r="R61" s="111"/>
      <c r="S61" s="129"/>
      <c r="T61" s="128"/>
      <c r="U61" s="111"/>
      <c r="V61" s="111"/>
      <c r="W61" s="111"/>
      <c r="X61" s="111"/>
      <c r="Y61" s="111"/>
      <c r="Z61" s="129"/>
      <c r="AA61" s="130"/>
      <c r="AB61" s="111"/>
      <c r="AC61" s="111"/>
      <c r="AD61" s="111"/>
      <c r="AE61" s="111"/>
      <c r="AF61" s="111"/>
      <c r="AG61" s="118"/>
      <c r="AH61" s="120"/>
      <c r="AI61" s="121"/>
      <c r="AJ61" s="121"/>
      <c r="AK61" s="122"/>
      <c r="AL61" s="123"/>
      <c r="AM61" s="126">
        <v>640</v>
      </c>
      <c r="AN61" s="127">
        <v>160</v>
      </c>
      <c r="AO61" s="137">
        <v>4.4000000000000004</v>
      </c>
    </row>
    <row r="62" spans="2:41" ht="18" customHeight="1">
      <c r="B62" s="110" t="s">
        <v>296</v>
      </c>
      <c r="C62" s="111" t="s">
        <v>324</v>
      </c>
      <c r="D62" s="112"/>
      <c r="E62" s="113" t="s">
        <v>329</v>
      </c>
      <c r="F62" s="111" t="s">
        <v>319</v>
      </c>
      <c r="G62" s="111" t="s">
        <v>319</v>
      </c>
      <c r="H62" s="111" t="s">
        <v>318</v>
      </c>
      <c r="I62" s="111" t="s">
        <v>321</v>
      </c>
      <c r="J62" s="118"/>
      <c r="K62" s="118"/>
      <c r="L62" s="129"/>
      <c r="M62" s="111" t="s">
        <v>319</v>
      </c>
      <c r="N62" s="111" t="s">
        <v>319</v>
      </c>
      <c r="O62" s="111" t="s">
        <v>318</v>
      </c>
      <c r="P62" s="111" t="s">
        <v>321</v>
      </c>
      <c r="Q62" s="118"/>
      <c r="R62" s="118"/>
      <c r="S62" s="129"/>
      <c r="T62" s="111" t="s">
        <v>319</v>
      </c>
      <c r="U62" s="111" t="s">
        <v>319</v>
      </c>
      <c r="V62" s="111" t="s">
        <v>318</v>
      </c>
      <c r="W62" s="111" t="s">
        <v>321</v>
      </c>
      <c r="X62" s="118"/>
      <c r="Y62" s="118"/>
      <c r="Z62" s="129"/>
      <c r="AA62" s="111" t="s">
        <v>319</v>
      </c>
      <c r="AB62" s="111" t="s">
        <v>319</v>
      </c>
      <c r="AC62" s="111" t="s">
        <v>318</v>
      </c>
      <c r="AD62" s="111" t="s">
        <v>321</v>
      </c>
      <c r="AE62" s="118"/>
      <c r="AF62" s="118"/>
      <c r="AG62" s="118"/>
      <c r="AH62" s="120">
        <v>4</v>
      </c>
      <c r="AI62" s="121">
        <v>8</v>
      </c>
      <c r="AJ62" s="121"/>
      <c r="AK62" s="122">
        <v>4</v>
      </c>
      <c r="AL62" s="123"/>
      <c r="AM62" s="126">
        <v>160</v>
      </c>
      <c r="AN62" s="127">
        <v>40</v>
      </c>
      <c r="AO62" s="117">
        <v>1</v>
      </c>
    </row>
    <row r="63" spans="2:41" ht="18" customHeight="1">
      <c r="B63" s="110" t="s">
        <v>330</v>
      </c>
      <c r="C63" s="111" t="s">
        <v>324</v>
      </c>
      <c r="D63" s="112"/>
      <c r="E63" s="113" t="s">
        <v>329</v>
      </c>
      <c r="F63" s="131"/>
      <c r="G63" s="111" t="s">
        <v>319</v>
      </c>
      <c r="H63" s="111" t="s">
        <v>319</v>
      </c>
      <c r="I63" s="111" t="s">
        <v>318</v>
      </c>
      <c r="J63" s="111" t="s">
        <v>321</v>
      </c>
      <c r="K63" s="132"/>
      <c r="L63" s="149"/>
      <c r="M63" s="131"/>
      <c r="N63" s="111" t="s">
        <v>319</v>
      </c>
      <c r="O63" s="111" t="s">
        <v>319</v>
      </c>
      <c r="P63" s="111" t="s">
        <v>318</v>
      </c>
      <c r="Q63" s="111" t="s">
        <v>321</v>
      </c>
      <c r="R63" s="132"/>
      <c r="S63" s="149"/>
      <c r="T63" s="131"/>
      <c r="U63" s="111" t="s">
        <v>319</v>
      </c>
      <c r="V63" s="111" t="s">
        <v>319</v>
      </c>
      <c r="W63" s="111" t="s">
        <v>318</v>
      </c>
      <c r="X63" s="111" t="s">
        <v>321</v>
      </c>
      <c r="Y63" s="132"/>
      <c r="Z63" s="149"/>
      <c r="AA63" s="131"/>
      <c r="AB63" s="111" t="s">
        <v>319</v>
      </c>
      <c r="AC63" s="111" t="s">
        <v>319</v>
      </c>
      <c r="AD63" s="111" t="s">
        <v>318</v>
      </c>
      <c r="AE63" s="111" t="s">
        <v>321</v>
      </c>
      <c r="AF63" s="132"/>
      <c r="AG63" s="149"/>
      <c r="AH63" s="120">
        <v>4</v>
      </c>
      <c r="AI63" s="121">
        <v>8</v>
      </c>
      <c r="AJ63" s="121"/>
      <c r="AK63" s="122">
        <v>4</v>
      </c>
      <c r="AL63" s="123"/>
      <c r="AM63" s="126">
        <v>160</v>
      </c>
      <c r="AN63" s="127">
        <v>40</v>
      </c>
      <c r="AO63" s="117">
        <v>1</v>
      </c>
    </row>
    <row r="64" spans="2:41" ht="18" customHeight="1">
      <c r="B64" s="110" t="s">
        <v>330</v>
      </c>
      <c r="C64" s="111" t="s">
        <v>324</v>
      </c>
      <c r="D64" s="112"/>
      <c r="E64" s="113" t="s">
        <v>329</v>
      </c>
      <c r="F64" s="131"/>
      <c r="G64" s="132"/>
      <c r="H64" s="111" t="s">
        <v>319</v>
      </c>
      <c r="I64" s="111" t="s">
        <v>319</v>
      </c>
      <c r="J64" s="111" t="s">
        <v>318</v>
      </c>
      <c r="K64" s="111" t="s">
        <v>321</v>
      </c>
      <c r="L64" s="149"/>
      <c r="M64" s="131"/>
      <c r="N64" s="132"/>
      <c r="O64" s="111" t="s">
        <v>319</v>
      </c>
      <c r="P64" s="111" t="s">
        <v>319</v>
      </c>
      <c r="Q64" s="111" t="s">
        <v>318</v>
      </c>
      <c r="R64" s="111" t="s">
        <v>321</v>
      </c>
      <c r="S64" s="149"/>
      <c r="T64" s="131"/>
      <c r="U64" s="132"/>
      <c r="V64" s="111" t="s">
        <v>319</v>
      </c>
      <c r="W64" s="111" t="s">
        <v>319</v>
      </c>
      <c r="X64" s="111" t="s">
        <v>318</v>
      </c>
      <c r="Y64" s="111" t="s">
        <v>321</v>
      </c>
      <c r="Z64" s="149"/>
      <c r="AA64" s="131"/>
      <c r="AB64" s="132"/>
      <c r="AC64" s="111" t="s">
        <v>319</v>
      </c>
      <c r="AD64" s="111" t="s">
        <v>319</v>
      </c>
      <c r="AE64" s="111" t="s">
        <v>318</v>
      </c>
      <c r="AF64" s="111" t="s">
        <v>321</v>
      </c>
      <c r="AG64" s="149"/>
      <c r="AH64" s="120">
        <v>4</v>
      </c>
      <c r="AI64" s="121">
        <v>8</v>
      </c>
      <c r="AJ64" s="121"/>
      <c r="AK64" s="122">
        <v>4</v>
      </c>
      <c r="AL64" s="123"/>
      <c r="AM64" s="126">
        <v>160</v>
      </c>
      <c r="AN64" s="127">
        <v>40</v>
      </c>
      <c r="AO64" s="117">
        <v>1</v>
      </c>
    </row>
    <row r="65" spans="2:41" ht="18" customHeight="1">
      <c r="B65" s="144" t="s">
        <v>372</v>
      </c>
      <c r="C65" s="145" t="s">
        <v>372</v>
      </c>
      <c r="D65" s="145"/>
      <c r="E65" s="145" t="s">
        <v>372</v>
      </c>
      <c r="F65" s="144" t="s">
        <v>372</v>
      </c>
      <c r="G65" s="146" t="s">
        <v>372</v>
      </c>
      <c r="H65" s="146" t="s">
        <v>372</v>
      </c>
      <c r="I65" s="146" t="s">
        <v>372</v>
      </c>
      <c r="J65" s="146" t="s">
        <v>372</v>
      </c>
      <c r="K65" s="145" t="s">
        <v>372</v>
      </c>
      <c r="L65" s="145" t="s">
        <v>372</v>
      </c>
      <c r="M65" s="144" t="s">
        <v>372</v>
      </c>
      <c r="N65" s="146" t="s">
        <v>372</v>
      </c>
      <c r="O65" s="146" t="s">
        <v>372</v>
      </c>
      <c r="P65" s="146" t="s">
        <v>372</v>
      </c>
      <c r="Q65" s="146" t="s">
        <v>372</v>
      </c>
      <c r="R65" s="145" t="s">
        <v>372</v>
      </c>
      <c r="S65" s="145" t="s">
        <v>372</v>
      </c>
      <c r="T65" s="144" t="s">
        <v>372</v>
      </c>
      <c r="U65" s="146" t="s">
        <v>372</v>
      </c>
      <c r="V65" s="146" t="s">
        <v>372</v>
      </c>
      <c r="W65" s="146" t="s">
        <v>372</v>
      </c>
      <c r="X65" s="146" t="s">
        <v>372</v>
      </c>
      <c r="Y65" s="145" t="s">
        <v>372</v>
      </c>
      <c r="Z65" s="145" t="s">
        <v>372</v>
      </c>
      <c r="AA65" s="144" t="s">
        <v>372</v>
      </c>
      <c r="AB65" s="146" t="s">
        <v>372</v>
      </c>
      <c r="AC65" s="146" t="s">
        <v>372</v>
      </c>
      <c r="AD65" s="146" t="s">
        <v>372</v>
      </c>
      <c r="AE65" s="146" t="s">
        <v>372</v>
      </c>
      <c r="AF65" s="145" t="s">
        <v>372</v>
      </c>
      <c r="AG65" s="147" t="s">
        <v>372</v>
      </c>
      <c r="AH65" s="145" t="s">
        <v>372</v>
      </c>
      <c r="AI65" s="146" t="s">
        <v>372</v>
      </c>
      <c r="AJ65" s="146" t="s">
        <v>372</v>
      </c>
      <c r="AK65" s="146" t="s">
        <v>372</v>
      </c>
      <c r="AL65" s="148" t="s">
        <v>372</v>
      </c>
      <c r="AM65" s="144" t="s">
        <v>372</v>
      </c>
      <c r="AN65" s="144" t="s">
        <v>372</v>
      </c>
      <c r="AO65" s="150"/>
    </row>
    <row r="66" spans="2:41" ht="18" customHeight="1">
      <c r="B66" s="144" t="s">
        <v>372</v>
      </c>
      <c r="C66" s="145" t="s">
        <v>372</v>
      </c>
      <c r="D66" s="145"/>
      <c r="E66" s="145" t="s">
        <v>372</v>
      </c>
      <c r="F66" s="144" t="s">
        <v>372</v>
      </c>
      <c r="G66" s="146" t="s">
        <v>372</v>
      </c>
      <c r="H66" s="146" t="s">
        <v>372</v>
      </c>
      <c r="I66" s="146" t="s">
        <v>372</v>
      </c>
      <c r="J66" s="146" t="s">
        <v>372</v>
      </c>
      <c r="K66" s="145" t="s">
        <v>372</v>
      </c>
      <c r="L66" s="145" t="s">
        <v>372</v>
      </c>
      <c r="M66" s="144" t="s">
        <v>372</v>
      </c>
      <c r="N66" s="146" t="s">
        <v>372</v>
      </c>
      <c r="O66" s="146" t="s">
        <v>372</v>
      </c>
      <c r="P66" s="146" t="s">
        <v>372</v>
      </c>
      <c r="Q66" s="146" t="s">
        <v>372</v>
      </c>
      <c r="R66" s="145" t="s">
        <v>372</v>
      </c>
      <c r="S66" s="145" t="s">
        <v>372</v>
      </c>
      <c r="T66" s="144" t="s">
        <v>372</v>
      </c>
      <c r="U66" s="146" t="s">
        <v>372</v>
      </c>
      <c r="V66" s="146" t="s">
        <v>372</v>
      </c>
      <c r="W66" s="146" t="s">
        <v>372</v>
      </c>
      <c r="X66" s="146" t="s">
        <v>372</v>
      </c>
      <c r="Y66" s="145" t="s">
        <v>372</v>
      </c>
      <c r="Z66" s="145" t="s">
        <v>372</v>
      </c>
      <c r="AA66" s="144" t="s">
        <v>372</v>
      </c>
      <c r="AB66" s="146" t="s">
        <v>372</v>
      </c>
      <c r="AC66" s="146" t="s">
        <v>372</v>
      </c>
      <c r="AD66" s="146" t="s">
        <v>372</v>
      </c>
      <c r="AE66" s="146" t="s">
        <v>372</v>
      </c>
      <c r="AF66" s="145" t="s">
        <v>372</v>
      </c>
      <c r="AG66" s="147" t="s">
        <v>372</v>
      </c>
      <c r="AH66" s="145" t="s">
        <v>372</v>
      </c>
      <c r="AI66" s="146" t="s">
        <v>372</v>
      </c>
      <c r="AJ66" s="146" t="s">
        <v>372</v>
      </c>
      <c r="AK66" s="146" t="s">
        <v>372</v>
      </c>
      <c r="AL66" s="148" t="s">
        <v>372</v>
      </c>
      <c r="AM66" s="144" t="s">
        <v>372</v>
      </c>
      <c r="AN66" s="144" t="s">
        <v>372</v>
      </c>
      <c r="AO66" s="150"/>
    </row>
    <row r="67" spans="2:41" ht="18" customHeight="1">
      <c r="B67" s="151"/>
      <c r="C67" s="152"/>
      <c r="D67" s="152"/>
      <c r="E67" s="152"/>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4"/>
      <c r="AI67" s="154"/>
      <c r="AJ67" s="154"/>
      <c r="AK67" s="154"/>
      <c r="AL67" s="154"/>
      <c r="AM67" s="154"/>
      <c r="AN67" s="155"/>
      <c r="AO67" s="156"/>
    </row>
    <row r="68" spans="2:41" ht="18" customHeight="1">
      <c r="B68" s="110" t="s">
        <v>330</v>
      </c>
      <c r="C68" s="111" t="s">
        <v>373</v>
      </c>
      <c r="D68" s="112"/>
      <c r="E68" s="113" t="s">
        <v>329</v>
      </c>
      <c r="F68" s="131"/>
      <c r="G68" s="132"/>
      <c r="H68" s="132"/>
      <c r="I68" s="111" t="s">
        <v>371</v>
      </c>
      <c r="J68" s="111" t="s">
        <v>371</v>
      </c>
      <c r="K68" s="118" t="s">
        <v>370</v>
      </c>
      <c r="L68" s="133" t="s">
        <v>370</v>
      </c>
      <c r="M68" s="131"/>
      <c r="N68" s="132"/>
      <c r="O68" s="132"/>
      <c r="P68" s="111" t="s">
        <v>371</v>
      </c>
      <c r="Q68" s="111" t="s">
        <v>371</v>
      </c>
      <c r="R68" s="118" t="s">
        <v>370</v>
      </c>
      <c r="S68" s="133" t="s">
        <v>370</v>
      </c>
      <c r="T68" s="131"/>
      <c r="U68" s="132"/>
      <c r="V68" s="132"/>
      <c r="W68" s="111" t="s">
        <v>371</v>
      </c>
      <c r="X68" s="111" t="s">
        <v>371</v>
      </c>
      <c r="Y68" s="118" t="s">
        <v>370</v>
      </c>
      <c r="Z68" s="133" t="s">
        <v>370</v>
      </c>
      <c r="AA68" s="131"/>
      <c r="AB68" s="132"/>
      <c r="AC68" s="132"/>
      <c r="AD68" s="111" t="s">
        <v>371</v>
      </c>
      <c r="AE68" s="111" t="s">
        <v>371</v>
      </c>
      <c r="AF68" s="118" t="s">
        <v>370</v>
      </c>
      <c r="AG68" s="133" t="s">
        <v>370</v>
      </c>
      <c r="AH68" s="120"/>
      <c r="AI68" s="121">
        <v>8</v>
      </c>
      <c r="AJ68" s="121">
        <v>8</v>
      </c>
      <c r="AK68" s="122"/>
      <c r="AL68" s="123"/>
      <c r="AM68" s="126">
        <v>80</v>
      </c>
      <c r="AN68" s="127">
        <v>20</v>
      </c>
      <c r="AO68" s="134">
        <v>0.5</v>
      </c>
    </row>
    <row r="69" spans="2:41" ht="18" customHeight="1">
      <c r="B69" s="110" t="s">
        <v>330</v>
      </c>
      <c r="C69" s="111" t="s">
        <v>373</v>
      </c>
      <c r="D69" s="112"/>
      <c r="E69" s="113" t="s">
        <v>329</v>
      </c>
      <c r="F69" s="118" t="s">
        <v>370</v>
      </c>
      <c r="G69" s="132"/>
      <c r="H69" s="132"/>
      <c r="I69" s="132"/>
      <c r="J69" s="111" t="s">
        <v>371</v>
      </c>
      <c r="K69" s="111" t="s">
        <v>371</v>
      </c>
      <c r="L69" s="133" t="s">
        <v>370</v>
      </c>
      <c r="M69" s="128" t="s">
        <v>370</v>
      </c>
      <c r="N69" s="132"/>
      <c r="O69" s="132"/>
      <c r="P69" s="132"/>
      <c r="Q69" s="111" t="s">
        <v>371</v>
      </c>
      <c r="R69" s="111" t="s">
        <v>371</v>
      </c>
      <c r="S69" s="133" t="s">
        <v>370</v>
      </c>
      <c r="T69" s="128" t="s">
        <v>370</v>
      </c>
      <c r="U69" s="132"/>
      <c r="V69" s="132"/>
      <c r="W69" s="132"/>
      <c r="X69" s="111" t="s">
        <v>371</v>
      </c>
      <c r="Y69" s="111" t="s">
        <v>371</v>
      </c>
      <c r="Z69" s="133" t="s">
        <v>370</v>
      </c>
      <c r="AA69" s="128" t="s">
        <v>370</v>
      </c>
      <c r="AB69" s="132"/>
      <c r="AC69" s="132"/>
      <c r="AD69" s="132"/>
      <c r="AE69" s="111" t="s">
        <v>371</v>
      </c>
      <c r="AF69" s="111" t="s">
        <v>371</v>
      </c>
      <c r="AG69" s="133" t="s">
        <v>370</v>
      </c>
      <c r="AH69" s="120"/>
      <c r="AI69" s="121">
        <v>8</v>
      </c>
      <c r="AJ69" s="121">
        <v>8</v>
      </c>
      <c r="AK69" s="122"/>
      <c r="AL69" s="123"/>
      <c r="AM69" s="126">
        <v>80</v>
      </c>
      <c r="AN69" s="127">
        <v>20</v>
      </c>
      <c r="AO69" s="134">
        <v>0.5</v>
      </c>
    </row>
    <row r="70" spans="2:41" ht="18" customHeight="1">
      <c r="B70" s="110" t="s">
        <v>301</v>
      </c>
      <c r="C70" s="157"/>
      <c r="D70" s="158"/>
      <c r="E70" s="159"/>
      <c r="F70" s="102"/>
      <c r="G70" s="103"/>
      <c r="H70" s="103"/>
      <c r="I70" s="103"/>
      <c r="J70" s="103"/>
      <c r="K70" s="103"/>
      <c r="L70" s="104"/>
      <c r="M70" s="102"/>
      <c r="N70" s="103"/>
      <c r="O70" s="103"/>
      <c r="P70" s="103"/>
      <c r="Q70" s="103"/>
      <c r="R70" s="103"/>
      <c r="S70" s="104"/>
      <c r="T70" s="102"/>
      <c r="U70" s="103"/>
      <c r="V70" s="103"/>
      <c r="W70" s="103"/>
      <c r="X70" s="103"/>
      <c r="Y70" s="103"/>
      <c r="Z70" s="104"/>
      <c r="AA70" s="105"/>
      <c r="AB70" s="103"/>
      <c r="AC70" s="103"/>
      <c r="AD70" s="103"/>
      <c r="AE70" s="103"/>
      <c r="AF70" s="103"/>
      <c r="AG70" s="103"/>
      <c r="AH70" s="106"/>
      <c r="AI70" s="107"/>
      <c r="AJ70" s="107"/>
      <c r="AK70" s="108"/>
      <c r="AL70" s="109"/>
      <c r="AM70" s="126">
        <v>2960</v>
      </c>
      <c r="AN70" s="127">
        <v>740</v>
      </c>
      <c r="AO70" s="137">
        <v>18.5</v>
      </c>
    </row>
    <row r="71" spans="2:41" ht="18" customHeight="1">
      <c r="B71" s="138" t="s">
        <v>290</v>
      </c>
      <c r="C71" s="111" t="s">
        <v>324</v>
      </c>
      <c r="D71" s="112"/>
      <c r="E71" s="113" t="s">
        <v>329</v>
      </c>
      <c r="F71" s="111"/>
      <c r="G71" s="111" t="s">
        <v>319</v>
      </c>
      <c r="H71" s="111" t="s">
        <v>319</v>
      </c>
      <c r="I71" s="111" t="s">
        <v>319</v>
      </c>
      <c r="J71" s="111" t="s">
        <v>319</v>
      </c>
      <c r="K71" s="111" t="s">
        <v>319</v>
      </c>
      <c r="L71" s="93"/>
      <c r="M71" s="111"/>
      <c r="N71" s="111" t="s">
        <v>319</v>
      </c>
      <c r="O71" s="111" t="s">
        <v>319</v>
      </c>
      <c r="P71" s="111" t="s">
        <v>319</v>
      </c>
      <c r="Q71" s="111" t="s">
        <v>319</v>
      </c>
      <c r="R71" s="111" t="s">
        <v>319</v>
      </c>
      <c r="S71" s="93"/>
      <c r="T71" s="111"/>
      <c r="U71" s="111" t="s">
        <v>319</v>
      </c>
      <c r="V71" s="111" t="s">
        <v>319</v>
      </c>
      <c r="W71" s="111" t="s">
        <v>319</v>
      </c>
      <c r="X71" s="111" t="s">
        <v>319</v>
      </c>
      <c r="Y71" s="111" t="s">
        <v>319</v>
      </c>
      <c r="Z71" s="93"/>
      <c r="AA71" s="111"/>
      <c r="AB71" s="111" t="s">
        <v>319</v>
      </c>
      <c r="AC71" s="111" t="s">
        <v>319</v>
      </c>
      <c r="AD71" s="111" t="s">
        <v>319</v>
      </c>
      <c r="AE71" s="111" t="s">
        <v>319</v>
      </c>
      <c r="AF71" s="111" t="s">
        <v>319</v>
      </c>
      <c r="AG71" s="93"/>
      <c r="AH71" s="94"/>
      <c r="AI71" s="121">
        <v>20</v>
      </c>
      <c r="AJ71" s="95"/>
      <c r="AK71" s="96"/>
      <c r="AL71" s="97"/>
      <c r="AM71" s="126">
        <v>160</v>
      </c>
      <c r="AN71" s="127">
        <v>40</v>
      </c>
      <c r="AO71" s="117">
        <v>1</v>
      </c>
    </row>
    <row r="72" spans="2:41" ht="18" customHeight="1">
      <c r="B72" s="138" t="s">
        <v>340</v>
      </c>
      <c r="C72" s="111" t="s">
        <v>331</v>
      </c>
      <c r="D72" s="112" t="s">
        <v>332</v>
      </c>
      <c r="E72" s="113" t="s">
        <v>374</v>
      </c>
      <c r="F72" s="111"/>
      <c r="G72" s="111" t="s">
        <v>322</v>
      </c>
      <c r="H72" s="111" t="s">
        <v>319</v>
      </c>
      <c r="I72" s="111" t="s">
        <v>322</v>
      </c>
      <c r="J72" s="111" t="s">
        <v>322</v>
      </c>
      <c r="K72" s="111" t="s">
        <v>322</v>
      </c>
      <c r="L72" s="93"/>
      <c r="M72" s="111"/>
      <c r="N72" s="111" t="s">
        <v>319</v>
      </c>
      <c r="O72" s="111" t="s">
        <v>319</v>
      </c>
      <c r="P72" s="111" t="s">
        <v>322</v>
      </c>
      <c r="Q72" s="111" t="s">
        <v>322</v>
      </c>
      <c r="R72" s="111" t="s">
        <v>322</v>
      </c>
      <c r="S72" s="93"/>
      <c r="T72" s="111"/>
      <c r="U72" s="111" t="s">
        <v>319</v>
      </c>
      <c r="V72" s="111" t="s">
        <v>319</v>
      </c>
      <c r="W72" s="111" t="s">
        <v>322</v>
      </c>
      <c r="X72" s="111" t="s">
        <v>322</v>
      </c>
      <c r="Y72" s="111" t="s">
        <v>322</v>
      </c>
      <c r="Z72" s="93"/>
      <c r="AA72" s="111"/>
      <c r="AB72" s="111" t="s">
        <v>319</v>
      </c>
      <c r="AC72" s="111" t="s">
        <v>319</v>
      </c>
      <c r="AD72" s="111" t="s">
        <v>322</v>
      </c>
      <c r="AE72" s="111" t="s">
        <v>322</v>
      </c>
      <c r="AF72" s="111" t="s">
        <v>322</v>
      </c>
      <c r="AG72" s="93"/>
      <c r="AH72" s="94"/>
      <c r="AI72" s="121">
        <v>7</v>
      </c>
      <c r="AJ72" s="95"/>
      <c r="AK72" s="96"/>
      <c r="AL72" s="139">
        <v>13</v>
      </c>
      <c r="AM72" s="140">
        <v>134</v>
      </c>
      <c r="AN72" s="127">
        <v>33.5</v>
      </c>
      <c r="AO72" s="134">
        <v>0.8</v>
      </c>
    </row>
    <row r="73" spans="2:41" ht="18" customHeight="1">
      <c r="B73" s="138" t="s">
        <v>344</v>
      </c>
      <c r="C73" s="111" t="s">
        <v>324</v>
      </c>
      <c r="D73" s="112"/>
      <c r="E73" s="113" t="s">
        <v>329</v>
      </c>
      <c r="F73" s="111" t="s">
        <v>319</v>
      </c>
      <c r="G73" s="111"/>
      <c r="H73" s="98"/>
      <c r="I73" s="111" t="s">
        <v>319</v>
      </c>
      <c r="J73" s="111" t="s">
        <v>319</v>
      </c>
      <c r="K73" s="111" t="s">
        <v>319</v>
      </c>
      <c r="L73" s="111" t="s">
        <v>319</v>
      </c>
      <c r="M73" s="119" t="s">
        <v>319</v>
      </c>
      <c r="N73" s="111"/>
      <c r="O73" s="98"/>
      <c r="P73" s="111" t="s">
        <v>319</v>
      </c>
      <c r="Q73" s="111" t="s">
        <v>319</v>
      </c>
      <c r="R73" s="111" t="s">
        <v>319</v>
      </c>
      <c r="S73" s="111" t="s">
        <v>319</v>
      </c>
      <c r="T73" s="119" t="s">
        <v>319</v>
      </c>
      <c r="U73" s="111"/>
      <c r="V73" s="98"/>
      <c r="W73" s="111" t="s">
        <v>319</v>
      </c>
      <c r="X73" s="111" t="s">
        <v>319</v>
      </c>
      <c r="Y73" s="111" t="s">
        <v>319</v>
      </c>
      <c r="Z73" s="111" t="s">
        <v>319</v>
      </c>
      <c r="AA73" s="119" t="s">
        <v>319</v>
      </c>
      <c r="AB73" s="111"/>
      <c r="AC73" s="98"/>
      <c r="AD73" s="111" t="s">
        <v>319</v>
      </c>
      <c r="AE73" s="111" t="s">
        <v>319</v>
      </c>
      <c r="AF73" s="111" t="s">
        <v>319</v>
      </c>
      <c r="AG73" s="111" t="s">
        <v>319</v>
      </c>
      <c r="AH73" s="94"/>
      <c r="AI73" s="141">
        <v>20</v>
      </c>
      <c r="AJ73" s="95"/>
      <c r="AK73" s="96"/>
      <c r="AL73" s="97"/>
      <c r="AM73" s="124">
        <v>160</v>
      </c>
      <c r="AN73" s="125">
        <v>40</v>
      </c>
      <c r="AO73" s="117">
        <v>1</v>
      </c>
    </row>
    <row r="74" spans="2:41" ht="18" customHeight="1">
      <c r="B74" s="138" t="s">
        <v>291</v>
      </c>
      <c r="C74" s="111" t="s">
        <v>324</v>
      </c>
      <c r="D74" s="112"/>
      <c r="E74" s="113" t="s">
        <v>329</v>
      </c>
      <c r="F74" s="99"/>
      <c r="G74" s="111" t="s">
        <v>319</v>
      </c>
      <c r="H74" s="111" t="s">
        <v>319</v>
      </c>
      <c r="I74" s="111" t="s">
        <v>319</v>
      </c>
      <c r="J74" s="111" t="s">
        <v>319</v>
      </c>
      <c r="K74" s="111" t="s">
        <v>319</v>
      </c>
      <c r="L74" s="93"/>
      <c r="M74" s="99"/>
      <c r="N74" s="111" t="s">
        <v>319</v>
      </c>
      <c r="O74" s="111" t="s">
        <v>319</v>
      </c>
      <c r="P74" s="111" t="s">
        <v>319</v>
      </c>
      <c r="Q74" s="111" t="s">
        <v>319</v>
      </c>
      <c r="R74" s="111" t="s">
        <v>319</v>
      </c>
      <c r="S74" s="93"/>
      <c r="T74" s="99"/>
      <c r="U74" s="111" t="s">
        <v>319</v>
      </c>
      <c r="V74" s="111" t="s">
        <v>319</v>
      </c>
      <c r="W74" s="111" t="s">
        <v>319</v>
      </c>
      <c r="X74" s="111" t="s">
        <v>319</v>
      </c>
      <c r="Y74" s="111" t="s">
        <v>319</v>
      </c>
      <c r="Z74" s="93"/>
      <c r="AA74" s="100"/>
      <c r="AB74" s="111" t="s">
        <v>319</v>
      </c>
      <c r="AC74" s="111" t="s">
        <v>319</v>
      </c>
      <c r="AD74" s="111" t="s">
        <v>319</v>
      </c>
      <c r="AE74" s="111" t="s">
        <v>319</v>
      </c>
      <c r="AF74" s="111" t="s">
        <v>319</v>
      </c>
      <c r="AG74" s="98"/>
      <c r="AH74" s="94"/>
      <c r="AI74" s="141">
        <v>20</v>
      </c>
      <c r="AJ74" s="95"/>
      <c r="AK74" s="96"/>
      <c r="AL74" s="97"/>
      <c r="AM74" s="126">
        <v>160</v>
      </c>
      <c r="AN74" s="127">
        <v>40</v>
      </c>
      <c r="AO74" s="117">
        <v>1</v>
      </c>
    </row>
    <row r="75" spans="2:41" ht="45" customHeight="1" thickBot="1">
      <c r="B75" s="1125" t="s">
        <v>306</v>
      </c>
      <c r="C75" s="1126"/>
      <c r="D75" s="1126"/>
      <c r="E75" s="1127"/>
      <c r="F75" s="1128" t="s">
        <v>398</v>
      </c>
      <c r="G75" s="1129"/>
      <c r="H75" s="1129"/>
      <c r="I75" s="1129"/>
      <c r="J75" s="1129"/>
      <c r="K75" s="1129"/>
      <c r="L75" s="1129"/>
      <c r="M75" s="1129"/>
      <c r="N75" s="1129"/>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c r="AJ75" s="1129"/>
      <c r="AK75" s="1129"/>
      <c r="AL75" s="1129"/>
      <c r="AM75" s="1129"/>
      <c r="AN75" s="1129"/>
      <c r="AO75" s="1130"/>
    </row>
    <row r="76" spans="2:41" s="51" customFormat="1" ht="18" customHeight="1">
      <c r="B76" s="1131" t="s">
        <v>359</v>
      </c>
      <c r="C76" s="1131"/>
      <c r="D76" s="1131"/>
      <c r="E76" s="1131"/>
      <c r="F76" s="1131"/>
      <c r="G76" s="1131"/>
      <c r="H76" s="1131"/>
      <c r="I76" s="1131"/>
      <c r="J76" s="1131"/>
      <c r="K76" s="1131"/>
      <c r="L76" s="1131"/>
      <c r="M76" s="1131"/>
      <c r="N76" s="1131"/>
      <c r="O76" s="1131"/>
      <c r="P76" s="1131"/>
      <c r="Q76" s="1131"/>
      <c r="R76" s="1131"/>
      <c r="S76" s="1131"/>
      <c r="T76" s="1131"/>
      <c r="U76" s="1131"/>
      <c r="V76" s="1131"/>
      <c r="W76" s="1131"/>
      <c r="X76" s="1131"/>
      <c r="Y76" s="1131"/>
      <c r="Z76" s="1131"/>
      <c r="AA76" s="1132"/>
      <c r="AB76" s="1132"/>
      <c r="AC76" s="1132"/>
      <c r="AD76" s="1132"/>
      <c r="AE76" s="1132"/>
      <c r="AF76" s="1132"/>
      <c r="AG76" s="1132"/>
      <c r="AH76" s="1132"/>
      <c r="AI76" s="1132"/>
      <c r="AJ76" s="1132"/>
      <c r="AK76" s="1132"/>
      <c r="AL76" s="1132"/>
      <c r="AM76" s="1132"/>
      <c r="AN76" s="1132"/>
      <c r="AO76" s="1132"/>
    </row>
    <row r="77" spans="2:41">
      <c r="B77" s="47" t="s">
        <v>375</v>
      </c>
      <c r="C77" s="47"/>
      <c r="D77" s="47"/>
      <c r="E77" s="47"/>
      <c r="F77" s="47"/>
      <c r="G77" s="47"/>
      <c r="H77" s="47"/>
      <c r="I77" s="47"/>
      <c r="J77" s="47"/>
      <c r="K77" s="47"/>
      <c r="L77" s="47"/>
      <c r="M77" s="47"/>
      <c r="N77" s="47"/>
      <c r="O77" s="47"/>
      <c r="P77" s="47"/>
      <c r="Q77" s="47"/>
      <c r="R77" s="47"/>
      <c r="S77" s="47"/>
      <c r="T77" s="47"/>
      <c r="U77" s="47"/>
      <c r="V77" s="47"/>
      <c r="W77" s="47"/>
      <c r="X77" s="47"/>
      <c r="Y77" s="47"/>
      <c r="Z77" s="47"/>
      <c r="AA77" s="82"/>
      <c r="AB77" s="82"/>
      <c r="AC77" s="47"/>
      <c r="AD77" s="47"/>
      <c r="AE77" s="47"/>
      <c r="AF77" s="47"/>
      <c r="AG77" s="47"/>
      <c r="AH77" s="47"/>
      <c r="AI77" s="47"/>
      <c r="AJ77" s="47"/>
      <c r="AK77" s="47"/>
      <c r="AL77" s="47"/>
      <c r="AM77" s="47"/>
      <c r="AN77" s="47"/>
      <c r="AO77" s="47"/>
    </row>
    <row r="78" spans="2:41">
      <c r="B78" s="47"/>
      <c r="C78" s="47" t="s">
        <v>360</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row>
    <row r="79" spans="2:41">
      <c r="B79" s="47" t="s">
        <v>361</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row>
    <row r="80" spans="2:41">
      <c r="B80" s="47"/>
      <c r="C80" s="47" t="s">
        <v>376</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row>
    <row r="81" spans="2:41">
      <c r="B81" s="47" t="s">
        <v>377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row>
    <row r="82" spans="2:41">
      <c r="B82" s="47" t="s">
        <v>378</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row>
    <row r="83" spans="2:41" ht="18.75">
      <c r="B83" s="85" t="s">
        <v>379</v>
      </c>
    </row>
    <row r="85" spans="2:41" ht="18.75" customHeight="1">
      <c r="B85" s="45" t="s">
        <v>255</v>
      </c>
      <c r="L85" s="46" t="s">
        <v>771</v>
      </c>
      <c r="M85" s="47"/>
      <c r="N85" s="47"/>
      <c r="P85" s="48"/>
      <c r="Q85" s="49"/>
      <c r="R85" s="49"/>
      <c r="S85" s="49"/>
      <c r="T85" s="49"/>
      <c r="AA85" s="50" t="s">
        <v>380</v>
      </c>
      <c r="AB85" s="162"/>
      <c r="AE85" s="168" t="s">
        <v>381</v>
      </c>
      <c r="AF85" s="51"/>
      <c r="AO85" s="50" t="s">
        <v>382</v>
      </c>
    </row>
    <row r="86" spans="2:41" ht="18.75" customHeight="1">
      <c r="B86" s="1133" t="s">
        <v>366</v>
      </c>
      <c r="C86" s="1133"/>
      <c r="D86" s="1133"/>
      <c r="E86" s="1133"/>
      <c r="F86" s="1133"/>
      <c r="G86" s="1133"/>
      <c r="H86" s="1133"/>
      <c r="I86" s="1133"/>
      <c r="J86" s="1133"/>
      <c r="K86" s="1133"/>
      <c r="L86" s="1133"/>
      <c r="M86" s="1133"/>
      <c r="N86" s="1133"/>
      <c r="O86" s="1133"/>
      <c r="P86" s="1133"/>
      <c r="Q86" s="1133"/>
      <c r="R86" s="1133"/>
      <c r="S86" s="1133"/>
      <c r="T86" s="1133"/>
      <c r="U86" s="1133"/>
      <c r="V86" s="1133"/>
      <c r="W86" s="1133"/>
      <c r="X86" s="1133"/>
      <c r="Y86" s="1133"/>
      <c r="AA86" s="50" t="s">
        <v>394</v>
      </c>
      <c r="AB86" s="162"/>
      <c r="AF86" s="51"/>
      <c r="AO86" s="50" t="s">
        <v>382</v>
      </c>
    </row>
    <row r="87" spans="2:41" ht="18.75" customHeight="1">
      <c r="B87" s="54"/>
      <c r="C87" s="55"/>
      <c r="D87" s="55"/>
      <c r="E87" s="55"/>
      <c r="L87" s="46"/>
      <c r="M87" s="47"/>
      <c r="N87" s="47"/>
      <c r="P87" s="48"/>
      <c r="Q87" s="49"/>
      <c r="R87" s="49"/>
      <c r="S87" s="49"/>
      <c r="T87" s="49"/>
      <c r="AA87" s="50"/>
      <c r="AB87" s="162"/>
      <c r="AF87" s="51"/>
    </row>
    <row r="88" spans="2:41" ht="18.75" customHeight="1" thickBot="1">
      <c r="B88" s="54" t="s">
        <v>400</v>
      </c>
      <c r="C88" s="56"/>
      <c r="D88" s="56"/>
      <c r="E88" s="55"/>
      <c r="F88" s="55"/>
      <c r="G88" s="55"/>
      <c r="H88" s="55"/>
      <c r="I88" s="55"/>
      <c r="J88" s="57"/>
      <c r="K88" s="57"/>
      <c r="L88" s="57"/>
      <c r="M88" s="57"/>
      <c r="N88" s="57"/>
      <c r="O88" s="57"/>
      <c r="P88" s="57"/>
      <c r="Q88" s="55"/>
      <c r="R88" s="55"/>
      <c r="S88" s="54"/>
      <c r="T88" s="55"/>
      <c r="U88" s="55"/>
      <c r="V88" s="55"/>
      <c r="W88" s="55"/>
      <c r="X88" s="54"/>
      <c r="Y88" s="55"/>
      <c r="Z88" s="55"/>
      <c r="AA88" s="54" t="s">
        <v>401</v>
      </c>
      <c r="AB88" s="163"/>
      <c r="AC88" s="55"/>
      <c r="AD88" s="55"/>
      <c r="AE88" s="55"/>
      <c r="AF88" s="55"/>
      <c r="AG88" s="55"/>
      <c r="AH88" s="55"/>
      <c r="AI88" s="55"/>
      <c r="AJ88" s="55"/>
      <c r="AK88" s="55"/>
      <c r="AL88" s="55"/>
      <c r="AM88" s="55"/>
      <c r="AN88" s="55"/>
      <c r="AO88" s="50"/>
    </row>
    <row r="89" spans="2:41" ht="18.75" customHeight="1">
      <c r="B89" s="58"/>
      <c r="C89" s="59" t="s">
        <v>383</v>
      </c>
      <c r="D89" s="1134" t="s">
        <v>313</v>
      </c>
      <c r="E89" s="60"/>
      <c r="F89" s="1137" t="s">
        <v>384</v>
      </c>
      <c r="G89" s="1138"/>
      <c r="H89" s="1138"/>
      <c r="I89" s="1138"/>
      <c r="J89" s="1138"/>
      <c r="K89" s="1138"/>
      <c r="L89" s="1139"/>
      <c r="M89" s="1137" t="s">
        <v>385</v>
      </c>
      <c r="N89" s="1138"/>
      <c r="O89" s="1138"/>
      <c r="P89" s="1138"/>
      <c r="Q89" s="1138"/>
      <c r="R89" s="1138"/>
      <c r="S89" s="1139"/>
      <c r="T89" s="1137" t="s">
        <v>386</v>
      </c>
      <c r="U89" s="1138"/>
      <c r="V89" s="1138"/>
      <c r="W89" s="1138"/>
      <c r="X89" s="1138"/>
      <c r="Y89" s="1138"/>
      <c r="Z89" s="1139"/>
      <c r="AA89" s="1137" t="s">
        <v>387</v>
      </c>
      <c r="AB89" s="1138"/>
      <c r="AC89" s="1138"/>
      <c r="AD89" s="1138"/>
      <c r="AE89" s="1138"/>
      <c r="AF89" s="1138"/>
      <c r="AG89" s="1140"/>
      <c r="AH89" s="1141" t="s">
        <v>267</v>
      </c>
      <c r="AI89" s="1142"/>
      <c r="AJ89" s="1142"/>
      <c r="AK89" s="1142"/>
      <c r="AL89" s="1143"/>
      <c r="AM89" s="61" t="s">
        <v>268</v>
      </c>
      <c r="AN89" s="62" t="s">
        <v>269</v>
      </c>
      <c r="AO89" s="62" t="s">
        <v>270</v>
      </c>
    </row>
    <row r="90" spans="2:41" ht="18" customHeight="1">
      <c r="B90" s="63" t="s">
        <v>271</v>
      </c>
      <c r="C90" s="64" t="s">
        <v>280</v>
      </c>
      <c r="D90" s="1135"/>
      <c r="E90" s="65" t="s">
        <v>272</v>
      </c>
      <c r="F90" s="66">
        <v>1</v>
      </c>
      <c r="G90" s="67">
        <v>2</v>
      </c>
      <c r="H90" s="67">
        <v>3</v>
      </c>
      <c r="I90" s="67">
        <v>4</v>
      </c>
      <c r="J90" s="67">
        <v>5</v>
      </c>
      <c r="K90" s="67">
        <v>6</v>
      </c>
      <c r="L90" s="68">
        <v>7</v>
      </c>
      <c r="M90" s="66">
        <v>8</v>
      </c>
      <c r="N90" s="67">
        <v>9</v>
      </c>
      <c r="O90" s="67">
        <v>10</v>
      </c>
      <c r="P90" s="67">
        <v>11</v>
      </c>
      <c r="Q90" s="67">
        <v>12</v>
      </c>
      <c r="R90" s="67">
        <v>13</v>
      </c>
      <c r="S90" s="67">
        <v>14</v>
      </c>
      <c r="T90" s="66">
        <v>15</v>
      </c>
      <c r="U90" s="67">
        <v>16</v>
      </c>
      <c r="V90" s="67">
        <v>17</v>
      </c>
      <c r="W90" s="67">
        <v>18</v>
      </c>
      <c r="X90" s="67">
        <v>19</v>
      </c>
      <c r="Y90" s="67">
        <v>20</v>
      </c>
      <c r="Z90" s="67">
        <v>21</v>
      </c>
      <c r="AA90" s="66">
        <v>22</v>
      </c>
      <c r="AB90" s="67">
        <v>23</v>
      </c>
      <c r="AC90" s="67">
        <v>24</v>
      </c>
      <c r="AD90" s="67">
        <v>25</v>
      </c>
      <c r="AE90" s="67">
        <v>26</v>
      </c>
      <c r="AF90" s="67">
        <v>27</v>
      </c>
      <c r="AG90" s="67">
        <v>28</v>
      </c>
      <c r="AH90" s="1144"/>
      <c r="AI90" s="1145"/>
      <c r="AJ90" s="1145"/>
      <c r="AK90" s="1145"/>
      <c r="AL90" s="1146"/>
      <c r="AM90" s="69"/>
      <c r="AN90" s="70" t="s">
        <v>273</v>
      </c>
      <c r="AO90" s="71" t="s">
        <v>274</v>
      </c>
    </row>
    <row r="91" spans="2:41" ht="18" customHeight="1" thickBot="1">
      <c r="B91" s="72"/>
      <c r="C91" s="73"/>
      <c r="D91" s="1136"/>
      <c r="E91" s="74"/>
      <c r="F91" s="164" t="s">
        <v>281</v>
      </c>
      <c r="G91" s="164" t="s">
        <v>282</v>
      </c>
      <c r="H91" s="164" t="s">
        <v>283</v>
      </c>
      <c r="I91" s="164" t="s">
        <v>284</v>
      </c>
      <c r="J91" s="164" t="s">
        <v>285</v>
      </c>
      <c r="K91" s="164" t="s">
        <v>286</v>
      </c>
      <c r="L91" s="165" t="s">
        <v>287</v>
      </c>
      <c r="M91" s="166" t="s">
        <v>281</v>
      </c>
      <c r="N91" s="164" t="s">
        <v>282</v>
      </c>
      <c r="O91" s="164" t="s">
        <v>283</v>
      </c>
      <c r="P91" s="164" t="s">
        <v>284</v>
      </c>
      <c r="Q91" s="164" t="s">
        <v>285</v>
      </c>
      <c r="R91" s="164" t="s">
        <v>286</v>
      </c>
      <c r="S91" s="164" t="s">
        <v>287</v>
      </c>
      <c r="T91" s="166" t="s">
        <v>281</v>
      </c>
      <c r="U91" s="164" t="s">
        <v>282</v>
      </c>
      <c r="V91" s="164" t="s">
        <v>283</v>
      </c>
      <c r="W91" s="164" t="s">
        <v>284</v>
      </c>
      <c r="X91" s="164" t="s">
        <v>285</v>
      </c>
      <c r="Y91" s="164" t="s">
        <v>286</v>
      </c>
      <c r="Z91" s="164" t="s">
        <v>287</v>
      </c>
      <c r="AA91" s="166" t="s">
        <v>281</v>
      </c>
      <c r="AB91" s="164" t="s">
        <v>282</v>
      </c>
      <c r="AC91" s="164" t="s">
        <v>283</v>
      </c>
      <c r="AD91" s="164" t="s">
        <v>284</v>
      </c>
      <c r="AE91" s="164" t="s">
        <v>285</v>
      </c>
      <c r="AF91" s="164" t="s">
        <v>286</v>
      </c>
      <c r="AG91" s="164" t="s">
        <v>287</v>
      </c>
      <c r="AH91" s="75" t="s">
        <v>318</v>
      </c>
      <c r="AI91" s="76" t="s">
        <v>319</v>
      </c>
      <c r="AJ91" s="76" t="s">
        <v>320</v>
      </c>
      <c r="AK91" s="77" t="s">
        <v>321</v>
      </c>
      <c r="AL91" s="78" t="s">
        <v>322</v>
      </c>
      <c r="AM91" s="79" t="s">
        <v>275</v>
      </c>
      <c r="AN91" s="80" t="s">
        <v>276</v>
      </c>
      <c r="AO91" s="81" t="s">
        <v>277</v>
      </c>
    </row>
    <row r="92" spans="2:41" ht="18" customHeight="1">
      <c r="B92" s="110" t="s">
        <v>288</v>
      </c>
      <c r="C92" s="111" t="s">
        <v>324</v>
      </c>
      <c r="D92" s="112"/>
      <c r="E92" s="113" t="s">
        <v>329</v>
      </c>
      <c r="F92" s="111" t="s">
        <v>319</v>
      </c>
      <c r="G92" s="111"/>
      <c r="H92" s="111" t="s">
        <v>319</v>
      </c>
      <c r="I92" s="111" t="s">
        <v>319</v>
      </c>
      <c r="J92" s="111" t="s">
        <v>319</v>
      </c>
      <c r="K92" s="111"/>
      <c r="L92" s="112" t="s">
        <v>319</v>
      </c>
      <c r="M92" s="119" t="s">
        <v>319</v>
      </c>
      <c r="N92" s="111"/>
      <c r="O92" s="111" t="s">
        <v>319</v>
      </c>
      <c r="P92" s="111" t="s">
        <v>319</v>
      </c>
      <c r="Q92" s="111" t="s">
        <v>319</v>
      </c>
      <c r="R92" s="111"/>
      <c r="S92" s="111" t="s">
        <v>319</v>
      </c>
      <c r="T92" s="119" t="s">
        <v>319</v>
      </c>
      <c r="U92" s="111"/>
      <c r="V92" s="111" t="s">
        <v>319</v>
      </c>
      <c r="W92" s="111" t="s">
        <v>319</v>
      </c>
      <c r="X92" s="111" t="s">
        <v>319</v>
      </c>
      <c r="Y92" s="111"/>
      <c r="Z92" s="111" t="s">
        <v>319</v>
      </c>
      <c r="AA92" s="119" t="s">
        <v>319</v>
      </c>
      <c r="AB92" s="111"/>
      <c r="AC92" s="111" t="s">
        <v>319</v>
      </c>
      <c r="AD92" s="111" t="s">
        <v>319</v>
      </c>
      <c r="AE92" s="111" t="s">
        <v>319</v>
      </c>
      <c r="AF92" s="111"/>
      <c r="AG92" s="111" t="s">
        <v>319</v>
      </c>
      <c r="AH92" s="120"/>
      <c r="AI92" s="121">
        <v>20</v>
      </c>
      <c r="AJ92" s="121"/>
      <c r="AK92" s="122"/>
      <c r="AL92" s="123"/>
      <c r="AM92" s="126">
        <v>160</v>
      </c>
      <c r="AN92" s="127">
        <v>40</v>
      </c>
      <c r="AO92" s="117">
        <v>1</v>
      </c>
    </row>
    <row r="93" spans="2:41" ht="18" customHeight="1">
      <c r="B93" s="110" t="s">
        <v>330</v>
      </c>
      <c r="C93" s="111" t="s">
        <v>369</v>
      </c>
      <c r="D93" s="112" t="s">
        <v>388</v>
      </c>
      <c r="E93" s="113" t="s">
        <v>333</v>
      </c>
      <c r="F93" s="131"/>
      <c r="G93" s="132"/>
      <c r="H93" s="132" t="s">
        <v>322</v>
      </c>
      <c r="I93" s="111"/>
      <c r="J93" s="111"/>
      <c r="K93" s="118" t="s">
        <v>322</v>
      </c>
      <c r="L93" s="133"/>
      <c r="M93" s="131"/>
      <c r="N93" s="132"/>
      <c r="O93" s="132"/>
      <c r="P93" s="111"/>
      <c r="Q93" s="111"/>
      <c r="R93" s="118" t="s">
        <v>322</v>
      </c>
      <c r="S93" s="133"/>
      <c r="T93" s="131"/>
      <c r="U93" s="132"/>
      <c r="V93" s="132" t="s">
        <v>322</v>
      </c>
      <c r="W93" s="111"/>
      <c r="X93" s="111"/>
      <c r="Y93" s="118"/>
      <c r="Z93" s="133"/>
      <c r="AA93" s="131"/>
      <c r="AB93" s="132"/>
      <c r="AC93" s="132"/>
      <c r="AD93" s="111" t="s">
        <v>322</v>
      </c>
      <c r="AE93" s="111" t="s">
        <v>322</v>
      </c>
      <c r="AF93" s="118"/>
      <c r="AG93" s="133"/>
      <c r="AH93" s="120"/>
      <c r="AI93" s="121"/>
      <c r="AJ93" s="121"/>
      <c r="AK93" s="122"/>
      <c r="AL93" s="123">
        <v>6</v>
      </c>
      <c r="AM93" s="126">
        <v>18</v>
      </c>
      <c r="AN93" s="127">
        <v>4.5</v>
      </c>
      <c r="AO93" s="117">
        <v>0.1</v>
      </c>
    </row>
    <row r="94" spans="2:41" ht="18" customHeight="1">
      <c r="B94" s="110" t="s">
        <v>296</v>
      </c>
      <c r="C94" s="111" t="s">
        <v>324</v>
      </c>
      <c r="D94" s="112"/>
      <c r="E94" s="113" t="s">
        <v>329</v>
      </c>
      <c r="F94" s="111" t="s">
        <v>319</v>
      </c>
      <c r="G94" s="111" t="s">
        <v>319</v>
      </c>
      <c r="H94" s="111" t="s">
        <v>318</v>
      </c>
      <c r="I94" s="111" t="s">
        <v>321</v>
      </c>
      <c r="J94" s="118"/>
      <c r="K94" s="118"/>
      <c r="L94" s="129"/>
      <c r="M94" s="111" t="s">
        <v>319</v>
      </c>
      <c r="N94" s="111" t="s">
        <v>319</v>
      </c>
      <c r="O94" s="111" t="s">
        <v>318</v>
      </c>
      <c r="P94" s="111" t="s">
        <v>321</v>
      </c>
      <c r="Q94" s="118"/>
      <c r="R94" s="118"/>
      <c r="S94" s="129"/>
      <c r="T94" s="111" t="s">
        <v>319</v>
      </c>
      <c r="U94" s="111" t="s">
        <v>319</v>
      </c>
      <c r="V94" s="111" t="s">
        <v>318</v>
      </c>
      <c r="W94" s="111" t="s">
        <v>321</v>
      </c>
      <c r="X94" s="118"/>
      <c r="Y94" s="118"/>
      <c r="Z94" s="129"/>
      <c r="AA94" s="111" t="s">
        <v>319</v>
      </c>
      <c r="AB94" s="111" t="s">
        <v>319</v>
      </c>
      <c r="AC94" s="111" t="s">
        <v>318</v>
      </c>
      <c r="AD94" s="111" t="s">
        <v>321</v>
      </c>
      <c r="AE94" s="118"/>
      <c r="AF94" s="118"/>
      <c r="AG94" s="118"/>
      <c r="AH94" s="120">
        <v>4</v>
      </c>
      <c r="AI94" s="121">
        <v>8</v>
      </c>
      <c r="AJ94" s="121"/>
      <c r="AK94" s="122">
        <v>4</v>
      </c>
      <c r="AL94" s="123">
        <v>4</v>
      </c>
      <c r="AM94" s="126">
        <v>160</v>
      </c>
      <c r="AN94" s="127">
        <v>40</v>
      </c>
      <c r="AO94" s="117">
        <v>1</v>
      </c>
    </row>
    <row r="95" spans="2:41" ht="18" customHeight="1">
      <c r="B95" s="110" t="s">
        <v>330</v>
      </c>
      <c r="C95" s="111" t="s">
        <v>324</v>
      </c>
      <c r="D95" s="112"/>
      <c r="E95" s="113" t="s">
        <v>329</v>
      </c>
      <c r="F95" s="131"/>
      <c r="G95" s="111" t="s">
        <v>319</v>
      </c>
      <c r="H95" s="111" t="s">
        <v>319</v>
      </c>
      <c r="I95" s="111" t="s">
        <v>318</v>
      </c>
      <c r="J95" s="111" t="s">
        <v>321</v>
      </c>
      <c r="K95" s="132"/>
      <c r="L95" s="149"/>
      <c r="M95" s="131"/>
      <c r="N95" s="111" t="s">
        <v>319</v>
      </c>
      <c r="O95" s="111" t="s">
        <v>319</v>
      </c>
      <c r="P95" s="111" t="s">
        <v>318</v>
      </c>
      <c r="Q95" s="111" t="s">
        <v>321</v>
      </c>
      <c r="R95" s="132"/>
      <c r="S95" s="149"/>
      <c r="T95" s="131"/>
      <c r="U95" s="111" t="s">
        <v>319</v>
      </c>
      <c r="V95" s="111" t="s">
        <v>319</v>
      </c>
      <c r="W95" s="111" t="s">
        <v>318</v>
      </c>
      <c r="X95" s="111" t="s">
        <v>321</v>
      </c>
      <c r="Y95" s="132"/>
      <c r="Z95" s="149"/>
      <c r="AA95" s="131"/>
      <c r="AB95" s="111" t="s">
        <v>319</v>
      </c>
      <c r="AC95" s="111" t="s">
        <v>319</v>
      </c>
      <c r="AD95" s="111" t="s">
        <v>318</v>
      </c>
      <c r="AE95" s="111" t="s">
        <v>321</v>
      </c>
      <c r="AF95" s="132"/>
      <c r="AG95" s="149"/>
      <c r="AH95" s="120">
        <v>4</v>
      </c>
      <c r="AI95" s="121">
        <v>8</v>
      </c>
      <c r="AJ95" s="121"/>
      <c r="AK95" s="122">
        <v>4</v>
      </c>
      <c r="AL95" s="123">
        <v>4</v>
      </c>
      <c r="AM95" s="126">
        <v>160</v>
      </c>
      <c r="AN95" s="127">
        <v>40</v>
      </c>
      <c r="AO95" s="117">
        <v>1</v>
      </c>
    </row>
    <row r="96" spans="2:41" ht="18" customHeight="1">
      <c r="B96" s="138" t="s">
        <v>340</v>
      </c>
      <c r="C96" s="111" t="s">
        <v>331</v>
      </c>
      <c r="D96" s="112" t="s">
        <v>388</v>
      </c>
      <c r="E96" s="113" t="s">
        <v>374</v>
      </c>
      <c r="F96" s="111"/>
      <c r="G96" s="111" t="s">
        <v>322</v>
      </c>
      <c r="H96" s="111"/>
      <c r="I96" s="111" t="s">
        <v>322</v>
      </c>
      <c r="J96" s="111" t="s">
        <v>322</v>
      </c>
      <c r="K96" s="111" t="s">
        <v>322</v>
      </c>
      <c r="L96" s="93"/>
      <c r="M96" s="111"/>
      <c r="N96" s="111"/>
      <c r="O96" s="111"/>
      <c r="P96" s="111" t="s">
        <v>322</v>
      </c>
      <c r="Q96" s="111" t="s">
        <v>322</v>
      </c>
      <c r="R96" s="111" t="s">
        <v>322</v>
      </c>
      <c r="S96" s="93"/>
      <c r="T96" s="111"/>
      <c r="U96" s="111"/>
      <c r="V96" s="111"/>
      <c r="W96" s="111" t="s">
        <v>322</v>
      </c>
      <c r="X96" s="111" t="s">
        <v>322</v>
      </c>
      <c r="Y96" s="111" t="s">
        <v>322</v>
      </c>
      <c r="Z96" s="93"/>
      <c r="AA96" s="111"/>
      <c r="AB96" s="111"/>
      <c r="AC96" s="111"/>
      <c r="AD96" s="111" t="s">
        <v>322</v>
      </c>
      <c r="AE96" s="111" t="s">
        <v>322</v>
      </c>
      <c r="AF96" s="111" t="s">
        <v>322</v>
      </c>
      <c r="AG96" s="93"/>
      <c r="AH96" s="94"/>
      <c r="AI96" s="121"/>
      <c r="AJ96" s="95"/>
      <c r="AK96" s="96"/>
      <c r="AL96" s="139">
        <v>13</v>
      </c>
      <c r="AM96" s="140">
        <v>39</v>
      </c>
      <c r="AN96" s="127">
        <v>9.6999999999999993</v>
      </c>
      <c r="AO96" s="134">
        <v>0.2</v>
      </c>
    </row>
    <row r="97" spans="2:41" ht="18" customHeight="1">
      <c r="B97" s="138" t="s">
        <v>389</v>
      </c>
      <c r="C97" s="111" t="s">
        <v>324</v>
      </c>
      <c r="D97" s="112"/>
      <c r="E97" s="113" t="s">
        <v>329</v>
      </c>
      <c r="F97" s="111" t="s">
        <v>319</v>
      </c>
      <c r="G97" s="111"/>
      <c r="H97" s="98"/>
      <c r="I97" s="111" t="s">
        <v>319</v>
      </c>
      <c r="J97" s="111" t="s">
        <v>319</v>
      </c>
      <c r="K97" s="111" t="s">
        <v>319</v>
      </c>
      <c r="L97" s="111" t="s">
        <v>319</v>
      </c>
      <c r="M97" s="119" t="s">
        <v>319</v>
      </c>
      <c r="N97" s="111"/>
      <c r="O97" s="98"/>
      <c r="P97" s="111" t="s">
        <v>319</v>
      </c>
      <c r="Q97" s="111" t="s">
        <v>319</v>
      </c>
      <c r="R97" s="111" t="s">
        <v>319</v>
      </c>
      <c r="S97" s="111" t="s">
        <v>319</v>
      </c>
      <c r="T97" s="119" t="s">
        <v>319</v>
      </c>
      <c r="U97" s="111"/>
      <c r="V97" s="98"/>
      <c r="W97" s="111" t="s">
        <v>319</v>
      </c>
      <c r="X97" s="111" t="s">
        <v>319</v>
      </c>
      <c r="Y97" s="111" t="s">
        <v>319</v>
      </c>
      <c r="Z97" s="111" t="s">
        <v>319</v>
      </c>
      <c r="AA97" s="119" t="s">
        <v>319</v>
      </c>
      <c r="AB97" s="111"/>
      <c r="AC97" s="98"/>
      <c r="AD97" s="111" t="s">
        <v>319</v>
      </c>
      <c r="AE97" s="111" t="s">
        <v>319</v>
      </c>
      <c r="AF97" s="111" t="s">
        <v>319</v>
      </c>
      <c r="AG97" s="111" t="s">
        <v>319</v>
      </c>
      <c r="AH97" s="94"/>
      <c r="AI97" s="141">
        <v>20</v>
      </c>
      <c r="AJ97" s="95"/>
      <c r="AK97" s="96"/>
      <c r="AL97" s="97"/>
      <c r="AM97" s="124">
        <v>160</v>
      </c>
      <c r="AN97" s="125">
        <v>40</v>
      </c>
      <c r="AO97" s="117">
        <v>1</v>
      </c>
    </row>
    <row r="98" spans="2:41" ht="47.25" customHeight="1" thickBot="1">
      <c r="B98" s="1125" t="s">
        <v>390</v>
      </c>
      <c r="C98" s="1126"/>
      <c r="D98" s="1126"/>
      <c r="E98" s="1127"/>
      <c r="F98" s="1128" t="s">
        <v>399</v>
      </c>
      <c r="G98" s="1129"/>
      <c r="H98" s="1129"/>
      <c r="I98" s="1129"/>
      <c r="J98" s="1129"/>
      <c r="K98" s="1129"/>
      <c r="L98" s="1129"/>
      <c r="M98" s="1129"/>
      <c r="N98" s="1129"/>
      <c r="O98" s="1129"/>
      <c r="P98" s="1129"/>
      <c r="Q98" s="1129"/>
      <c r="R98" s="1129"/>
      <c r="S98" s="1129"/>
      <c r="T98" s="1129"/>
      <c r="U98" s="1129"/>
      <c r="V98" s="1129"/>
      <c r="W98" s="1129"/>
      <c r="X98" s="1129"/>
      <c r="Y98" s="1129"/>
      <c r="Z98" s="1129"/>
      <c r="AA98" s="1129"/>
      <c r="AB98" s="1129"/>
      <c r="AC98" s="1129"/>
      <c r="AD98" s="1129"/>
      <c r="AE98" s="1129"/>
      <c r="AF98" s="1129"/>
      <c r="AG98" s="1129"/>
      <c r="AH98" s="1129"/>
      <c r="AI98" s="1129"/>
      <c r="AJ98" s="1129"/>
      <c r="AK98" s="1129"/>
      <c r="AL98" s="1129"/>
      <c r="AM98" s="1129"/>
      <c r="AN98" s="1129"/>
      <c r="AO98" s="1130"/>
    </row>
    <row r="99" spans="2:41" s="51" customFormat="1" ht="18" customHeight="1">
      <c r="B99" s="1131" t="s">
        <v>359</v>
      </c>
      <c r="C99" s="1131"/>
      <c r="D99" s="1131"/>
      <c r="E99" s="1131"/>
      <c r="F99" s="1131"/>
      <c r="G99" s="1131"/>
      <c r="H99" s="1131"/>
      <c r="I99" s="1131"/>
      <c r="J99" s="1131"/>
      <c r="K99" s="1131"/>
      <c r="L99" s="1131"/>
      <c r="M99" s="1131"/>
      <c r="N99" s="1131"/>
      <c r="O99" s="1131"/>
      <c r="P99" s="1131"/>
      <c r="Q99" s="1131"/>
      <c r="R99" s="1131"/>
      <c r="S99" s="1131"/>
      <c r="T99" s="1131"/>
      <c r="U99" s="1131"/>
      <c r="V99" s="1131"/>
      <c r="W99" s="1131"/>
      <c r="X99" s="1131"/>
      <c r="Y99" s="1131"/>
      <c r="Z99" s="1131"/>
      <c r="AA99" s="1132"/>
      <c r="AB99" s="1132"/>
      <c r="AC99" s="1132"/>
      <c r="AD99" s="1132"/>
      <c r="AE99" s="1132"/>
      <c r="AF99" s="1132"/>
      <c r="AG99" s="1132"/>
      <c r="AH99" s="1132"/>
      <c r="AI99" s="1132"/>
      <c r="AJ99" s="1132"/>
      <c r="AK99" s="1132"/>
      <c r="AL99" s="1132"/>
      <c r="AM99" s="1132"/>
      <c r="AN99" s="1132"/>
      <c r="AO99" s="1132"/>
    </row>
    <row r="100" spans="2:41">
      <c r="B100" s="47" t="s">
        <v>375</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82"/>
      <c r="AB100" s="82"/>
      <c r="AC100" s="47"/>
      <c r="AD100" s="47"/>
      <c r="AE100" s="47"/>
      <c r="AF100" s="47"/>
      <c r="AG100" s="47"/>
      <c r="AH100" s="47"/>
      <c r="AI100" s="47"/>
      <c r="AJ100" s="47"/>
      <c r="AK100" s="47"/>
      <c r="AL100" s="47"/>
      <c r="AM100" s="47"/>
      <c r="AN100" s="47"/>
      <c r="AO100" s="47"/>
    </row>
    <row r="101" spans="2:41">
      <c r="B101" s="47"/>
      <c r="C101" s="47" t="s">
        <v>391</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row>
    <row r="102" spans="2:41">
      <c r="B102" s="47" t="s">
        <v>361</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row>
    <row r="103" spans="2:41">
      <c r="B103" s="47"/>
      <c r="C103" s="47" t="s">
        <v>376</v>
      </c>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row>
    <row r="104" spans="2:41">
      <c r="B104" s="47" t="s">
        <v>377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row>
  </sheetData>
  <mergeCells count="34">
    <mergeCell ref="AA51:AG51"/>
    <mergeCell ref="AH51:AL52"/>
    <mergeCell ref="D7:D9"/>
    <mergeCell ref="F7:L7"/>
    <mergeCell ref="M7:S7"/>
    <mergeCell ref="T7:Z7"/>
    <mergeCell ref="B48:Y48"/>
    <mergeCell ref="D51:D53"/>
    <mergeCell ref="F51:L51"/>
    <mergeCell ref="M51:S51"/>
    <mergeCell ref="T51:Z51"/>
    <mergeCell ref="AA7:AG7"/>
    <mergeCell ref="AH7:AL8"/>
    <mergeCell ref="B22:E22"/>
    <mergeCell ref="B27:E27"/>
    <mergeCell ref="B31:E31"/>
    <mergeCell ref="B34:E34"/>
    <mergeCell ref="B35:E35"/>
    <mergeCell ref="B36:E36"/>
    <mergeCell ref="F36:AO36"/>
    <mergeCell ref="B37:AO37"/>
    <mergeCell ref="B98:E98"/>
    <mergeCell ref="F98:AO98"/>
    <mergeCell ref="B99:AO99"/>
    <mergeCell ref="B75:E75"/>
    <mergeCell ref="F75:AO75"/>
    <mergeCell ref="B76:AO76"/>
    <mergeCell ref="B86:Y86"/>
    <mergeCell ref="D89:D91"/>
    <mergeCell ref="F89:L89"/>
    <mergeCell ref="M89:S89"/>
    <mergeCell ref="T89:Z89"/>
    <mergeCell ref="AA89:AG89"/>
    <mergeCell ref="AH89:AL90"/>
  </mergeCells>
  <phoneticPr fontId="1"/>
  <printOptions horizontalCentered="1"/>
  <pageMargins left="0.19685039370078741" right="0.19685039370078741" top="0.39370078740157483" bottom="0.19685039370078741" header="0.31496062992125984" footer="0.31496062992125984"/>
  <pageSetup paperSize="9" scale="76" orientation="landscape" blackAndWhite="1" r:id="rId1"/>
  <rowBreaks count="2" manualBreakCount="2">
    <brk id="44" max="41" man="1"/>
    <brk id="82"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3300"/>
  </sheetPr>
  <dimension ref="A1:AW225"/>
  <sheetViews>
    <sheetView view="pageBreakPreview" zoomScaleNormal="100" zoomScaleSheetLayoutView="100" workbookViewId="0">
      <pane xSplit="6" ySplit="9" topLeftCell="G10" activePane="bottomRight" state="frozen"/>
      <selection activeCell="E147" sqref="E147:E148"/>
      <selection pane="topRight" activeCell="E147" sqref="E147:E148"/>
      <selection pane="bottomLeft" activeCell="E147" sqref="E147:E148"/>
      <selection pane="bottomRight"/>
    </sheetView>
  </sheetViews>
  <sheetFormatPr defaultColWidth="9" defaultRowHeight="12"/>
  <cols>
    <col min="1" max="1" width="1.75" style="323" customWidth="1"/>
    <col min="2" max="2" width="3.5" style="464" customWidth="1"/>
    <col min="3" max="3" width="12.875" style="464" customWidth="1"/>
    <col min="4" max="4" width="3.5" style="464" customWidth="1"/>
    <col min="5" max="5" width="12" style="464" customWidth="1"/>
    <col min="6" max="6" width="3.875" style="464" customWidth="1"/>
    <col min="7" max="37" width="3.75" style="464" customWidth="1"/>
    <col min="38" max="38" width="8.375" style="464" customWidth="1"/>
    <col min="39" max="40" width="5.875" style="464" customWidth="1"/>
    <col min="41" max="41" width="2.625" style="464" bestFit="1" customWidth="1"/>
    <col min="42" max="42" width="5.25" style="464" bestFit="1" customWidth="1"/>
    <col min="43" max="43" width="4.875" style="464" bestFit="1" customWidth="1"/>
    <col min="44" max="44" width="5.125" style="464" bestFit="1" customWidth="1"/>
    <col min="45" max="46" width="1.875" style="464" customWidth="1"/>
    <col min="47" max="47" width="3.125" style="464" bestFit="1" customWidth="1"/>
    <col min="48" max="48" width="3.25" style="464" customWidth="1"/>
    <col min="49" max="16384" width="9" style="323"/>
  </cols>
  <sheetData>
    <row r="1" spans="1:48" ht="15" thickBot="1">
      <c r="A1" s="463"/>
      <c r="C1" s="465" t="s">
        <v>972</v>
      </c>
      <c r="R1" s="321" t="s">
        <v>973</v>
      </c>
      <c r="AM1" s="322"/>
      <c r="AN1" s="322"/>
      <c r="AO1" s="322"/>
      <c r="AP1" s="322"/>
      <c r="AQ1" s="1099" t="s">
        <v>253</v>
      </c>
      <c r="AR1" s="1099"/>
      <c r="AS1" s="457"/>
    </row>
    <row r="2" spans="1:48" ht="14.25">
      <c r="A2" s="463"/>
      <c r="C2" s="323"/>
      <c r="J2" s="1312" t="s">
        <v>651</v>
      </c>
      <c r="K2" s="1312"/>
      <c r="L2" s="466"/>
      <c r="M2" s="467" t="s">
        <v>256</v>
      </c>
      <c r="N2" s="468"/>
      <c r="O2" s="1313" t="s">
        <v>257</v>
      </c>
      <c r="P2" s="1313"/>
      <c r="Q2" s="323"/>
      <c r="T2" s="39"/>
      <c r="U2" s="39"/>
      <c r="AA2" s="41"/>
      <c r="AB2" s="41"/>
      <c r="AC2" s="41"/>
      <c r="AD2" s="41"/>
      <c r="AE2" s="469"/>
      <c r="AF2" s="469"/>
      <c r="AG2" s="469"/>
      <c r="AH2" s="469"/>
      <c r="AI2" s="469"/>
      <c r="AJ2" s="469"/>
      <c r="AK2" s="469"/>
      <c r="AL2" s="469"/>
      <c r="AM2" s="469"/>
      <c r="AN2" s="469"/>
      <c r="AO2" s="469"/>
      <c r="AP2" s="469"/>
      <c r="AQ2" s="470"/>
      <c r="AR2" s="470"/>
      <c r="AU2" s="471" t="s">
        <v>254</v>
      </c>
      <c r="AV2" s="472">
        <v>1</v>
      </c>
    </row>
    <row r="3" spans="1:48" ht="12.75" customHeight="1" thickBot="1">
      <c r="A3" s="463"/>
      <c r="C3" s="473" t="s">
        <v>974</v>
      </c>
      <c r="D3" s="474"/>
      <c r="E3" s="323"/>
      <c r="F3" s="475"/>
      <c r="G3" s="323"/>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69"/>
      <c r="AO3" s="469"/>
      <c r="AP3" s="469"/>
      <c r="AQ3" s="470"/>
      <c r="AR3" s="470"/>
      <c r="AU3" s="477" t="s">
        <v>259</v>
      </c>
      <c r="AV3" s="478">
        <v>1</v>
      </c>
    </row>
    <row r="4" spans="1:48" ht="12.75" thickBot="1">
      <c r="A4" s="463"/>
      <c r="C4" s="479">
        <v>43800</v>
      </c>
      <c r="D4" s="474"/>
      <c r="E4" s="1314"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6"/>
      <c r="AL4" s="476"/>
      <c r="AM4" s="476"/>
      <c r="AN4" s="469"/>
      <c r="AO4" s="469"/>
      <c r="AP4" s="469"/>
      <c r="AQ4" s="470"/>
      <c r="AR4" s="470"/>
      <c r="AU4" s="477" t="s">
        <v>261</v>
      </c>
      <c r="AV4" s="478"/>
    </row>
    <row r="5" spans="1:48" s="463" customFormat="1">
      <c r="B5" s="464"/>
      <c r="C5" s="480">
        <f>DAY(EOMONTH(C4,0))</f>
        <v>31</v>
      </c>
      <c r="D5" s="474"/>
      <c r="E5" s="1317"/>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9"/>
      <c r="AL5" s="476"/>
      <c r="AM5" s="476"/>
      <c r="AN5" s="469"/>
      <c r="AO5" s="469"/>
      <c r="AP5" s="469"/>
      <c r="AQ5" s="470"/>
      <c r="AR5" s="470"/>
      <c r="AS5" s="464"/>
      <c r="AT5" s="464"/>
      <c r="AU5" s="477" t="s">
        <v>264</v>
      </c>
      <c r="AV5" s="478"/>
    </row>
    <row r="6" spans="1:48" ht="12.75" thickBot="1">
      <c r="A6" s="463"/>
      <c r="C6" s="481" t="s">
        <v>975</v>
      </c>
      <c r="T6" s="39"/>
      <c r="U6" s="39"/>
      <c r="AA6" s="41"/>
      <c r="AB6" s="41"/>
      <c r="AC6" s="41"/>
      <c r="AD6" s="41"/>
      <c r="AE6" s="469"/>
      <c r="AF6" s="469"/>
      <c r="AG6" s="469"/>
      <c r="AH6" s="469"/>
      <c r="AI6" s="469"/>
      <c r="AJ6" s="469"/>
      <c r="AK6" s="482" t="s">
        <v>976</v>
      </c>
      <c r="AL6" s="483">
        <f>N193</f>
        <v>155</v>
      </c>
      <c r="AM6" s="484">
        <f>N192</f>
        <v>38.75</v>
      </c>
      <c r="AN6" s="485"/>
      <c r="AO6" s="485"/>
      <c r="AP6" s="485"/>
      <c r="AQ6" s="470"/>
      <c r="AR6" s="470"/>
      <c r="AU6" s="486"/>
      <c r="AV6" s="487"/>
    </row>
    <row r="7" spans="1:48" ht="15.95" customHeight="1">
      <c r="A7" s="463"/>
      <c r="C7" s="488"/>
      <c r="D7" s="1320" t="s">
        <v>266</v>
      </c>
      <c r="E7" s="488"/>
      <c r="F7" s="489"/>
      <c r="G7" s="1323" t="s">
        <v>314</v>
      </c>
      <c r="H7" s="1218"/>
      <c r="I7" s="1218"/>
      <c r="J7" s="1218"/>
      <c r="K7" s="1218"/>
      <c r="L7" s="1218"/>
      <c r="M7" s="1324"/>
      <c r="N7" s="1323" t="s">
        <v>315</v>
      </c>
      <c r="O7" s="1218"/>
      <c r="P7" s="1218"/>
      <c r="Q7" s="1218"/>
      <c r="R7" s="1218"/>
      <c r="S7" s="1218"/>
      <c r="T7" s="1324"/>
      <c r="U7" s="1323" t="s">
        <v>316</v>
      </c>
      <c r="V7" s="1218"/>
      <c r="W7" s="1218"/>
      <c r="X7" s="1218"/>
      <c r="Y7" s="1218"/>
      <c r="Z7" s="1218"/>
      <c r="AA7" s="1324"/>
      <c r="AB7" s="1323" t="s">
        <v>317</v>
      </c>
      <c r="AC7" s="1218"/>
      <c r="AD7" s="1218"/>
      <c r="AE7" s="1218"/>
      <c r="AF7" s="1218"/>
      <c r="AG7" s="1218"/>
      <c r="AH7" s="1324"/>
      <c r="AI7" s="1218"/>
      <c r="AJ7" s="1218"/>
      <c r="AK7" s="1219"/>
      <c r="AL7" s="1303" t="s">
        <v>977</v>
      </c>
      <c r="AM7" s="490" t="s">
        <v>269</v>
      </c>
      <c r="AN7" s="1306" t="s">
        <v>978</v>
      </c>
      <c r="AO7" s="1307"/>
      <c r="AP7" s="1307"/>
      <c r="AQ7" s="1307"/>
      <c r="AR7" s="1308"/>
    </row>
    <row r="8" spans="1:48" ht="15.95" customHeight="1">
      <c r="A8" s="463"/>
      <c r="C8" s="491" t="s">
        <v>271</v>
      </c>
      <c r="D8" s="1321"/>
      <c r="E8" s="491" t="s">
        <v>272</v>
      </c>
      <c r="F8" s="492" t="s">
        <v>979</v>
      </c>
      <c r="G8" s="493">
        <v>1</v>
      </c>
      <c r="H8" s="494">
        <v>2</v>
      </c>
      <c r="I8" s="494">
        <v>3</v>
      </c>
      <c r="J8" s="494">
        <v>4</v>
      </c>
      <c r="K8" s="494">
        <v>5</v>
      </c>
      <c r="L8" s="494">
        <v>6</v>
      </c>
      <c r="M8" s="495">
        <v>7</v>
      </c>
      <c r="N8" s="493">
        <v>8</v>
      </c>
      <c r="O8" s="494">
        <v>9</v>
      </c>
      <c r="P8" s="494">
        <v>10</v>
      </c>
      <c r="Q8" s="494">
        <v>11</v>
      </c>
      <c r="R8" s="494">
        <v>12</v>
      </c>
      <c r="S8" s="494">
        <v>13</v>
      </c>
      <c r="T8" s="495">
        <v>14</v>
      </c>
      <c r="U8" s="493">
        <v>15</v>
      </c>
      <c r="V8" s="494">
        <v>16</v>
      </c>
      <c r="W8" s="494">
        <v>17</v>
      </c>
      <c r="X8" s="494">
        <v>18</v>
      </c>
      <c r="Y8" s="494">
        <v>19</v>
      </c>
      <c r="Z8" s="494">
        <v>20</v>
      </c>
      <c r="AA8" s="495">
        <v>21</v>
      </c>
      <c r="AB8" s="493">
        <v>22</v>
      </c>
      <c r="AC8" s="494">
        <v>23</v>
      </c>
      <c r="AD8" s="494">
        <v>24</v>
      </c>
      <c r="AE8" s="494">
        <v>25</v>
      </c>
      <c r="AF8" s="494">
        <v>26</v>
      </c>
      <c r="AG8" s="494">
        <v>27</v>
      </c>
      <c r="AH8" s="495">
        <v>28</v>
      </c>
      <c r="AI8" s="496">
        <v>29</v>
      </c>
      <c r="AJ8" s="494">
        <v>30</v>
      </c>
      <c r="AK8" s="494">
        <v>31</v>
      </c>
      <c r="AL8" s="1304"/>
      <c r="AM8" s="491" t="s">
        <v>273</v>
      </c>
      <c r="AN8" s="1309"/>
      <c r="AO8" s="1310"/>
      <c r="AP8" s="1310"/>
      <c r="AQ8" s="1310"/>
      <c r="AR8" s="1311"/>
    </row>
    <row r="9" spans="1:48" ht="15.95" customHeight="1">
      <c r="A9" s="463"/>
      <c r="C9" s="497"/>
      <c r="D9" s="1322"/>
      <c r="E9" s="497"/>
      <c r="F9" s="498" t="s">
        <v>980</v>
      </c>
      <c r="G9" s="499">
        <f>IF(C4="","",WEEKDAY(C4))</f>
        <v>1</v>
      </c>
      <c r="H9" s="500">
        <f>G9+1</f>
        <v>2</v>
      </c>
      <c r="I9" s="500">
        <f t="shared" ref="I9:AK9" si="0">H9+1</f>
        <v>3</v>
      </c>
      <c r="J9" s="500">
        <f t="shared" si="0"/>
        <v>4</v>
      </c>
      <c r="K9" s="500">
        <f t="shared" si="0"/>
        <v>5</v>
      </c>
      <c r="L9" s="500">
        <f t="shared" si="0"/>
        <v>6</v>
      </c>
      <c r="M9" s="501">
        <f t="shared" si="0"/>
        <v>7</v>
      </c>
      <c r="N9" s="499">
        <f t="shared" si="0"/>
        <v>8</v>
      </c>
      <c r="O9" s="500">
        <f t="shared" si="0"/>
        <v>9</v>
      </c>
      <c r="P9" s="500">
        <f t="shared" si="0"/>
        <v>10</v>
      </c>
      <c r="Q9" s="500">
        <f t="shared" si="0"/>
        <v>11</v>
      </c>
      <c r="R9" s="500">
        <f t="shared" si="0"/>
        <v>12</v>
      </c>
      <c r="S9" s="500">
        <f t="shared" si="0"/>
        <v>13</v>
      </c>
      <c r="T9" s="501">
        <f t="shared" si="0"/>
        <v>14</v>
      </c>
      <c r="U9" s="499">
        <f t="shared" si="0"/>
        <v>15</v>
      </c>
      <c r="V9" s="500">
        <f t="shared" si="0"/>
        <v>16</v>
      </c>
      <c r="W9" s="500">
        <f t="shared" si="0"/>
        <v>17</v>
      </c>
      <c r="X9" s="500">
        <f t="shared" si="0"/>
        <v>18</v>
      </c>
      <c r="Y9" s="500">
        <f t="shared" si="0"/>
        <v>19</v>
      </c>
      <c r="Z9" s="500">
        <f t="shared" si="0"/>
        <v>20</v>
      </c>
      <c r="AA9" s="501">
        <f t="shared" si="0"/>
        <v>21</v>
      </c>
      <c r="AB9" s="499">
        <f t="shared" si="0"/>
        <v>22</v>
      </c>
      <c r="AC9" s="500">
        <f t="shared" si="0"/>
        <v>23</v>
      </c>
      <c r="AD9" s="500">
        <f t="shared" si="0"/>
        <v>24</v>
      </c>
      <c r="AE9" s="500">
        <f t="shared" si="0"/>
        <v>25</v>
      </c>
      <c r="AF9" s="500">
        <f t="shared" si="0"/>
        <v>26</v>
      </c>
      <c r="AG9" s="500">
        <f t="shared" si="0"/>
        <v>27</v>
      </c>
      <c r="AH9" s="501">
        <f t="shared" si="0"/>
        <v>28</v>
      </c>
      <c r="AI9" s="500">
        <f t="shared" si="0"/>
        <v>29</v>
      </c>
      <c r="AJ9" s="500">
        <f t="shared" si="0"/>
        <v>30</v>
      </c>
      <c r="AK9" s="500">
        <f t="shared" si="0"/>
        <v>31</v>
      </c>
      <c r="AL9" s="1305"/>
      <c r="AM9" s="491" t="s">
        <v>276</v>
      </c>
      <c r="AN9" s="498" t="s">
        <v>981</v>
      </c>
      <c r="AO9" s="502" t="s">
        <v>982</v>
      </c>
      <c r="AP9" s="503" t="s">
        <v>983</v>
      </c>
      <c r="AQ9" s="503" t="s">
        <v>984</v>
      </c>
      <c r="AR9" s="503" t="s">
        <v>985</v>
      </c>
    </row>
    <row r="10" spans="1:48" ht="15.95" customHeight="1">
      <c r="A10" s="463"/>
      <c r="B10" s="1298" t="s">
        <v>986</v>
      </c>
      <c r="C10" s="1284"/>
      <c r="D10" s="1286"/>
      <c r="E10" s="1288"/>
      <c r="F10" s="504" t="s">
        <v>989</v>
      </c>
      <c r="G10" s="505"/>
      <c r="H10" s="506"/>
      <c r="I10" s="349"/>
      <c r="J10" s="349"/>
      <c r="K10" s="349"/>
      <c r="L10" s="349"/>
      <c r="M10" s="507"/>
      <c r="N10" s="505"/>
      <c r="O10" s="506"/>
      <c r="P10" s="349"/>
      <c r="Q10" s="349"/>
      <c r="R10" s="349"/>
      <c r="S10" s="349"/>
      <c r="T10" s="507"/>
      <c r="U10" s="505"/>
      <c r="V10" s="506"/>
      <c r="W10" s="349"/>
      <c r="X10" s="349"/>
      <c r="Y10" s="349"/>
      <c r="Z10" s="349"/>
      <c r="AA10" s="507"/>
      <c r="AB10" s="505"/>
      <c r="AC10" s="506"/>
      <c r="AD10" s="349"/>
      <c r="AE10" s="349"/>
      <c r="AF10" s="349"/>
      <c r="AG10" s="349"/>
      <c r="AH10" s="507"/>
      <c r="AI10" s="508"/>
      <c r="AJ10" s="349"/>
      <c r="AK10" s="349"/>
      <c r="AL10" s="509">
        <f>SUM(G11:AK11)</f>
        <v>0</v>
      </c>
      <c r="AM10" s="510"/>
      <c r="AN10" s="458"/>
      <c r="AO10" s="459"/>
      <c r="AP10" s="511"/>
      <c r="AQ10" s="511"/>
      <c r="AR10" s="511"/>
    </row>
    <row r="11" spans="1:48" ht="15.95" customHeight="1">
      <c r="A11" s="463"/>
      <c r="B11" s="1298"/>
      <c r="C11" s="1299"/>
      <c r="D11" s="1300"/>
      <c r="E11" s="1301"/>
      <c r="F11" s="512" t="s">
        <v>992</v>
      </c>
      <c r="G11" s="513" t="str">
        <f t="shared" ref="G11:AK11" si="1">IF(G10&lt;&gt;"",VLOOKUP(G10,$AC$197:$AL$221,9,FALSE),"")</f>
        <v/>
      </c>
      <c r="H11" s="514" t="str">
        <f t="shared" si="1"/>
        <v/>
      </c>
      <c r="I11" s="514" t="str">
        <f t="shared" si="1"/>
        <v/>
      </c>
      <c r="J11" s="514" t="str">
        <f t="shared" si="1"/>
        <v/>
      </c>
      <c r="K11" s="514" t="str">
        <f t="shared" si="1"/>
        <v/>
      </c>
      <c r="L11" s="514" t="str">
        <f t="shared" si="1"/>
        <v/>
      </c>
      <c r="M11" s="515" t="str">
        <f t="shared" si="1"/>
        <v/>
      </c>
      <c r="N11" s="513" t="str">
        <f t="shared" si="1"/>
        <v/>
      </c>
      <c r="O11" s="514" t="str">
        <f t="shared" si="1"/>
        <v/>
      </c>
      <c r="P11" s="514" t="str">
        <f t="shared" si="1"/>
        <v/>
      </c>
      <c r="Q11" s="514" t="str">
        <f t="shared" si="1"/>
        <v/>
      </c>
      <c r="R11" s="514" t="str">
        <f t="shared" si="1"/>
        <v/>
      </c>
      <c r="S11" s="514" t="str">
        <f t="shared" si="1"/>
        <v/>
      </c>
      <c r="T11" s="515" t="str">
        <f t="shared" si="1"/>
        <v/>
      </c>
      <c r="U11" s="513" t="str">
        <f t="shared" si="1"/>
        <v/>
      </c>
      <c r="V11" s="514" t="str">
        <f t="shared" si="1"/>
        <v/>
      </c>
      <c r="W11" s="514" t="str">
        <f t="shared" si="1"/>
        <v/>
      </c>
      <c r="X11" s="514" t="str">
        <f t="shared" si="1"/>
        <v/>
      </c>
      <c r="Y11" s="514" t="str">
        <f t="shared" si="1"/>
        <v/>
      </c>
      <c r="Z11" s="514" t="str">
        <f t="shared" si="1"/>
        <v/>
      </c>
      <c r="AA11" s="515" t="str">
        <f t="shared" si="1"/>
        <v/>
      </c>
      <c r="AB11" s="513" t="str">
        <f t="shared" si="1"/>
        <v/>
      </c>
      <c r="AC11" s="514" t="str">
        <f t="shared" si="1"/>
        <v/>
      </c>
      <c r="AD11" s="514" t="str">
        <f t="shared" si="1"/>
        <v/>
      </c>
      <c r="AE11" s="514" t="str">
        <f t="shared" si="1"/>
        <v/>
      </c>
      <c r="AF11" s="514" t="str">
        <f t="shared" si="1"/>
        <v/>
      </c>
      <c r="AG11" s="514" t="str">
        <f t="shared" si="1"/>
        <v/>
      </c>
      <c r="AH11" s="515" t="str">
        <f t="shared" si="1"/>
        <v/>
      </c>
      <c r="AI11" s="516" t="str">
        <f t="shared" si="1"/>
        <v/>
      </c>
      <c r="AJ11" s="514" t="str">
        <f t="shared" si="1"/>
        <v/>
      </c>
      <c r="AK11" s="514" t="str">
        <f t="shared" si="1"/>
        <v/>
      </c>
      <c r="AL11" s="517">
        <f>SUM(G11:AH11)</f>
        <v>0</v>
      </c>
      <c r="AM11" s="518">
        <f>AL11/4</f>
        <v>0</v>
      </c>
      <c r="AN11" s="519" t="str">
        <f>IF(C10="","",C10)</f>
        <v/>
      </c>
      <c r="AO11" s="520" t="str">
        <f>IF(D10="","",D10)</f>
        <v/>
      </c>
      <c r="AP11" s="521" t="str">
        <f>IF(D10&lt;&gt;"",VLOOKUP(D10,$AU$2:$AV$6,2,FALSE),"")</f>
        <v/>
      </c>
      <c r="AQ11" s="518">
        <f>ROUNDDOWN(AL11/$AL$6,2)</f>
        <v>0</v>
      </c>
      <c r="AR11" s="518">
        <f>IF(AP11=1,"",AQ11)</f>
        <v>0</v>
      </c>
    </row>
    <row r="12" spans="1:48" ht="15.95" customHeight="1">
      <c r="A12" s="463"/>
      <c r="B12" s="1298" t="s">
        <v>993</v>
      </c>
      <c r="C12" s="1284"/>
      <c r="D12" s="1286"/>
      <c r="E12" s="1288"/>
      <c r="F12" s="504" t="s">
        <v>989</v>
      </c>
      <c r="G12" s="505"/>
      <c r="H12" s="506"/>
      <c r="I12" s="349"/>
      <c r="J12" s="349"/>
      <c r="K12" s="349"/>
      <c r="L12" s="349"/>
      <c r="M12" s="507"/>
      <c r="N12" s="505"/>
      <c r="O12" s="506"/>
      <c r="P12" s="349"/>
      <c r="Q12" s="349"/>
      <c r="R12" s="349"/>
      <c r="S12" s="349"/>
      <c r="T12" s="507"/>
      <c r="U12" s="505"/>
      <c r="V12" s="506"/>
      <c r="W12" s="349"/>
      <c r="X12" s="349"/>
      <c r="Y12" s="349"/>
      <c r="Z12" s="349"/>
      <c r="AA12" s="507"/>
      <c r="AB12" s="505"/>
      <c r="AC12" s="506"/>
      <c r="AD12" s="349"/>
      <c r="AE12" s="349"/>
      <c r="AF12" s="349"/>
      <c r="AG12" s="349"/>
      <c r="AH12" s="507"/>
      <c r="AI12" s="522"/>
      <c r="AJ12" s="506"/>
      <c r="AK12" s="506"/>
      <c r="AL12" s="509">
        <f>SUM(G13:AK13)</f>
        <v>0</v>
      </c>
      <c r="AM12" s="510"/>
      <c r="AN12" s="458"/>
      <c r="AO12" s="459"/>
      <c r="AP12" s="510"/>
      <c r="AQ12" s="511"/>
      <c r="AR12" s="511"/>
    </row>
    <row r="13" spans="1:48" ht="15.95" customHeight="1">
      <c r="A13" s="463"/>
      <c r="B13" s="1298"/>
      <c r="C13" s="1299"/>
      <c r="D13" s="1300"/>
      <c r="E13" s="1301"/>
      <c r="F13" s="512" t="s">
        <v>992</v>
      </c>
      <c r="G13" s="513" t="str">
        <f t="shared" ref="G13:AK13" si="2">IF(G12&lt;&gt;"",VLOOKUP(G12,$AC$197:$AL$221,9,FALSE),"")</f>
        <v/>
      </c>
      <c r="H13" s="514" t="str">
        <f t="shared" si="2"/>
        <v/>
      </c>
      <c r="I13" s="514" t="str">
        <f t="shared" si="2"/>
        <v/>
      </c>
      <c r="J13" s="514" t="str">
        <f t="shared" si="2"/>
        <v/>
      </c>
      <c r="K13" s="514" t="str">
        <f t="shared" si="2"/>
        <v/>
      </c>
      <c r="L13" s="514" t="str">
        <f t="shared" si="2"/>
        <v/>
      </c>
      <c r="M13" s="515" t="str">
        <f t="shared" si="2"/>
        <v/>
      </c>
      <c r="N13" s="513" t="str">
        <f t="shared" si="2"/>
        <v/>
      </c>
      <c r="O13" s="514" t="str">
        <f t="shared" si="2"/>
        <v/>
      </c>
      <c r="P13" s="514" t="str">
        <f t="shared" si="2"/>
        <v/>
      </c>
      <c r="Q13" s="514" t="str">
        <f t="shared" si="2"/>
        <v/>
      </c>
      <c r="R13" s="514" t="str">
        <f t="shared" si="2"/>
        <v/>
      </c>
      <c r="S13" s="514" t="str">
        <f t="shared" si="2"/>
        <v/>
      </c>
      <c r="T13" s="515" t="str">
        <f t="shared" si="2"/>
        <v/>
      </c>
      <c r="U13" s="513" t="str">
        <f t="shared" si="2"/>
        <v/>
      </c>
      <c r="V13" s="514" t="str">
        <f t="shared" si="2"/>
        <v/>
      </c>
      <c r="W13" s="514" t="str">
        <f t="shared" si="2"/>
        <v/>
      </c>
      <c r="X13" s="514" t="str">
        <f t="shared" si="2"/>
        <v/>
      </c>
      <c r="Y13" s="514" t="str">
        <f t="shared" si="2"/>
        <v/>
      </c>
      <c r="Z13" s="514" t="str">
        <f t="shared" si="2"/>
        <v/>
      </c>
      <c r="AA13" s="515" t="str">
        <f t="shared" si="2"/>
        <v/>
      </c>
      <c r="AB13" s="513" t="str">
        <f t="shared" si="2"/>
        <v/>
      </c>
      <c r="AC13" s="514" t="str">
        <f t="shared" si="2"/>
        <v/>
      </c>
      <c r="AD13" s="514" t="str">
        <f t="shared" si="2"/>
        <v/>
      </c>
      <c r="AE13" s="514" t="str">
        <f t="shared" si="2"/>
        <v/>
      </c>
      <c r="AF13" s="514" t="str">
        <f t="shared" si="2"/>
        <v/>
      </c>
      <c r="AG13" s="514" t="str">
        <f t="shared" si="2"/>
        <v/>
      </c>
      <c r="AH13" s="515" t="str">
        <f t="shared" si="2"/>
        <v/>
      </c>
      <c r="AI13" s="516" t="str">
        <f t="shared" si="2"/>
        <v/>
      </c>
      <c r="AJ13" s="514" t="str">
        <f t="shared" si="2"/>
        <v/>
      </c>
      <c r="AK13" s="514" t="str">
        <f t="shared" si="2"/>
        <v/>
      </c>
      <c r="AL13" s="517">
        <f>SUM(G13:AH13)</f>
        <v>0</v>
      </c>
      <c r="AM13" s="518">
        <f>AL13/4</f>
        <v>0</v>
      </c>
      <c r="AN13" s="519" t="str">
        <f>IF(C12="","",C12)</f>
        <v/>
      </c>
      <c r="AO13" s="520" t="str">
        <f>IF(D12="","",D12)</f>
        <v/>
      </c>
      <c r="AP13" s="521" t="str">
        <f>IF(D12&lt;&gt;"",VLOOKUP(D12,$AU$2:$AV$6,2,FALSE),"")</f>
        <v/>
      </c>
      <c r="AQ13" s="518">
        <f>ROUNDDOWN(AL13/$AL$6,2)</f>
        <v>0</v>
      </c>
      <c r="AR13" s="518">
        <f>IF(AP13=1,"",AQ13)</f>
        <v>0</v>
      </c>
    </row>
    <row r="14" spans="1:48" ht="15.95" customHeight="1">
      <c r="A14" s="463"/>
      <c r="B14" s="1298" t="s">
        <v>994</v>
      </c>
      <c r="C14" s="1284"/>
      <c r="D14" s="1286"/>
      <c r="E14" s="1288"/>
      <c r="F14" s="504" t="s">
        <v>989</v>
      </c>
      <c r="G14" s="505"/>
      <c r="H14" s="506"/>
      <c r="I14" s="349"/>
      <c r="J14" s="349"/>
      <c r="K14" s="349"/>
      <c r="L14" s="349"/>
      <c r="M14" s="507"/>
      <c r="N14" s="505"/>
      <c r="O14" s="506"/>
      <c r="P14" s="349"/>
      <c r="Q14" s="349"/>
      <c r="R14" s="349"/>
      <c r="S14" s="349"/>
      <c r="T14" s="507"/>
      <c r="U14" s="505"/>
      <c r="V14" s="506"/>
      <c r="W14" s="349"/>
      <c r="X14" s="349"/>
      <c r="Y14" s="349"/>
      <c r="Z14" s="349"/>
      <c r="AA14" s="507"/>
      <c r="AB14" s="505"/>
      <c r="AC14" s="506"/>
      <c r="AD14" s="349"/>
      <c r="AE14" s="349"/>
      <c r="AF14" s="349"/>
      <c r="AG14" s="349"/>
      <c r="AH14" s="507"/>
      <c r="AI14" s="522"/>
      <c r="AJ14" s="506"/>
      <c r="AK14" s="506"/>
      <c r="AL14" s="509">
        <f>SUM(G15:AK15)</f>
        <v>0</v>
      </c>
      <c r="AM14" s="510"/>
      <c r="AN14" s="458"/>
      <c r="AO14" s="459"/>
      <c r="AP14" s="510"/>
      <c r="AQ14" s="511"/>
      <c r="AR14" s="511"/>
    </row>
    <row r="15" spans="1:48" ht="15.95" customHeight="1">
      <c r="A15" s="463"/>
      <c r="B15" s="1298"/>
      <c r="C15" s="1299"/>
      <c r="D15" s="1300"/>
      <c r="E15" s="1301"/>
      <c r="F15" s="512" t="s">
        <v>992</v>
      </c>
      <c r="G15" s="513" t="str">
        <f t="shared" ref="G15:AK15" si="3">IF(G14&lt;&gt;"",VLOOKUP(G14,$AC$197:$AL$221,9,FALSE),"")</f>
        <v/>
      </c>
      <c r="H15" s="514" t="str">
        <f t="shared" si="3"/>
        <v/>
      </c>
      <c r="I15" s="514" t="str">
        <f t="shared" si="3"/>
        <v/>
      </c>
      <c r="J15" s="514" t="str">
        <f t="shared" si="3"/>
        <v/>
      </c>
      <c r="K15" s="514" t="str">
        <f t="shared" si="3"/>
        <v/>
      </c>
      <c r="L15" s="514" t="str">
        <f t="shared" si="3"/>
        <v/>
      </c>
      <c r="M15" s="515" t="str">
        <f t="shared" si="3"/>
        <v/>
      </c>
      <c r="N15" s="513" t="str">
        <f t="shared" si="3"/>
        <v/>
      </c>
      <c r="O15" s="514" t="str">
        <f t="shared" si="3"/>
        <v/>
      </c>
      <c r="P15" s="514" t="str">
        <f t="shared" si="3"/>
        <v/>
      </c>
      <c r="Q15" s="514" t="str">
        <f t="shared" si="3"/>
        <v/>
      </c>
      <c r="R15" s="514" t="str">
        <f t="shared" si="3"/>
        <v/>
      </c>
      <c r="S15" s="514" t="str">
        <f t="shared" si="3"/>
        <v/>
      </c>
      <c r="T15" s="515" t="str">
        <f t="shared" si="3"/>
        <v/>
      </c>
      <c r="U15" s="513" t="str">
        <f t="shared" si="3"/>
        <v/>
      </c>
      <c r="V15" s="514" t="str">
        <f t="shared" si="3"/>
        <v/>
      </c>
      <c r="W15" s="514" t="str">
        <f t="shared" si="3"/>
        <v/>
      </c>
      <c r="X15" s="514" t="str">
        <f t="shared" si="3"/>
        <v/>
      </c>
      <c r="Y15" s="514" t="str">
        <f t="shared" si="3"/>
        <v/>
      </c>
      <c r="Z15" s="514" t="str">
        <f t="shared" si="3"/>
        <v/>
      </c>
      <c r="AA15" s="515" t="str">
        <f t="shared" si="3"/>
        <v/>
      </c>
      <c r="AB15" s="513" t="str">
        <f t="shared" si="3"/>
        <v/>
      </c>
      <c r="AC15" s="514" t="str">
        <f t="shared" si="3"/>
        <v/>
      </c>
      <c r="AD15" s="514" t="str">
        <f t="shared" si="3"/>
        <v/>
      </c>
      <c r="AE15" s="514" t="str">
        <f t="shared" si="3"/>
        <v/>
      </c>
      <c r="AF15" s="514" t="str">
        <f t="shared" si="3"/>
        <v/>
      </c>
      <c r="AG15" s="514" t="str">
        <f t="shared" si="3"/>
        <v/>
      </c>
      <c r="AH15" s="515" t="str">
        <f t="shared" si="3"/>
        <v/>
      </c>
      <c r="AI15" s="516" t="str">
        <f t="shared" si="3"/>
        <v/>
      </c>
      <c r="AJ15" s="514" t="str">
        <f t="shared" si="3"/>
        <v/>
      </c>
      <c r="AK15" s="514" t="str">
        <f t="shared" si="3"/>
        <v/>
      </c>
      <c r="AL15" s="517">
        <f>SUM(G15:AH15)</f>
        <v>0</v>
      </c>
      <c r="AM15" s="518">
        <f>AL15/4</f>
        <v>0</v>
      </c>
      <c r="AN15" s="519" t="str">
        <f>IF(C14="","",C14)</f>
        <v/>
      </c>
      <c r="AO15" s="520" t="str">
        <f>IF(D14="","",D14)</f>
        <v/>
      </c>
      <c r="AP15" s="521" t="str">
        <f>IF(D14&lt;&gt;"",VLOOKUP(D14,$AU$2:$AV$6,2,FALSE),"")</f>
        <v/>
      </c>
      <c r="AQ15" s="518">
        <f>ROUNDDOWN(AL15/$AL$6,2)</f>
        <v>0</v>
      </c>
      <c r="AR15" s="518">
        <f>IF(AP15=1,"",AQ15)</f>
        <v>0</v>
      </c>
    </row>
    <row r="16" spans="1:48" ht="15.95" customHeight="1">
      <c r="A16" s="463"/>
      <c r="B16" s="1298" t="s">
        <v>996</v>
      </c>
      <c r="C16" s="1284"/>
      <c r="D16" s="1286"/>
      <c r="E16" s="1288"/>
      <c r="F16" s="504" t="s">
        <v>989</v>
      </c>
      <c r="G16" s="505"/>
      <c r="H16" s="506"/>
      <c r="I16" s="349"/>
      <c r="J16" s="349"/>
      <c r="K16" s="349"/>
      <c r="L16" s="349"/>
      <c r="M16" s="507"/>
      <c r="N16" s="505"/>
      <c r="O16" s="506"/>
      <c r="P16" s="349"/>
      <c r="Q16" s="349"/>
      <c r="R16" s="349"/>
      <c r="S16" s="349"/>
      <c r="T16" s="507"/>
      <c r="U16" s="505"/>
      <c r="V16" s="506"/>
      <c r="W16" s="349"/>
      <c r="X16" s="349"/>
      <c r="Y16" s="349"/>
      <c r="Z16" s="349"/>
      <c r="AA16" s="507"/>
      <c r="AB16" s="505"/>
      <c r="AC16" s="506"/>
      <c r="AD16" s="349"/>
      <c r="AE16" s="349"/>
      <c r="AF16" s="349"/>
      <c r="AG16" s="349"/>
      <c r="AH16" s="507"/>
      <c r="AI16" s="522"/>
      <c r="AJ16" s="506"/>
      <c r="AK16" s="506"/>
      <c r="AL16" s="509">
        <f>SUM(G17:AK17)</f>
        <v>0</v>
      </c>
      <c r="AM16" s="510"/>
      <c r="AN16" s="458"/>
      <c r="AO16" s="459"/>
      <c r="AP16" s="510"/>
      <c r="AQ16" s="511"/>
      <c r="AR16" s="511"/>
    </row>
    <row r="17" spans="1:44" ht="15.95" customHeight="1">
      <c r="A17" s="463"/>
      <c r="B17" s="1298"/>
      <c r="C17" s="1299"/>
      <c r="D17" s="1300"/>
      <c r="E17" s="1301"/>
      <c r="F17" s="512" t="s">
        <v>992</v>
      </c>
      <c r="G17" s="513" t="str">
        <f t="shared" ref="G17:AK17" si="4">IF(G16&lt;&gt;"",VLOOKUP(G16,$AC$197:$AL$221,9,FALSE),"")</f>
        <v/>
      </c>
      <c r="H17" s="514" t="str">
        <f t="shared" si="4"/>
        <v/>
      </c>
      <c r="I17" s="514" t="str">
        <f t="shared" si="4"/>
        <v/>
      </c>
      <c r="J17" s="514" t="str">
        <f t="shared" si="4"/>
        <v/>
      </c>
      <c r="K17" s="514" t="str">
        <f t="shared" si="4"/>
        <v/>
      </c>
      <c r="L17" s="514" t="str">
        <f t="shared" si="4"/>
        <v/>
      </c>
      <c r="M17" s="515" t="str">
        <f t="shared" si="4"/>
        <v/>
      </c>
      <c r="N17" s="513" t="str">
        <f t="shared" si="4"/>
        <v/>
      </c>
      <c r="O17" s="514" t="str">
        <f t="shared" si="4"/>
        <v/>
      </c>
      <c r="P17" s="514" t="str">
        <f t="shared" si="4"/>
        <v/>
      </c>
      <c r="Q17" s="514" t="str">
        <f t="shared" si="4"/>
        <v/>
      </c>
      <c r="R17" s="514" t="str">
        <f t="shared" si="4"/>
        <v/>
      </c>
      <c r="S17" s="514" t="str">
        <f t="shared" si="4"/>
        <v/>
      </c>
      <c r="T17" s="515" t="str">
        <f t="shared" si="4"/>
        <v/>
      </c>
      <c r="U17" s="513" t="str">
        <f t="shared" si="4"/>
        <v/>
      </c>
      <c r="V17" s="514" t="str">
        <f t="shared" si="4"/>
        <v/>
      </c>
      <c r="W17" s="514" t="str">
        <f t="shared" si="4"/>
        <v/>
      </c>
      <c r="X17" s="514" t="str">
        <f t="shared" si="4"/>
        <v/>
      </c>
      <c r="Y17" s="514" t="str">
        <f t="shared" si="4"/>
        <v/>
      </c>
      <c r="Z17" s="514" t="str">
        <f t="shared" si="4"/>
        <v/>
      </c>
      <c r="AA17" s="515" t="str">
        <f t="shared" si="4"/>
        <v/>
      </c>
      <c r="AB17" s="513" t="str">
        <f t="shared" si="4"/>
        <v/>
      </c>
      <c r="AC17" s="514" t="str">
        <f t="shared" si="4"/>
        <v/>
      </c>
      <c r="AD17" s="514" t="str">
        <f t="shared" si="4"/>
        <v/>
      </c>
      <c r="AE17" s="514" t="str">
        <f t="shared" si="4"/>
        <v/>
      </c>
      <c r="AF17" s="514" t="str">
        <f t="shared" si="4"/>
        <v/>
      </c>
      <c r="AG17" s="514" t="str">
        <f t="shared" si="4"/>
        <v/>
      </c>
      <c r="AH17" s="515" t="str">
        <f t="shared" si="4"/>
        <v/>
      </c>
      <c r="AI17" s="516" t="str">
        <f t="shared" si="4"/>
        <v/>
      </c>
      <c r="AJ17" s="514" t="str">
        <f t="shared" si="4"/>
        <v/>
      </c>
      <c r="AK17" s="514" t="str">
        <f t="shared" si="4"/>
        <v/>
      </c>
      <c r="AL17" s="517">
        <f>SUM(G17:AH17)</f>
        <v>0</v>
      </c>
      <c r="AM17" s="518">
        <f>AL17/4</f>
        <v>0</v>
      </c>
      <c r="AN17" s="519" t="str">
        <f>IF(C16="","",C16)</f>
        <v/>
      </c>
      <c r="AO17" s="520" t="str">
        <f>IF(D16="","",D16)</f>
        <v/>
      </c>
      <c r="AP17" s="521" t="str">
        <f>IF(D16&lt;&gt;"",VLOOKUP(D16,$AU$2:$AV$6,2,FALSE),"")</f>
        <v/>
      </c>
      <c r="AQ17" s="518">
        <f>ROUNDDOWN(AL17/$AL$6,2)</f>
        <v>0</v>
      </c>
      <c r="AR17" s="518">
        <f>IF(AP17=1,"",AQ17)</f>
        <v>0</v>
      </c>
    </row>
    <row r="18" spans="1:44" ht="15.95" customHeight="1">
      <c r="A18" s="463"/>
      <c r="B18" s="1298" t="s">
        <v>997</v>
      </c>
      <c r="C18" s="1284"/>
      <c r="D18" s="1286"/>
      <c r="E18" s="1288"/>
      <c r="F18" s="504" t="s">
        <v>989</v>
      </c>
      <c r="G18" s="505"/>
      <c r="H18" s="506"/>
      <c r="I18" s="349"/>
      <c r="J18" s="349"/>
      <c r="K18" s="349"/>
      <c r="L18" s="349"/>
      <c r="M18" s="507"/>
      <c r="N18" s="505"/>
      <c r="O18" s="506"/>
      <c r="P18" s="349"/>
      <c r="Q18" s="349"/>
      <c r="R18" s="349"/>
      <c r="S18" s="349"/>
      <c r="T18" s="507"/>
      <c r="U18" s="505"/>
      <c r="V18" s="506"/>
      <c r="W18" s="349"/>
      <c r="X18" s="349"/>
      <c r="Y18" s="349"/>
      <c r="Z18" s="349"/>
      <c r="AA18" s="507"/>
      <c r="AB18" s="505"/>
      <c r="AC18" s="506"/>
      <c r="AD18" s="349"/>
      <c r="AE18" s="349"/>
      <c r="AF18" s="349"/>
      <c r="AG18" s="349"/>
      <c r="AH18" s="507"/>
      <c r="AI18" s="508"/>
      <c r="AJ18" s="349"/>
      <c r="AK18" s="349"/>
      <c r="AL18" s="509">
        <f>SUM(G19:AK19)</f>
        <v>0</v>
      </c>
      <c r="AM18" s="510"/>
      <c r="AN18" s="458"/>
      <c r="AO18" s="459"/>
      <c r="AP18" s="510"/>
      <c r="AQ18" s="511"/>
      <c r="AR18" s="511"/>
    </row>
    <row r="19" spans="1:44" ht="15.95" customHeight="1">
      <c r="A19" s="463"/>
      <c r="B19" s="1298"/>
      <c r="C19" s="1299"/>
      <c r="D19" s="1300"/>
      <c r="E19" s="1301"/>
      <c r="F19" s="512" t="s">
        <v>992</v>
      </c>
      <c r="G19" s="513" t="str">
        <f t="shared" ref="G19:AK19" si="5">IF(G18&lt;&gt;"",VLOOKUP(G18,$AC$197:$AL$221,9,FALSE),"")</f>
        <v/>
      </c>
      <c r="H19" s="514" t="str">
        <f t="shared" si="5"/>
        <v/>
      </c>
      <c r="I19" s="514" t="str">
        <f t="shared" si="5"/>
        <v/>
      </c>
      <c r="J19" s="514" t="str">
        <f t="shared" si="5"/>
        <v/>
      </c>
      <c r="K19" s="514" t="str">
        <f t="shared" si="5"/>
        <v/>
      </c>
      <c r="L19" s="514" t="str">
        <f t="shared" si="5"/>
        <v/>
      </c>
      <c r="M19" s="515" t="str">
        <f t="shared" si="5"/>
        <v/>
      </c>
      <c r="N19" s="513" t="str">
        <f t="shared" si="5"/>
        <v/>
      </c>
      <c r="O19" s="514" t="str">
        <f t="shared" si="5"/>
        <v/>
      </c>
      <c r="P19" s="514" t="str">
        <f t="shared" si="5"/>
        <v/>
      </c>
      <c r="Q19" s="514" t="str">
        <f t="shared" si="5"/>
        <v/>
      </c>
      <c r="R19" s="514" t="str">
        <f t="shared" si="5"/>
        <v/>
      </c>
      <c r="S19" s="514" t="str">
        <f t="shared" si="5"/>
        <v/>
      </c>
      <c r="T19" s="515" t="str">
        <f t="shared" si="5"/>
        <v/>
      </c>
      <c r="U19" s="513" t="str">
        <f t="shared" si="5"/>
        <v/>
      </c>
      <c r="V19" s="514" t="str">
        <f t="shared" si="5"/>
        <v/>
      </c>
      <c r="W19" s="514" t="str">
        <f t="shared" si="5"/>
        <v/>
      </c>
      <c r="X19" s="514" t="str">
        <f t="shared" si="5"/>
        <v/>
      </c>
      <c r="Y19" s="514" t="str">
        <f t="shared" si="5"/>
        <v/>
      </c>
      <c r="Z19" s="514" t="str">
        <f t="shared" si="5"/>
        <v/>
      </c>
      <c r="AA19" s="515" t="str">
        <f t="shared" si="5"/>
        <v/>
      </c>
      <c r="AB19" s="513" t="str">
        <f t="shared" si="5"/>
        <v/>
      </c>
      <c r="AC19" s="514" t="str">
        <f t="shared" si="5"/>
        <v/>
      </c>
      <c r="AD19" s="514" t="str">
        <f t="shared" si="5"/>
        <v/>
      </c>
      <c r="AE19" s="514" t="str">
        <f t="shared" si="5"/>
        <v/>
      </c>
      <c r="AF19" s="514" t="str">
        <f t="shared" si="5"/>
        <v/>
      </c>
      <c r="AG19" s="514" t="str">
        <f t="shared" si="5"/>
        <v/>
      </c>
      <c r="AH19" s="515" t="str">
        <f t="shared" si="5"/>
        <v/>
      </c>
      <c r="AI19" s="516" t="str">
        <f t="shared" si="5"/>
        <v/>
      </c>
      <c r="AJ19" s="514" t="str">
        <f t="shared" si="5"/>
        <v/>
      </c>
      <c r="AK19" s="514" t="str">
        <f t="shared" si="5"/>
        <v/>
      </c>
      <c r="AL19" s="517">
        <f>SUM(G19:AH19)</f>
        <v>0</v>
      </c>
      <c r="AM19" s="518">
        <f>AL19/4</f>
        <v>0</v>
      </c>
      <c r="AN19" s="519" t="str">
        <f>IF(C18="","",C18)</f>
        <v/>
      </c>
      <c r="AO19" s="520" t="str">
        <f>IF(D18="","",D18)</f>
        <v/>
      </c>
      <c r="AP19" s="521" t="str">
        <f>IF(D18&lt;&gt;"",VLOOKUP(D18,$AU$2:$AV$6,2,FALSE),"")</f>
        <v/>
      </c>
      <c r="AQ19" s="518">
        <f>ROUNDDOWN(AL19/$AL$6,2)</f>
        <v>0</v>
      </c>
      <c r="AR19" s="518">
        <f>IF(AP19=1,"",AQ19)</f>
        <v>0</v>
      </c>
    </row>
    <row r="20" spans="1:44" ht="15.95" customHeight="1">
      <c r="A20" s="463"/>
      <c r="B20" s="1298" t="s">
        <v>998</v>
      </c>
      <c r="C20" s="1284"/>
      <c r="D20" s="1286"/>
      <c r="E20" s="1288"/>
      <c r="F20" s="504" t="s">
        <v>989</v>
      </c>
      <c r="G20" s="505"/>
      <c r="H20" s="506"/>
      <c r="I20" s="349"/>
      <c r="J20" s="349"/>
      <c r="K20" s="349"/>
      <c r="L20" s="349"/>
      <c r="M20" s="507"/>
      <c r="N20" s="505"/>
      <c r="O20" s="506"/>
      <c r="P20" s="349"/>
      <c r="Q20" s="349"/>
      <c r="R20" s="349"/>
      <c r="S20" s="349"/>
      <c r="T20" s="507"/>
      <c r="U20" s="505"/>
      <c r="V20" s="506"/>
      <c r="W20" s="349"/>
      <c r="X20" s="349"/>
      <c r="Y20" s="349"/>
      <c r="Z20" s="349"/>
      <c r="AA20" s="507"/>
      <c r="AB20" s="505"/>
      <c r="AC20" s="506"/>
      <c r="AD20" s="349"/>
      <c r="AE20" s="349"/>
      <c r="AF20" s="349"/>
      <c r="AG20" s="349"/>
      <c r="AH20" s="507"/>
      <c r="AI20" s="508"/>
      <c r="AJ20" s="349"/>
      <c r="AK20" s="349"/>
      <c r="AL20" s="509">
        <f>SUM(G21:AK21)</f>
        <v>0</v>
      </c>
      <c r="AM20" s="510"/>
      <c r="AN20" s="458"/>
      <c r="AO20" s="459"/>
      <c r="AP20" s="510"/>
      <c r="AQ20" s="511"/>
      <c r="AR20" s="511"/>
    </row>
    <row r="21" spans="1:44" ht="15.95" customHeight="1">
      <c r="A21" s="463"/>
      <c r="B21" s="1298"/>
      <c r="C21" s="1299"/>
      <c r="D21" s="1300"/>
      <c r="E21" s="1301"/>
      <c r="F21" s="512" t="s">
        <v>992</v>
      </c>
      <c r="G21" s="513" t="str">
        <f t="shared" ref="G21:AK21" si="6">IF(G20&lt;&gt;"",VLOOKUP(G20,$AC$197:$AL$221,9,FALSE),"")</f>
        <v/>
      </c>
      <c r="H21" s="514" t="str">
        <f t="shared" si="6"/>
        <v/>
      </c>
      <c r="I21" s="514" t="str">
        <f t="shared" si="6"/>
        <v/>
      </c>
      <c r="J21" s="514" t="str">
        <f t="shared" si="6"/>
        <v/>
      </c>
      <c r="K21" s="514" t="str">
        <f t="shared" si="6"/>
        <v/>
      </c>
      <c r="L21" s="514" t="str">
        <f t="shared" si="6"/>
        <v/>
      </c>
      <c r="M21" s="515" t="str">
        <f t="shared" si="6"/>
        <v/>
      </c>
      <c r="N21" s="513" t="str">
        <f t="shared" si="6"/>
        <v/>
      </c>
      <c r="O21" s="514" t="str">
        <f t="shared" si="6"/>
        <v/>
      </c>
      <c r="P21" s="514" t="str">
        <f t="shared" si="6"/>
        <v/>
      </c>
      <c r="Q21" s="514" t="str">
        <f t="shared" si="6"/>
        <v/>
      </c>
      <c r="R21" s="514" t="str">
        <f t="shared" si="6"/>
        <v/>
      </c>
      <c r="S21" s="514" t="str">
        <f t="shared" si="6"/>
        <v/>
      </c>
      <c r="T21" s="515" t="str">
        <f t="shared" si="6"/>
        <v/>
      </c>
      <c r="U21" s="513" t="str">
        <f t="shared" si="6"/>
        <v/>
      </c>
      <c r="V21" s="514" t="str">
        <f t="shared" si="6"/>
        <v/>
      </c>
      <c r="W21" s="514" t="str">
        <f t="shared" si="6"/>
        <v/>
      </c>
      <c r="X21" s="514" t="str">
        <f t="shared" si="6"/>
        <v/>
      </c>
      <c r="Y21" s="514" t="str">
        <f t="shared" si="6"/>
        <v/>
      </c>
      <c r="Z21" s="514" t="str">
        <f t="shared" si="6"/>
        <v/>
      </c>
      <c r="AA21" s="515" t="str">
        <f t="shared" si="6"/>
        <v/>
      </c>
      <c r="AB21" s="513" t="str">
        <f t="shared" si="6"/>
        <v/>
      </c>
      <c r="AC21" s="514" t="str">
        <f t="shared" si="6"/>
        <v/>
      </c>
      <c r="AD21" s="514" t="str">
        <f t="shared" si="6"/>
        <v/>
      </c>
      <c r="AE21" s="514" t="str">
        <f t="shared" si="6"/>
        <v/>
      </c>
      <c r="AF21" s="514" t="str">
        <f t="shared" si="6"/>
        <v/>
      </c>
      <c r="AG21" s="514" t="str">
        <f t="shared" si="6"/>
        <v/>
      </c>
      <c r="AH21" s="515" t="str">
        <f t="shared" si="6"/>
        <v/>
      </c>
      <c r="AI21" s="516" t="str">
        <f t="shared" si="6"/>
        <v/>
      </c>
      <c r="AJ21" s="514" t="str">
        <f t="shared" si="6"/>
        <v/>
      </c>
      <c r="AK21" s="514" t="str">
        <f t="shared" si="6"/>
        <v/>
      </c>
      <c r="AL21" s="517">
        <f>SUM(G21:AH21)</f>
        <v>0</v>
      </c>
      <c r="AM21" s="518">
        <f>AL21/4</f>
        <v>0</v>
      </c>
      <c r="AN21" s="519" t="str">
        <f>IF(C20="","",C20)</f>
        <v/>
      </c>
      <c r="AO21" s="520" t="str">
        <f>IF(D20="","",D20)</f>
        <v/>
      </c>
      <c r="AP21" s="521" t="str">
        <f>IF(D20&lt;&gt;"",VLOOKUP(D20,$AU$2:$AV$6,2,FALSE),"")</f>
        <v/>
      </c>
      <c r="AQ21" s="518">
        <f>ROUNDDOWN(AL21/$AL$6,2)</f>
        <v>0</v>
      </c>
      <c r="AR21" s="518">
        <f>IF(AP21=1,"",AQ21)</f>
        <v>0</v>
      </c>
    </row>
    <row r="22" spans="1:44" ht="15.95" customHeight="1">
      <c r="A22" s="463"/>
      <c r="B22" s="1298" t="s">
        <v>999</v>
      </c>
      <c r="C22" s="1284"/>
      <c r="D22" s="1286"/>
      <c r="E22" s="1288"/>
      <c r="F22" s="504" t="s">
        <v>989</v>
      </c>
      <c r="G22" s="505"/>
      <c r="H22" s="506"/>
      <c r="I22" s="349"/>
      <c r="J22" s="349"/>
      <c r="K22" s="349"/>
      <c r="L22" s="349"/>
      <c r="M22" s="507"/>
      <c r="N22" s="505"/>
      <c r="O22" s="506"/>
      <c r="P22" s="349"/>
      <c r="Q22" s="349"/>
      <c r="R22" s="349"/>
      <c r="S22" s="349"/>
      <c r="T22" s="507"/>
      <c r="U22" s="505"/>
      <c r="V22" s="506"/>
      <c r="W22" s="349"/>
      <c r="X22" s="349"/>
      <c r="Y22" s="349"/>
      <c r="Z22" s="349"/>
      <c r="AA22" s="507"/>
      <c r="AB22" s="505"/>
      <c r="AC22" s="506"/>
      <c r="AD22" s="349"/>
      <c r="AE22" s="349"/>
      <c r="AF22" s="349"/>
      <c r="AG22" s="349"/>
      <c r="AH22" s="507"/>
      <c r="AI22" s="522"/>
      <c r="AJ22" s="506"/>
      <c r="AK22" s="506"/>
      <c r="AL22" s="509">
        <f>SUM(G23:AK23)</f>
        <v>0</v>
      </c>
      <c r="AM22" s="510"/>
      <c r="AN22" s="458"/>
      <c r="AO22" s="459"/>
      <c r="AP22" s="510"/>
      <c r="AQ22" s="511"/>
      <c r="AR22" s="511"/>
    </row>
    <row r="23" spans="1:44" ht="15.95" customHeight="1">
      <c r="A23" s="463"/>
      <c r="B23" s="1298"/>
      <c r="C23" s="1299"/>
      <c r="D23" s="1300"/>
      <c r="E23" s="1301"/>
      <c r="F23" s="512" t="s">
        <v>992</v>
      </c>
      <c r="G23" s="513" t="str">
        <f t="shared" ref="G23:AK23" si="7">IF(G22&lt;&gt;"",VLOOKUP(G22,$AC$197:$AL$221,9,FALSE),"")</f>
        <v/>
      </c>
      <c r="H23" s="514" t="str">
        <f t="shared" si="7"/>
        <v/>
      </c>
      <c r="I23" s="514" t="str">
        <f t="shared" si="7"/>
        <v/>
      </c>
      <c r="J23" s="514" t="str">
        <f t="shared" si="7"/>
        <v/>
      </c>
      <c r="K23" s="514" t="str">
        <f t="shared" si="7"/>
        <v/>
      </c>
      <c r="L23" s="514" t="str">
        <f t="shared" si="7"/>
        <v/>
      </c>
      <c r="M23" s="515" t="str">
        <f t="shared" si="7"/>
        <v/>
      </c>
      <c r="N23" s="513" t="str">
        <f t="shared" si="7"/>
        <v/>
      </c>
      <c r="O23" s="514" t="str">
        <f t="shared" si="7"/>
        <v/>
      </c>
      <c r="P23" s="514" t="str">
        <f t="shared" si="7"/>
        <v/>
      </c>
      <c r="Q23" s="514" t="str">
        <f t="shared" si="7"/>
        <v/>
      </c>
      <c r="R23" s="514" t="str">
        <f t="shared" si="7"/>
        <v/>
      </c>
      <c r="S23" s="514" t="str">
        <f t="shared" si="7"/>
        <v/>
      </c>
      <c r="T23" s="515" t="str">
        <f t="shared" si="7"/>
        <v/>
      </c>
      <c r="U23" s="513" t="str">
        <f t="shared" si="7"/>
        <v/>
      </c>
      <c r="V23" s="514" t="str">
        <f t="shared" si="7"/>
        <v/>
      </c>
      <c r="W23" s="514" t="str">
        <f t="shared" si="7"/>
        <v/>
      </c>
      <c r="X23" s="514" t="str">
        <f t="shared" si="7"/>
        <v/>
      </c>
      <c r="Y23" s="514" t="str">
        <f t="shared" si="7"/>
        <v/>
      </c>
      <c r="Z23" s="514" t="str">
        <f t="shared" si="7"/>
        <v/>
      </c>
      <c r="AA23" s="515" t="str">
        <f t="shared" si="7"/>
        <v/>
      </c>
      <c r="AB23" s="513" t="str">
        <f t="shared" si="7"/>
        <v/>
      </c>
      <c r="AC23" s="514" t="str">
        <f t="shared" si="7"/>
        <v/>
      </c>
      <c r="AD23" s="514" t="str">
        <f t="shared" si="7"/>
        <v/>
      </c>
      <c r="AE23" s="514" t="str">
        <f t="shared" si="7"/>
        <v/>
      </c>
      <c r="AF23" s="514" t="str">
        <f t="shared" si="7"/>
        <v/>
      </c>
      <c r="AG23" s="514" t="str">
        <f t="shared" si="7"/>
        <v/>
      </c>
      <c r="AH23" s="515" t="str">
        <f t="shared" si="7"/>
        <v/>
      </c>
      <c r="AI23" s="516" t="str">
        <f t="shared" si="7"/>
        <v/>
      </c>
      <c r="AJ23" s="514" t="str">
        <f t="shared" si="7"/>
        <v/>
      </c>
      <c r="AK23" s="514" t="str">
        <f t="shared" si="7"/>
        <v/>
      </c>
      <c r="AL23" s="517">
        <f>SUM(G23:AH23)</f>
        <v>0</v>
      </c>
      <c r="AM23" s="518">
        <f>AL23/4</f>
        <v>0</v>
      </c>
      <c r="AN23" s="519" t="str">
        <f>IF(C22="","",C22)</f>
        <v/>
      </c>
      <c r="AO23" s="520" t="str">
        <f>IF(D22="","",D22)</f>
        <v/>
      </c>
      <c r="AP23" s="521" t="str">
        <f>IF(D22&lt;&gt;"",VLOOKUP(D22,$AU$2:$AV$6,2,FALSE),"")</f>
        <v/>
      </c>
      <c r="AQ23" s="518">
        <f>ROUNDDOWN(AL23/$AL$6,2)</f>
        <v>0</v>
      </c>
      <c r="AR23" s="518">
        <f>IF(AP23=1,"",AQ23)</f>
        <v>0</v>
      </c>
    </row>
    <row r="24" spans="1:44" ht="15.95" customHeight="1">
      <c r="A24" s="463"/>
      <c r="B24" s="1298" t="s">
        <v>1000</v>
      </c>
      <c r="C24" s="1284"/>
      <c r="D24" s="1286"/>
      <c r="E24" s="1288"/>
      <c r="F24" s="504" t="s">
        <v>989</v>
      </c>
      <c r="G24" s="505"/>
      <c r="H24" s="506"/>
      <c r="I24" s="349"/>
      <c r="J24" s="349"/>
      <c r="K24" s="349"/>
      <c r="L24" s="349"/>
      <c r="M24" s="507"/>
      <c r="N24" s="505"/>
      <c r="O24" s="506"/>
      <c r="P24" s="349"/>
      <c r="Q24" s="349"/>
      <c r="R24" s="349"/>
      <c r="S24" s="349"/>
      <c r="T24" s="507"/>
      <c r="U24" s="505"/>
      <c r="V24" s="506"/>
      <c r="W24" s="349"/>
      <c r="X24" s="349"/>
      <c r="Y24" s="349"/>
      <c r="Z24" s="349"/>
      <c r="AA24" s="507"/>
      <c r="AB24" s="505"/>
      <c r="AC24" s="506"/>
      <c r="AD24" s="349"/>
      <c r="AE24" s="349"/>
      <c r="AF24" s="349"/>
      <c r="AG24" s="349"/>
      <c r="AH24" s="507"/>
      <c r="AI24" s="522"/>
      <c r="AJ24" s="506"/>
      <c r="AK24" s="506"/>
      <c r="AL24" s="509">
        <f>SUM(G25:AK25)</f>
        <v>0</v>
      </c>
      <c r="AM24" s="510"/>
      <c r="AN24" s="458"/>
      <c r="AO24" s="459"/>
      <c r="AP24" s="510"/>
      <c r="AQ24" s="511"/>
      <c r="AR24" s="511"/>
    </row>
    <row r="25" spans="1:44" ht="15.95" customHeight="1">
      <c r="A25" s="463"/>
      <c r="B25" s="1298"/>
      <c r="C25" s="1299"/>
      <c r="D25" s="1300"/>
      <c r="E25" s="1301"/>
      <c r="F25" s="512" t="s">
        <v>992</v>
      </c>
      <c r="G25" s="513" t="str">
        <f t="shared" ref="G25:AK25" si="8">IF(G24&lt;&gt;"",VLOOKUP(G24,$AC$197:$AL$221,9,FALSE),"")</f>
        <v/>
      </c>
      <c r="H25" s="514" t="str">
        <f t="shared" si="8"/>
        <v/>
      </c>
      <c r="I25" s="514" t="str">
        <f t="shared" si="8"/>
        <v/>
      </c>
      <c r="J25" s="514" t="str">
        <f t="shared" si="8"/>
        <v/>
      </c>
      <c r="K25" s="514" t="str">
        <f t="shared" si="8"/>
        <v/>
      </c>
      <c r="L25" s="514" t="str">
        <f t="shared" si="8"/>
        <v/>
      </c>
      <c r="M25" s="515" t="str">
        <f t="shared" si="8"/>
        <v/>
      </c>
      <c r="N25" s="513" t="str">
        <f t="shared" si="8"/>
        <v/>
      </c>
      <c r="O25" s="514" t="str">
        <f t="shared" si="8"/>
        <v/>
      </c>
      <c r="P25" s="514" t="str">
        <f t="shared" si="8"/>
        <v/>
      </c>
      <c r="Q25" s="514" t="str">
        <f t="shared" si="8"/>
        <v/>
      </c>
      <c r="R25" s="514" t="str">
        <f t="shared" si="8"/>
        <v/>
      </c>
      <c r="S25" s="514" t="str">
        <f t="shared" si="8"/>
        <v/>
      </c>
      <c r="T25" s="515" t="str">
        <f t="shared" si="8"/>
        <v/>
      </c>
      <c r="U25" s="513" t="str">
        <f t="shared" si="8"/>
        <v/>
      </c>
      <c r="V25" s="514" t="str">
        <f t="shared" si="8"/>
        <v/>
      </c>
      <c r="W25" s="514" t="str">
        <f t="shared" si="8"/>
        <v/>
      </c>
      <c r="X25" s="514" t="str">
        <f t="shared" si="8"/>
        <v/>
      </c>
      <c r="Y25" s="514" t="str">
        <f t="shared" si="8"/>
        <v/>
      </c>
      <c r="Z25" s="514" t="str">
        <f t="shared" si="8"/>
        <v/>
      </c>
      <c r="AA25" s="515" t="str">
        <f t="shared" si="8"/>
        <v/>
      </c>
      <c r="AB25" s="513" t="str">
        <f t="shared" si="8"/>
        <v/>
      </c>
      <c r="AC25" s="514" t="str">
        <f t="shared" si="8"/>
        <v/>
      </c>
      <c r="AD25" s="514" t="str">
        <f t="shared" si="8"/>
        <v/>
      </c>
      <c r="AE25" s="514" t="str">
        <f t="shared" si="8"/>
        <v/>
      </c>
      <c r="AF25" s="514" t="str">
        <f t="shared" si="8"/>
        <v/>
      </c>
      <c r="AG25" s="514" t="str">
        <f t="shared" si="8"/>
        <v/>
      </c>
      <c r="AH25" s="515" t="str">
        <f t="shared" si="8"/>
        <v/>
      </c>
      <c r="AI25" s="516" t="str">
        <f t="shared" si="8"/>
        <v/>
      </c>
      <c r="AJ25" s="514" t="str">
        <f t="shared" si="8"/>
        <v/>
      </c>
      <c r="AK25" s="514" t="str">
        <f t="shared" si="8"/>
        <v/>
      </c>
      <c r="AL25" s="517">
        <f>SUM(G25:AH25)</f>
        <v>0</v>
      </c>
      <c r="AM25" s="518">
        <f>AL25/4</f>
        <v>0</v>
      </c>
      <c r="AN25" s="519" t="str">
        <f>IF(C24="","",C24)</f>
        <v/>
      </c>
      <c r="AO25" s="520" t="str">
        <f>IF(D24="","",D24)</f>
        <v/>
      </c>
      <c r="AP25" s="521" t="str">
        <f>IF(D24&lt;&gt;"",VLOOKUP(D24,$AU$2:$AV$6,2,FALSE),"")</f>
        <v/>
      </c>
      <c r="AQ25" s="518">
        <f>ROUNDDOWN(AL25/$AL$6,2)</f>
        <v>0</v>
      </c>
      <c r="AR25" s="518">
        <f>IF(AP25=1,"",AQ25)</f>
        <v>0</v>
      </c>
    </row>
    <row r="26" spans="1:44" ht="15.95" customHeight="1">
      <c r="A26" s="463"/>
      <c r="B26" s="1298" t="s">
        <v>1001</v>
      </c>
      <c r="C26" s="1284"/>
      <c r="D26" s="1286"/>
      <c r="E26" s="1288"/>
      <c r="F26" s="504" t="s">
        <v>989</v>
      </c>
      <c r="G26" s="505"/>
      <c r="H26" s="506"/>
      <c r="I26" s="349"/>
      <c r="J26" s="349"/>
      <c r="K26" s="349"/>
      <c r="L26" s="349"/>
      <c r="M26" s="507"/>
      <c r="N26" s="505"/>
      <c r="O26" s="506"/>
      <c r="P26" s="349"/>
      <c r="Q26" s="349"/>
      <c r="R26" s="349"/>
      <c r="S26" s="349"/>
      <c r="T26" s="507"/>
      <c r="U26" s="505"/>
      <c r="V26" s="506"/>
      <c r="W26" s="349"/>
      <c r="X26" s="349"/>
      <c r="Y26" s="349"/>
      <c r="Z26" s="349"/>
      <c r="AA26" s="507"/>
      <c r="AB26" s="505"/>
      <c r="AC26" s="506"/>
      <c r="AD26" s="349"/>
      <c r="AE26" s="349"/>
      <c r="AF26" s="349"/>
      <c r="AG26" s="349"/>
      <c r="AH26" s="507"/>
      <c r="AI26" s="508"/>
      <c r="AJ26" s="349"/>
      <c r="AK26" s="349"/>
      <c r="AL26" s="509">
        <f>SUM(G27:AK27)</f>
        <v>0</v>
      </c>
      <c r="AM26" s="510"/>
      <c r="AN26" s="458"/>
      <c r="AO26" s="459"/>
      <c r="AP26" s="510"/>
      <c r="AQ26" s="511"/>
      <c r="AR26" s="511"/>
    </row>
    <row r="27" spans="1:44" ht="15.95" customHeight="1">
      <c r="A27" s="463"/>
      <c r="B27" s="1298"/>
      <c r="C27" s="1299"/>
      <c r="D27" s="1300"/>
      <c r="E27" s="1301"/>
      <c r="F27" s="512" t="s">
        <v>992</v>
      </c>
      <c r="G27" s="513" t="str">
        <f t="shared" ref="G27:AK27" si="9">IF(G26&lt;&gt;"",VLOOKUP(G26,$AC$197:$AL$221,9,FALSE),"")</f>
        <v/>
      </c>
      <c r="H27" s="514" t="str">
        <f t="shared" si="9"/>
        <v/>
      </c>
      <c r="I27" s="514" t="str">
        <f t="shared" si="9"/>
        <v/>
      </c>
      <c r="J27" s="514" t="str">
        <f t="shared" si="9"/>
        <v/>
      </c>
      <c r="K27" s="514" t="str">
        <f t="shared" si="9"/>
        <v/>
      </c>
      <c r="L27" s="514" t="str">
        <f t="shared" si="9"/>
        <v/>
      </c>
      <c r="M27" s="515" t="str">
        <f t="shared" si="9"/>
        <v/>
      </c>
      <c r="N27" s="513" t="str">
        <f t="shared" si="9"/>
        <v/>
      </c>
      <c r="O27" s="514" t="str">
        <f t="shared" si="9"/>
        <v/>
      </c>
      <c r="P27" s="514" t="str">
        <f t="shared" si="9"/>
        <v/>
      </c>
      <c r="Q27" s="514" t="str">
        <f t="shared" si="9"/>
        <v/>
      </c>
      <c r="R27" s="514" t="str">
        <f t="shared" si="9"/>
        <v/>
      </c>
      <c r="S27" s="514" t="str">
        <f t="shared" si="9"/>
        <v/>
      </c>
      <c r="T27" s="515" t="str">
        <f t="shared" si="9"/>
        <v/>
      </c>
      <c r="U27" s="513" t="str">
        <f t="shared" si="9"/>
        <v/>
      </c>
      <c r="V27" s="514" t="str">
        <f t="shared" si="9"/>
        <v/>
      </c>
      <c r="W27" s="514" t="str">
        <f t="shared" si="9"/>
        <v/>
      </c>
      <c r="X27" s="514" t="str">
        <f t="shared" si="9"/>
        <v/>
      </c>
      <c r="Y27" s="514" t="str">
        <f t="shared" si="9"/>
        <v/>
      </c>
      <c r="Z27" s="514" t="str">
        <f t="shared" si="9"/>
        <v/>
      </c>
      <c r="AA27" s="515" t="str">
        <f t="shared" si="9"/>
        <v/>
      </c>
      <c r="AB27" s="513" t="str">
        <f t="shared" si="9"/>
        <v/>
      </c>
      <c r="AC27" s="514" t="str">
        <f t="shared" si="9"/>
        <v/>
      </c>
      <c r="AD27" s="514" t="str">
        <f t="shared" si="9"/>
        <v/>
      </c>
      <c r="AE27" s="514" t="str">
        <f t="shared" si="9"/>
        <v/>
      </c>
      <c r="AF27" s="514" t="str">
        <f t="shared" si="9"/>
        <v/>
      </c>
      <c r="AG27" s="514" t="str">
        <f t="shared" si="9"/>
        <v/>
      </c>
      <c r="AH27" s="515" t="str">
        <f t="shared" si="9"/>
        <v/>
      </c>
      <c r="AI27" s="516" t="str">
        <f t="shared" si="9"/>
        <v/>
      </c>
      <c r="AJ27" s="514" t="str">
        <f t="shared" si="9"/>
        <v/>
      </c>
      <c r="AK27" s="514" t="str">
        <f t="shared" si="9"/>
        <v/>
      </c>
      <c r="AL27" s="517">
        <f>SUM(G27:AH27)</f>
        <v>0</v>
      </c>
      <c r="AM27" s="518">
        <f>AL27/4</f>
        <v>0</v>
      </c>
      <c r="AN27" s="519" t="str">
        <f>IF(C26="","",C26)</f>
        <v/>
      </c>
      <c r="AO27" s="520" t="str">
        <f>IF(D26="","",D26)</f>
        <v/>
      </c>
      <c r="AP27" s="521" t="str">
        <f>IF(D26&lt;&gt;"",VLOOKUP(D26,$AU$2:$AV$6,2,FALSE),"")</f>
        <v/>
      </c>
      <c r="AQ27" s="518">
        <f>ROUNDDOWN(AL27/$AL$6,2)</f>
        <v>0</v>
      </c>
      <c r="AR27" s="518">
        <f>IF(AP27=1,"",AQ27)</f>
        <v>0</v>
      </c>
    </row>
    <row r="28" spans="1:44" ht="15.95" customHeight="1">
      <c r="A28" s="463"/>
      <c r="B28" s="1298" t="s">
        <v>1002</v>
      </c>
      <c r="C28" s="1284"/>
      <c r="D28" s="1286"/>
      <c r="E28" s="1288"/>
      <c r="F28" s="504" t="s">
        <v>989</v>
      </c>
      <c r="G28" s="505"/>
      <c r="H28" s="506"/>
      <c r="I28" s="349"/>
      <c r="J28" s="349"/>
      <c r="K28" s="349"/>
      <c r="L28" s="349"/>
      <c r="M28" s="507"/>
      <c r="N28" s="505"/>
      <c r="O28" s="506"/>
      <c r="P28" s="349"/>
      <c r="Q28" s="349"/>
      <c r="R28" s="349"/>
      <c r="S28" s="349"/>
      <c r="T28" s="507"/>
      <c r="U28" s="505"/>
      <c r="V28" s="506"/>
      <c r="W28" s="349"/>
      <c r="X28" s="349"/>
      <c r="Y28" s="349"/>
      <c r="Z28" s="349"/>
      <c r="AA28" s="507"/>
      <c r="AB28" s="505"/>
      <c r="AC28" s="506"/>
      <c r="AD28" s="349"/>
      <c r="AE28" s="349"/>
      <c r="AF28" s="349"/>
      <c r="AG28" s="349"/>
      <c r="AH28" s="507"/>
      <c r="AI28" s="508"/>
      <c r="AJ28" s="349"/>
      <c r="AK28" s="349"/>
      <c r="AL28" s="509">
        <f>SUM(G29:AK29)</f>
        <v>0</v>
      </c>
      <c r="AM28" s="510"/>
      <c r="AN28" s="458"/>
      <c r="AO28" s="459"/>
      <c r="AP28" s="510"/>
      <c r="AQ28" s="511"/>
      <c r="AR28" s="511"/>
    </row>
    <row r="29" spans="1:44" ht="15.95" customHeight="1">
      <c r="A29" s="463"/>
      <c r="B29" s="1298"/>
      <c r="C29" s="1299"/>
      <c r="D29" s="1300"/>
      <c r="E29" s="1301"/>
      <c r="F29" s="512" t="s">
        <v>992</v>
      </c>
      <c r="G29" s="513" t="str">
        <f t="shared" ref="G29:AK29" si="10">IF(G28&lt;&gt;"",VLOOKUP(G28,$AC$197:$AL$221,9,FALSE),"")</f>
        <v/>
      </c>
      <c r="H29" s="514" t="str">
        <f t="shared" si="10"/>
        <v/>
      </c>
      <c r="I29" s="514" t="str">
        <f t="shared" si="10"/>
        <v/>
      </c>
      <c r="J29" s="514" t="str">
        <f t="shared" si="10"/>
        <v/>
      </c>
      <c r="K29" s="514" t="str">
        <f t="shared" si="10"/>
        <v/>
      </c>
      <c r="L29" s="514" t="str">
        <f t="shared" si="10"/>
        <v/>
      </c>
      <c r="M29" s="515" t="str">
        <f t="shared" si="10"/>
        <v/>
      </c>
      <c r="N29" s="513" t="str">
        <f t="shared" si="10"/>
        <v/>
      </c>
      <c r="O29" s="514" t="str">
        <f t="shared" si="10"/>
        <v/>
      </c>
      <c r="P29" s="514" t="str">
        <f t="shared" si="10"/>
        <v/>
      </c>
      <c r="Q29" s="514" t="str">
        <f t="shared" si="10"/>
        <v/>
      </c>
      <c r="R29" s="514" t="str">
        <f t="shared" si="10"/>
        <v/>
      </c>
      <c r="S29" s="514" t="str">
        <f t="shared" si="10"/>
        <v/>
      </c>
      <c r="T29" s="515" t="str">
        <f t="shared" si="10"/>
        <v/>
      </c>
      <c r="U29" s="513" t="str">
        <f t="shared" si="10"/>
        <v/>
      </c>
      <c r="V29" s="514" t="str">
        <f t="shared" si="10"/>
        <v/>
      </c>
      <c r="W29" s="514" t="str">
        <f t="shared" si="10"/>
        <v/>
      </c>
      <c r="X29" s="514" t="str">
        <f t="shared" si="10"/>
        <v/>
      </c>
      <c r="Y29" s="514" t="str">
        <f t="shared" si="10"/>
        <v/>
      </c>
      <c r="Z29" s="514" t="str">
        <f t="shared" si="10"/>
        <v/>
      </c>
      <c r="AA29" s="515" t="str">
        <f t="shared" si="10"/>
        <v/>
      </c>
      <c r="AB29" s="513" t="str">
        <f t="shared" si="10"/>
        <v/>
      </c>
      <c r="AC29" s="514" t="str">
        <f t="shared" si="10"/>
        <v/>
      </c>
      <c r="AD29" s="514" t="str">
        <f t="shared" si="10"/>
        <v/>
      </c>
      <c r="AE29" s="514" t="str">
        <f t="shared" si="10"/>
        <v/>
      </c>
      <c r="AF29" s="514" t="str">
        <f t="shared" si="10"/>
        <v/>
      </c>
      <c r="AG29" s="514" t="str">
        <f t="shared" si="10"/>
        <v/>
      </c>
      <c r="AH29" s="515" t="str">
        <f t="shared" si="10"/>
        <v/>
      </c>
      <c r="AI29" s="516" t="str">
        <f t="shared" si="10"/>
        <v/>
      </c>
      <c r="AJ29" s="514" t="str">
        <f t="shared" si="10"/>
        <v/>
      </c>
      <c r="AK29" s="514" t="str">
        <f t="shared" si="10"/>
        <v/>
      </c>
      <c r="AL29" s="517">
        <f>SUM(G29:AH29)</f>
        <v>0</v>
      </c>
      <c r="AM29" s="518">
        <f>AL29/4</f>
        <v>0</v>
      </c>
      <c r="AN29" s="519" t="str">
        <f>IF(C28="","",C28)</f>
        <v/>
      </c>
      <c r="AO29" s="520" t="str">
        <f>IF(D28="","",D28)</f>
        <v/>
      </c>
      <c r="AP29" s="521" t="str">
        <f>IF(D28&lt;&gt;"",VLOOKUP(D28,$AU$2:$AV$6,2,FALSE),"")</f>
        <v/>
      </c>
      <c r="AQ29" s="518">
        <f>ROUNDDOWN(AL29/$AL$6,2)</f>
        <v>0</v>
      </c>
      <c r="AR29" s="518">
        <f>IF(AP29=1,"",AQ29)</f>
        <v>0</v>
      </c>
    </row>
    <row r="30" spans="1:44" ht="15.95" customHeight="1">
      <c r="A30" s="463"/>
      <c r="B30" s="1298" t="s">
        <v>1003</v>
      </c>
      <c r="C30" s="1284"/>
      <c r="D30" s="1286"/>
      <c r="E30" s="1288"/>
      <c r="F30" s="504" t="s">
        <v>989</v>
      </c>
      <c r="G30" s="505"/>
      <c r="H30" s="506"/>
      <c r="I30" s="349"/>
      <c r="J30" s="349"/>
      <c r="K30" s="349"/>
      <c r="L30" s="349"/>
      <c r="M30" s="507"/>
      <c r="N30" s="505"/>
      <c r="O30" s="506"/>
      <c r="P30" s="349"/>
      <c r="Q30" s="349"/>
      <c r="R30" s="349"/>
      <c r="S30" s="349"/>
      <c r="T30" s="507"/>
      <c r="U30" s="505"/>
      <c r="V30" s="506"/>
      <c r="W30" s="349"/>
      <c r="X30" s="349"/>
      <c r="Y30" s="349"/>
      <c r="Z30" s="349"/>
      <c r="AA30" s="507"/>
      <c r="AB30" s="505"/>
      <c r="AC30" s="506"/>
      <c r="AD30" s="349"/>
      <c r="AE30" s="349"/>
      <c r="AF30" s="349"/>
      <c r="AG30" s="349"/>
      <c r="AH30" s="507"/>
      <c r="AI30" s="522"/>
      <c r="AJ30" s="506"/>
      <c r="AK30" s="506"/>
      <c r="AL30" s="509">
        <f>SUM(G31:AK31)</f>
        <v>0</v>
      </c>
      <c r="AM30" s="510"/>
      <c r="AN30" s="458"/>
      <c r="AO30" s="459"/>
      <c r="AP30" s="510"/>
      <c r="AQ30" s="511"/>
      <c r="AR30" s="511"/>
    </row>
    <row r="31" spans="1:44" ht="15.95" customHeight="1">
      <c r="A31" s="463"/>
      <c r="B31" s="1298"/>
      <c r="C31" s="1299"/>
      <c r="D31" s="1300"/>
      <c r="E31" s="1301"/>
      <c r="F31" s="512" t="s">
        <v>992</v>
      </c>
      <c r="G31" s="513" t="str">
        <f t="shared" ref="G31:AK31" si="11">IF(G30&lt;&gt;"",VLOOKUP(G30,$AC$197:$AL$221,9,FALSE),"")</f>
        <v/>
      </c>
      <c r="H31" s="514" t="str">
        <f t="shared" si="11"/>
        <v/>
      </c>
      <c r="I31" s="514" t="str">
        <f t="shared" si="11"/>
        <v/>
      </c>
      <c r="J31" s="514" t="str">
        <f t="shared" si="11"/>
        <v/>
      </c>
      <c r="K31" s="514" t="str">
        <f t="shared" si="11"/>
        <v/>
      </c>
      <c r="L31" s="514" t="str">
        <f t="shared" si="11"/>
        <v/>
      </c>
      <c r="M31" s="515" t="str">
        <f t="shared" si="11"/>
        <v/>
      </c>
      <c r="N31" s="513" t="str">
        <f t="shared" si="11"/>
        <v/>
      </c>
      <c r="O31" s="514" t="str">
        <f t="shared" si="11"/>
        <v/>
      </c>
      <c r="P31" s="514" t="str">
        <f t="shared" si="11"/>
        <v/>
      </c>
      <c r="Q31" s="514" t="str">
        <f t="shared" si="11"/>
        <v/>
      </c>
      <c r="R31" s="514" t="str">
        <f t="shared" si="11"/>
        <v/>
      </c>
      <c r="S31" s="514" t="str">
        <f t="shared" si="11"/>
        <v/>
      </c>
      <c r="T31" s="515" t="str">
        <f t="shared" si="11"/>
        <v/>
      </c>
      <c r="U31" s="513" t="str">
        <f t="shared" si="11"/>
        <v/>
      </c>
      <c r="V31" s="514" t="str">
        <f t="shared" si="11"/>
        <v/>
      </c>
      <c r="W31" s="514" t="str">
        <f t="shared" si="11"/>
        <v/>
      </c>
      <c r="X31" s="514" t="str">
        <f t="shared" si="11"/>
        <v/>
      </c>
      <c r="Y31" s="514" t="str">
        <f t="shared" si="11"/>
        <v/>
      </c>
      <c r="Z31" s="514" t="str">
        <f t="shared" si="11"/>
        <v/>
      </c>
      <c r="AA31" s="515" t="str">
        <f t="shared" si="11"/>
        <v/>
      </c>
      <c r="AB31" s="513" t="str">
        <f t="shared" si="11"/>
        <v/>
      </c>
      <c r="AC31" s="514" t="str">
        <f t="shared" si="11"/>
        <v/>
      </c>
      <c r="AD31" s="514" t="str">
        <f t="shared" si="11"/>
        <v/>
      </c>
      <c r="AE31" s="514" t="str">
        <f t="shared" si="11"/>
        <v/>
      </c>
      <c r="AF31" s="514" t="str">
        <f t="shared" si="11"/>
        <v/>
      </c>
      <c r="AG31" s="514" t="str">
        <f t="shared" si="11"/>
        <v/>
      </c>
      <c r="AH31" s="515" t="str">
        <f t="shared" si="11"/>
        <v/>
      </c>
      <c r="AI31" s="516" t="str">
        <f t="shared" si="11"/>
        <v/>
      </c>
      <c r="AJ31" s="514" t="str">
        <f t="shared" si="11"/>
        <v/>
      </c>
      <c r="AK31" s="514" t="str">
        <f t="shared" si="11"/>
        <v/>
      </c>
      <c r="AL31" s="517">
        <f>SUM(G31:AH31)</f>
        <v>0</v>
      </c>
      <c r="AM31" s="518">
        <f>AL31/4</f>
        <v>0</v>
      </c>
      <c r="AN31" s="519" t="str">
        <f>IF(C30="","",C30)</f>
        <v/>
      </c>
      <c r="AO31" s="520" t="str">
        <f>IF(D30="","",D30)</f>
        <v/>
      </c>
      <c r="AP31" s="521" t="str">
        <f>IF(D30&lt;&gt;"",VLOOKUP(D30,$AU$2:$AV$6,2,FALSE),"")</f>
        <v/>
      </c>
      <c r="AQ31" s="518">
        <f>ROUNDDOWN(AL31/$AL$6,2)</f>
        <v>0</v>
      </c>
      <c r="AR31" s="518">
        <f>IF(AP31=1,"",AQ31)</f>
        <v>0</v>
      </c>
    </row>
    <row r="32" spans="1:44" ht="15.95" customHeight="1">
      <c r="A32" s="463"/>
      <c r="B32" s="1298" t="s">
        <v>1004</v>
      </c>
      <c r="C32" s="1284"/>
      <c r="D32" s="1286"/>
      <c r="E32" s="1288"/>
      <c r="F32" s="504" t="s">
        <v>989</v>
      </c>
      <c r="G32" s="505"/>
      <c r="H32" s="506"/>
      <c r="I32" s="349"/>
      <c r="J32" s="349"/>
      <c r="K32" s="349"/>
      <c r="L32" s="349"/>
      <c r="M32" s="507"/>
      <c r="N32" s="505"/>
      <c r="O32" s="506"/>
      <c r="P32" s="349"/>
      <c r="Q32" s="349"/>
      <c r="R32" s="349"/>
      <c r="S32" s="349"/>
      <c r="T32" s="507"/>
      <c r="U32" s="505"/>
      <c r="V32" s="506"/>
      <c r="W32" s="349"/>
      <c r="X32" s="349"/>
      <c r="Y32" s="349"/>
      <c r="Z32" s="349"/>
      <c r="AA32" s="507"/>
      <c r="AB32" s="505"/>
      <c r="AC32" s="506"/>
      <c r="AD32" s="349"/>
      <c r="AE32" s="349"/>
      <c r="AF32" s="349"/>
      <c r="AG32" s="349"/>
      <c r="AH32" s="507"/>
      <c r="AI32" s="522"/>
      <c r="AJ32" s="506"/>
      <c r="AK32" s="506"/>
      <c r="AL32" s="509">
        <f>SUM(G33:AK33)</f>
        <v>0</v>
      </c>
      <c r="AM32" s="510"/>
      <c r="AN32" s="458"/>
      <c r="AO32" s="459"/>
      <c r="AP32" s="510"/>
      <c r="AQ32" s="511"/>
      <c r="AR32" s="511"/>
    </row>
    <row r="33" spans="1:44" ht="15.95" customHeight="1">
      <c r="A33" s="463"/>
      <c r="B33" s="1298"/>
      <c r="C33" s="1299"/>
      <c r="D33" s="1300"/>
      <c r="E33" s="1301"/>
      <c r="F33" s="512" t="s">
        <v>992</v>
      </c>
      <c r="G33" s="513" t="str">
        <f t="shared" ref="G33:AK33" si="12">IF(G32&lt;&gt;"",VLOOKUP(G32,$AC$197:$AL$221,9,FALSE),"")</f>
        <v/>
      </c>
      <c r="H33" s="514" t="str">
        <f t="shared" si="12"/>
        <v/>
      </c>
      <c r="I33" s="514" t="str">
        <f t="shared" si="12"/>
        <v/>
      </c>
      <c r="J33" s="514" t="str">
        <f t="shared" si="12"/>
        <v/>
      </c>
      <c r="K33" s="514" t="str">
        <f t="shared" si="12"/>
        <v/>
      </c>
      <c r="L33" s="514" t="str">
        <f t="shared" si="12"/>
        <v/>
      </c>
      <c r="M33" s="515" t="str">
        <f t="shared" si="12"/>
        <v/>
      </c>
      <c r="N33" s="513" t="str">
        <f t="shared" si="12"/>
        <v/>
      </c>
      <c r="O33" s="514" t="str">
        <f t="shared" si="12"/>
        <v/>
      </c>
      <c r="P33" s="514" t="str">
        <f t="shared" si="12"/>
        <v/>
      </c>
      <c r="Q33" s="514" t="str">
        <f t="shared" si="12"/>
        <v/>
      </c>
      <c r="R33" s="514" t="str">
        <f t="shared" si="12"/>
        <v/>
      </c>
      <c r="S33" s="514" t="str">
        <f t="shared" si="12"/>
        <v/>
      </c>
      <c r="T33" s="515" t="str">
        <f t="shared" si="12"/>
        <v/>
      </c>
      <c r="U33" s="513" t="str">
        <f t="shared" si="12"/>
        <v/>
      </c>
      <c r="V33" s="514" t="str">
        <f t="shared" si="12"/>
        <v/>
      </c>
      <c r="W33" s="514" t="str">
        <f t="shared" si="12"/>
        <v/>
      </c>
      <c r="X33" s="514" t="str">
        <f t="shared" si="12"/>
        <v/>
      </c>
      <c r="Y33" s="514" t="str">
        <f t="shared" si="12"/>
        <v/>
      </c>
      <c r="Z33" s="514" t="str">
        <f t="shared" si="12"/>
        <v/>
      </c>
      <c r="AA33" s="515" t="str">
        <f t="shared" si="12"/>
        <v/>
      </c>
      <c r="AB33" s="513" t="str">
        <f t="shared" si="12"/>
        <v/>
      </c>
      <c r="AC33" s="514" t="str">
        <f t="shared" si="12"/>
        <v/>
      </c>
      <c r="AD33" s="514" t="str">
        <f t="shared" si="12"/>
        <v/>
      </c>
      <c r="AE33" s="514" t="str">
        <f t="shared" si="12"/>
        <v/>
      </c>
      <c r="AF33" s="514" t="str">
        <f t="shared" si="12"/>
        <v/>
      </c>
      <c r="AG33" s="514" t="str">
        <f t="shared" si="12"/>
        <v/>
      </c>
      <c r="AH33" s="515" t="str">
        <f t="shared" si="12"/>
        <v/>
      </c>
      <c r="AI33" s="516" t="str">
        <f t="shared" si="12"/>
        <v/>
      </c>
      <c r="AJ33" s="514" t="str">
        <f t="shared" si="12"/>
        <v/>
      </c>
      <c r="AK33" s="514" t="str">
        <f t="shared" si="12"/>
        <v/>
      </c>
      <c r="AL33" s="517">
        <f>SUM(G33:AH33)</f>
        <v>0</v>
      </c>
      <c r="AM33" s="518">
        <f>AL33/4</f>
        <v>0</v>
      </c>
      <c r="AN33" s="519" t="str">
        <f>IF(C32="","",C32)</f>
        <v/>
      </c>
      <c r="AO33" s="520" t="str">
        <f>IF(D32="","",D32)</f>
        <v/>
      </c>
      <c r="AP33" s="521" t="str">
        <f>IF(D32&lt;&gt;"",VLOOKUP(D32,$AU$2:$AV$6,2,FALSE),"")</f>
        <v/>
      </c>
      <c r="AQ33" s="518">
        <f>ROUNDDOWN(AL33/$AL$6,2)</f>
        <v>0</v>
      </c>
      <c r="AR33" s="518">
        <f>IF(AP33=1,"",AQ33)</f>
        <v>0</v>
      </c>
    </row>
    <row r="34" spans="1:44" ht="15.95" customHeight="1">
      <c r="A34" s="463"/>
      <c r="B34" s="1298" t="s">
        <v>1005</v>
      </c>
      <c r="C34" s="1284"/>
      <c r="D34" s="1286"/>
      <c r="E34" s="1288"/>
      <c r="F34" s="504" t="s">
        <v>989</v>
      </c>
      <c r="G34" s="505"/>
      <c r="H34" s="506"/>
      <c r="I34" s="349"/>
      <c r="J34" s="349"/>
      <c r="K34" s="349"/>
      <c r="L34" s="349"/>
      <c r="M34" s="507"/>
      <c r="N34" s="505"/>
      <c r="O34" s="506"/>
      <c r="P34" s="349"/>
      <c r="Q34" s="349"/>
      <c r="R34" s="349"/>
      <c r="S34" s="349"/>
      <c r="T34" s="507"/>
      <c r="U34" s="505"/>
      <c r="V34" s="506"/>
      <c r="W34" s="349"/>
      <c r="X34" s="349"/>
      <c r="Y34" s="349"/>
      <c r="Z34" s="349"/>
      <c r="AA34" s="507"/>
      <c r="AB34" s="505"/>
      <c r="AC34" s="506"/>
      <c r="AD34" s="349"/>
      <c r="AE34" s="349"/>
      <c r="AF34" s="349"/>
      <c r="AG34" s="349"/>
      <c r="AH34" s="507"/>
      <c r="AI34" s="508"/>
      <c r="AJ34" s="349"/>
      <c r="AK34" s="349"/>
      <c r="AL34" s="509">
        <f>SUM(G35:AK35)</f>
        <v>0</v>
      </c>
      <c r="AM34" s="510"/>
      <c r="AN34" s="458"/>
      <c r="AO34" s="459"/>
      <c r="AP34" s="510"/>
      <c r="AQ34" s="511"/>
      <c r="AR34" s="511"/>
    </row>
    <row r="35" spans="1:44" ht="15.95" customHeight="1">
      <c r="A35" s="463"/>
      <c r="B35" s="1298"/>
      <c r="C35" s="1299"/>
      <c r="D35" s="1300"/>
      <c r="E35" s="1301"/>
      <c r="F35" s="512" t="s">
        <v>992</v>
      </c>
      <c r="G35" s="513" t="str">
        <f t="shared" ref="G35:AK35" si="13">IF(G34&lt;&gt;"",VLOOKUP(G34,$AC$197:$AL$221,9,FALSE),"")</f>
        <v/>
      </c>
      <c r="H35" s="514" t="str">
        <f t="shared" si="13"/>
        <v/>
      </c>
      <c r="I35" s="514" t="str">
        <f t="shared" si="13"/>
        <v/>
      </c>
      <c r="J35" s="514" t="str">
        <f t="shared" si="13"/>
        <v/>
      </c>
      <c r="K35" s="514" t="str">
        <f t="shared" si="13"/>
        <v/>
      </c>
      <c r="L35" s="514" t="str">
        <f t="shared" si="13"/>
        <v/>
      </c>
      <c r="M35" s="515" t="str">
        <f t="shared" si="13"/>
        <v/>
      </c>
      <c r="N35" s="513" t="str">
        <f t="shared" si="13"/>
        <v/>
      </c>
      <c r="O35" s="514" t="str">
        <f t="shared" si="13"/>
        <v/>
      </c>
      <c r="P35" s="514" t="str">
        <f t="shared" si="13"/>
        <v/>
      </c>
      <c r="Q35" s="514" t="str">
        <f t="shared" si="13"/>
        <v/>
      </c>
      <c r="R35" s="514" t="str">
        <f t="shared" si="13"/>
        <v/>
      </c>
      <c r="S35" s="514" t="str">
        <f t="shared" si="13"/>
        <v/>
      </c>
      <c r="T35" s="515" t="str">
        <f t="shared" si="13"/>
        <v/>
      </c>
      <c r="U35" s="513" t="str">
        <f t="shared" si="13"/>
        <v/>
      </c>
      <c r="V35" s="514" t="str">
        <f t="shared" si="13"/>
        <v/>
      </c>
      <c r="W35" s="514" t="str">
        <f t="shared" si="13"/>
        <v/>
      </c>
      <c r="X35" s="514" t="str">
        <f t="shared" si="13"/>
        <v/>
      </c>
      <c r="Y35" s="514" t="str">
        <f t="shared" si="13"/>
        <v/>
      </c>
      <c r="Z35" s="514" t="str">
        <f t="shared" si="13"/>
        <v/>
      </c>
      <c r="AA35" s="515" t="str">
        <f t="shared" si="13"/>
        <v/>
      </c>
      <c r="AB35" s="513" t="str">
        <f t="shared" si="13"/>
        <v/>
      </c>
      <c r="AC35" s="514" t="str">
        <f t="shared" si="13"/>
        <v/>
      </c>
      <c r="AD35" s="514" t="str">
        <f t="shared" si="13"/>
        <v/>
      </c>
      <c r="AE35" s="514" t="str">
        <f t="shared" si="13"/>
        <v/>
      </c>
      <c r="AF35" s="514" t="str">
        <f t="shared" si="13"/>
        <v/>
      </c>
      <c r="AG35" s="514" t="str">
        <f t="shared" si="13"/>
        <v/>
      </c>
      <c r="AH35" s="515" t="str">
        <f t="shared" si="13"/>
        <v/>
      </c>
      <c r="AI35" s="516" t="str">
        <f t="shared" si="13"/>
        <v/>
      </c>
      <c r="AJ35" s="514" t="str">
        <f t="shared" si="13"/>
        <v/>
      </c>
      <c r="AK35" s="514" t="str">
        <f t="shared" si="13"/>
        <v/>
      </c>
      <c r="AL35" s="517">
        <f>SUM(G35:AH35)</f>
        <v>0</v>
      </c>
      <c r="AM35" s="518">
        <f>AL35/4</f>
        <v>0</v>
      </c>
      <c r="AN35" s="519" t="str">
        <f>IF(C34="","",C34)</f>
        <v/>
      </c>
      <c r="AO35" s="520" t="str">
        <f>IF(D34="","",D34)</f>
        <v/>
      </c>
      <c r="AP35" s="521" t="str">
        <f>IF(D34&lt;&gt;"",VLOOKUP(D34,$AU$2:$AV$6,2,FALSE),"")</f>
        <v/>
      </c>
      <c r="AQ35" s="518">
        <f>ROUNDDOWN(AL35/$AL$6,2)</f>
        <v>0</v>
      </c>
      <c r="AR35" s="518">
        <f>IF(AP35=1,"",AQ35)</f>
        <v>0</v>
      </c>
    </row>
    <row r="36" spans="1:44" ht="15.95" customHeight="1">
      <c r="A36" s="463"/>
      <c r="B36" s="1298" t="s">
        <v>1006</v>
      </c>
      <c r="C36" s="1284"/>
      <c r="D36" s="1286"/>
      <c r="E36" s="1288"/>
      <c r="F36" s="504" t="s">
        <v>989</v>
      </c>
      <c r="G36" s="505"/>
      <c r="H36" s="506"/>
      <c r="I36" s="349"/>
      <c r="J36" s="349"/>
      <c r="K36" s="349"/>
      <c r="L36" s="349"/>
      <c r="M36" s="507"/>
      <c r="N36" s="505"/>
      <c r="O36" s="506"/>
      <c r="P36" s="349"/>
      <c r="Q36" s="349"/>
      <c r="R36" s="349"/>
      <c r="S36" s="349"/>
      <c r="T36" s="507"/>
      <c r="U36" s="505"/>
      <c r="V36" s="506"/>
      <c r="W36" s="349"/>
      <c r="X36" s="349"/>
      <c r="Y36" s="349"/>
      <c r="Z36" s="349"/>
      <c r="AA36" s="507"/>
      <c r="AB36" s="505"/>
      <c r="AC36" s="506"/>
      <c r="AD36" s="349"/>
      <c r="AE36" s="349"/>
      <c r="AF36" s="349"/>
      <c r="AG36" s="349"/>
      <c r="AH36" s="507"/>
      <c r="AI36" s="508"/>
      <c r="AJ36" s="349"/>
      <c r="AK36" s="349"/>
      <c r="AL36" s="509">
        <f>SUM(G37:AK37)</f>
        <v>0</v>
      </c>
      <c r="AM36" s="510"/>
      <c r="AN36" s="458"/>
      <c r="AO36" s="459"/>
      <c r="AP36" s="510"/>
      <c r="AQ36" s="511"/>
      <c r="AR36" s="511"/>
    </row>
    <row r="37" spans="1:44" ht="15.95" customHeight="1">
      <c r="A37" s="463"/>
      <c r="B37" s="1298"/>
      <c r="C37" s="1299"/>
      <c r="D37" s="1300"/>
      <c r="E37" s="1301"/>
      <c r="F37" s="512" t="s">
        <v>992</v>
      </c>
      <c r="G37" s="513" t="str">
        <f t="shared" ref="G37:AK37" si="14">IF(G36&lt;&gt;"",VLOOKUP(G36,$AC$197:$AL$221,9,FALSE),"")</f>
        <v/>
      </c>
      <c r="H37" s="514" t="str">
        <f t="shared" si="14"/>
        <v/>
      </c>
      <c r="I37" s="514" t="str">
        <f t="shared" si="14"/>
        <v/>
      </c>
      <c r="J37" s="514" t="str">
        <f t="shared" si="14"/>
        <v/>
      </c>
      <c r="K37" s="514" t="str">
        <f t="shared" si="14"/>
        <v/>
      </c>
      <c r="L37" s="514" t="str">
        <f t="shared" si="14"/>
        <v/>
      </c>
      <c r="M37" s="515" t="str">
        <f t="shared" si="14"/>
        <v/>
      </c>
      <c r="N37" s="513" t="str">
        <f t="shared" si="14"/>
        <v/>
      </c>
      <c r="O37" s="514" t="str">
        <f t="shared" si="14"/>
        <v/>
      </c>
      <c r="P37" s="514" t="str">
        <f t="shared" si="14"/>
        <v/>
      </c>
      <c r="Q37" s="514" t="str">
        <f t="shared" si="14"/>
        <v/>
      </c>
      <c r="R37" s="514" t="str">
        <f t="shared" si="14"/>
        <v/>
      </c>
      <c r="S37" s="514" t="str">
        <f t="shared" si="14"/>
        <v/>
      </c>
      <c r="T37" s="515" t="str">
        <f t="shared" si="14"/>
        <v/>
      </c>
      <c r="U37" s="513" t="str">
        <f t="shared" si="14"/>
        <v/>
      </c>
      <c r="V37" s="514" t="str">
        <f t="shared" si="14"/>
        <v/>
      </c>
      <c r="W37" s="514" t="str">
        <f t="shared" si="14"/>
        <v/>
      </c>
      <c r="X37" s="514" t="str">
        <f t="shared" si="14"/>
        <v/>
      </c>
      <c r="Y37" s="514" t="str">
        <f t="shared" si="14"/>
        <v/>
      </c>
      <c r="Z37" s="514" t="str">
        <f t="shared" si="14"/>
        <v/>
      </c>
      <c r="AA37" s="515" t="str">
        <f t="shared" si="14"/>
        <v/>
      </c>
      <c r="AB37" s="513" t="str">
        <f t="shared" si="14"/>
        <v/>
      </c>
      <c r="AC37" s="514" t="str">
        <f t="shared" si="14"/>
        <v/>
      </c>
      <c r="AD37" s="514" t="str">
        <f t="shared" si="14"/>
        <v/>
      </c>
      <c r="AE37" s="514" t="str">
        <f t="shared" si="14"/>
        <v/>
      </c>
      <c r="AF37" s="514" t="str">
        <f t="shared" si="14"/>
        <v/>
      </c>
      <c r="AG37" s="514" t="str">
        <f t="shared" si="14"/>
        <v/>
      </c>
      <c r="AH37" s="515" t="str">
        <f t="shared" si="14"/>
        <v/>
      </c>
      <c r="AI37" s="516" t="str">
        <f t="shared" si="14"/>
        <v/>
      </c>
      <c r="AJ37" s="514" t="str">
        <f t="shared" si="14"/>
        <v/>
      </c>
      <c r="AK37" s="514" t="str">
        <f t="shared" si="14"/>
        <v/>
      </c>
      <c r="AL37" s="517">
        <f>SUM(G37:AH37)</f>
        <v>0</v>
      </c>
      <c r="AM37" s="518">
        <f>AL37/4</f>
        <v>0</v>
      </c>
      <c r="AN37" s="519" t="str">
        <f>IF(C36="","",C36)</f>
        <v/>
      </c>
      <c r="AO37" s="520" t="str">
        <f>IF(D36="","",D36)</f>
        <v/>
      </c>
      <c r="AP37" s="521" t="str">
        <f>IF(D36&lt;&gt;"",VLOOKUP(D36,$AU$2:$AV$6,2,FALSE),"")</f>
        <v/>
      </c>
      <c r="AQ37" s="518">
        <f>ROUNDDOWN(AL37/$AL$6,2)</f>
        <v>0</v>
      </c>
      <c r="AR37" s="518">
        <f>IF(AP37=1,"",AQ37)</f>
        <v>0</v>
      </c>
    </row>
    <row r="38" spans="1:44" ht="15.95" customHeight="1">
      <c r="A38" s="463"/>
      <c r="B38" s="1298" t="s">
        <v>1007</v>
      </c>
      <c r="C38" s="1284"/>
      <c r="D38" s="1286"/>
      <c r="E38" s="1288"/>
      <c r="F38" s="504" t="s">
        <v>989</v>
      </c>
      <c r="G38" s="505"/>
      <c r="H38" s="506"/>
      <c r="I38" s="349"/>
      <c r="J38" s="349"/>
      <c r="K38" s="349"/>
      <c r="L38" s="349"/>
      <c r="M38" s="507"/>
      <c r="N38" s="505"/>
      <c r="O38" s="506"/>
      <c r="P38" s="349"/>
      <c r="Q38" s="349"/>
      <c r="R38" s="349"/>
      <c r="S38" s="349"/>
      <c r="T38" s="507"/>
      <c r="U38" s="505"/>
      <c r="V38" s="506"/>
      <c r="W38" s="349"/>
      <c r="X38" s="349"/>
      <c r="Y38" s="349"/>
      <c r="Z38" s="349"/>
      <c r="AA38" s="507"/>
      <c r="AB38" s="505"/>
      <c r="AC38" s="506"/>
      <c r="AD38" s="349"/>
      <c r="AE38" s="349"/>
      <c r="AF38" s="349"/>
      <c r="AG38" s="349"/>
      <c r="AH38" s="507"/>
      <c r="AI38" s="522"/>
      <c r="AJ38" s="506"/>
      <c r="AK38" s="506"/>
      <c r="AL38" s="509">
        <f>SUM(G39:AK39)</f>
        <v>0</v>
      </c>
      <c r="AM38" s="510"/>
      <c r="AN38" s="458"/>
      <c r="AO38" s="459"/>
      <c r="AP38" s="510"/>
      <c r="AQ38" s="511"/>
      <c r="AR38" s="511"/>
    </row>
    <row r="39" spans="1:44" ht="15.95" customHeight="1">
      <c r="A39" s="463"/>
      <c r="B39" s="1298"/>
      <c r="C39" s="1299"/>
      <c r="D39" s="1300"/>
      <c r="E39" s="1301"/>
      <c r="F39" s="512" t="s">
        <v>992</v>
      </c>
      <c r="G39" s="513" t="str">
        <f t="shared" ref="G39:AK39" si="15">IF(G38&lt;&gt;"",VLOOKUP(G38,$AC$197:$AL$221,9,FALSE),"")</f>
        <v/>
      </c>
      <c r="H39" s="514" t="str">
        <f t="shared" si="15"/>
        <v/>
      </c>
      <c r="I39" s="514" t="str">
        <f t="shared" si="15"/>
        <v/>
      </c>
      <c r="J39" s="514" t="str">
        <f t="shared" si="15"/>
        <v/>
      </c>
      <c r="K39" s="514" t="str">
        <f t="shared" si="15"/>
        <v/>
      </c>
      <c r="L39" s="514" t="str">
        <f t="shared" si="15"/>
        <v/>
      </c>
      <c r="M39" s="515" t="str">
        <f t="shared" si="15"/>
        <v/>
      </c>
      <c r="N39" s="513" t="str">
        <f t="shared" si="15"/>
        <v/>
      </c>
      <c r="O39" s="514" t="str">
        <f t="shared" si="15"/>
        <v/>
      </c>
      <c r="P39" s="514" t="str">
        <f t="shared" si="15"/>
        <v/>
      </c>
      <c r="Q39" s="514" t="str">
        <f t="shared" si="15"/>
        <v/>
      </c>
      <c r="R39" s="514" t="str">
        <f t="shared" si="15"/>
        <v/>
      </c>
      <c r="S39" s="514" t="str">
        <f t="shared" si="15"/>
        <v/>
      </c>
      <c r="T39" s="515" t="str">
        <f t="shared" si="15"/>
        <v/>
      </c>
      <c r="U39" s="513" t="str">
        <f t="shared" si="15"/>
        <v/>
      </c>
      <c r="V39" s="514" t="str">
        <f t="shared" si="15"/>
        <v/>
      </c>
      <c r="W39" s="514" t="str">
        <f t="shared" si="15"/>
        <v/>
      </c>
      <c r="X39" s="514" t="str">
        <f t="shared" si="15"/>
        <v/>
      </c>
      <c r="Y39" s="514" t="str">
        <f t="shared" si="15"/>
        <v/>
      </c>
      <c r="Z39" s="514" t="str">
        <f t="shared" si="15"/>
        <v/>
      </c>
      <c r="AA39" s="515" t="str">
        <f t="shared" si="15"/>
        <v/>
      </c>
      <c r="AB39" s="513" t="str">
        <f t="shared" si="15"/>
        <v/>
      </c>
      <c r="AC39" s="514" t="str">
        <f t="shared" si="15"/>
        <v/>
      </c>
      <c r="AD39" s="514" t="str">
        <f t="shared" si="15"/>
        <v/>
      </c>
      <c r="AE39" s="514" t="str">
        <f t="shared" si="15"/>
        <v/>
      </c>
      <c r="AF39" s="514" t="str">
        <f t="shared" si="15"/>
        <v/>
      </c>
      <c r="AG39" s="514" t="str">
        <f t="shared" si="15"/>
        <v/>
      </c>
      <c r="AH39" s="515" t="str">
        <f t="shared" si="15"/>
        <v/>
      </c>
      <c r="AI39" s="516" t="str">
        <f t="shared" si="15"/>
        <v/>
      </c>
      <c r="AJ39" s="514" t="str">
        <f t="shared" si="15"/>
        <v/>
      </c>
      <c r="AK39" s="514" t="str">
        <f t="shared" si="15"/>
        <v/>
      </c>
      <c r="AL39" s="517">
        <f>SUM(G39:AH39)</f>
        <v>0</v>
      </c>
      <c r="AM39" s="518">
        <f>AL39/4</f>
        <v>0</v>
      </c>
      <c r="AN39" s="519" t="str">
        <f>IF(C38="","",C38)</f>
        <v/>
      </c>
      <c r="AO39" s="520" t="str">
        <f>IF(D38="","",D38)</f>
        <v/>
      </c>
      <c r="AP39" s="521" t="str">
        <f>IF(D38&lt;&gt;"",VLOOKUP(D38,$AU$2:$AV$6,2,FALSE),"")</f>
        <v/>
      </c>
      <c r="AQ39" s="518">
        <f>ROUNDDOWN(AL39/$AL$6,2)</f>
        <v>0</v>
      </c>
      <c r="AR39" s="518">
        <f>IF(AP39=1,"",AQ39)</f>
        <v>0</v>
      </c>
    </row>
    <row r="40" spans="1:44" ht="15.95" customHeight="1">
      <c r="A40" s="463"/>
      <c r="B40" s="1298" t="s">
        <v>1008</v>
      </c>
      <c r="C40" s="1284"/>
      <c r="D40" s="1286"/>
      <c r="E40" s="1288"/>
      <c r="F40" s="504" t="s">
        <v>989</v>
      </c>
      <c r="G40" s="505"/>
      <c r="H40" s="506"/>
      <c r="I40" s="349"/>
      <c r="J40" s="349"/>
      <c r="K40" s="349"/>
      <c r="L40" s="349"/>
      <c r="M40" s="507"/>
      <c r="N40" s="505"/>
      <c r="O40" s="506"/>
      <c r="P40" s="349"/>
      <c r="Q40" s="349"/>
      <c r="R40" s="349"/>
      <c r="S40" s="349"/>
      <c r="T40" s="507"/>
      <c r="U40" s="505"/>
      <c r="V40" s="506"/>
      <c r="W40" s="349"/>
      <c r="X40" s="349"/>
      <c r="Y40" s="349"/>
      <c r="Z40" s="349"/>
      <c r="AA40" s="507"/>
      <c r="AB40" s="505"/>
      <c r="AC40" s="506"/>
      <c r="AD40" s="349"/>
      <c r="AE40" s="349"/>
      <c r="AF40" s="349"/>
      <c r="AG40" s="349"/>
      <c r="AH40" s="507"/>
      <c r="AI40" s="522"/>
      <c r="AJ40" s="506"/>
      <c r="AK40" s="506"/>
      <c r="AL40" s="509">
        <f>SUM(G41:AK41)</f>
        <v>0</v>
      </c>
      <c r="AM40" s="510"/>
      <c r="AN40" s="458"/>
      <c r="AO40" s="459"/>
      <c r="AP40" s="510"/>
      <c r="AQ40" s="511"/>
      <c r="AR40" s="511"/>
    </row>
    <row r="41" spans="1:44" ht="15.95" customHeight="1">
      <c r="A41" s="463"/>
      <c r="B41" s="1298"/>
      <c r="C41" s="1299"/>
      <c r="D41" s="1300"/>
      <c r="E41" s="1301"/>
      <c r="F41" s="512" t="s">
        <v>992</v>
      </c>
      <c r="G41" s="513" t="str">
        <f t="shared" ref="G41:AK41" si="16">IF(G40&lt;&gt;"",VLOOKUP(G40,$AC$197:$AL$221,9,FALSE),"")</f>
        <v/>
      </c>
      <c r="H41" s="514" t="str">
        <f t="shared" si="16"/>
        <v/>
      </c>
      <c r="I41" s="514" t="str">
        <f t="shared" si="16"/>
        <v/>
      </c>
      <c r="J41" s="514" t="str">
        <f t="shared" si="16"/>
        <v/>
      </c>
      <c r="K41" s="514" t="str">
        <f t="shared" si="16"/>
        <v/>
      </c>
      <c r="L41" s="514" t="str">
        <f t="shared" si="16"/>
        <v/>
      </c>
      <c r="M41" s="515" t="str">
        <f t="shared" si="16"/>
        <v/>
      </c>
      <c r="N41" s="513" t="str">
        <f t="shared" si="16"/>
        <v/>
      </c>
      <c r="O41" s="514" t="str">
        <f t="shared" si="16"/>
        <v/>
      </c>
      <c r="P41" s="514" t="str">
        <f t="shared" si="16"/>
        <v/>
      </c>
      <c r="Q41" s="514" t="str">
        <f t="shared" si="16"/>
        <v/>
      </c>
      <c r="R41" s="514" t="str">
        <f t="shared" si="16"/>
        <v/>
      </c>
      <c r="S41" s="514" t="str">
        <f t="shared" si="16"/>
        <v/>
      </c>
      <c r="T41" s="515" t="str">
        <f t="shared" si="16"/>
        <v/>
      </c>
      <c r="U41" s="513" t="str">
        <f t="shared" si="16"/>
        <v/>
      </c>
      <c r="V41" s="514" t="str">
        <f t="shared" si="16"/>
        <v/>
      </c>
      <c r="W41" s="514" t="str">
        <f t="shared" si="16"/>
        <v/>
      </c>
      <c r="X41" s="514" t="str">
        <f t="shared" si="16"/>
        <v/>
      </c>
      <c r="Y41" s="514" t="str">
        <f t="shared" si="16"/>
        <v/>
      </c>
      <c r="Z41" s="514" t="str">
        <f t="shared" si="16"/>
        <v/>
      </c>
      <c r="AA41" s="515" t="str">
        <f t="shared" si="16"/>
        <v/>
      </c>
      <c r="AB41" s="513" t="str">
        <f t="shared" si="16"/>
        <v/>
      </c>
      <c r="AC41" s="514" t="str">
        <f t="shared" si="16"/>
        <v/>
      </c>
      <c r="AD41" s="514" t="str">
        <f t="shared" si="16"/>
        <v/>
      </c>
      <c r="AE41" s="514" t="str">
        <f t="shared" si="16"/>
        <v/>
      </c>
      <c r="AF41" s="514" t="str">
        <f t="shared" si="16"/>
        <v/>
      </c>
      <c r="AG41" s="514" t="str">
        <f t="shared" si="16"/>
        <v/>
      </c>
      <c r="AH41" s="515" t="str">
        <f t="shared" si="16"/>
        <v/>
      </c>
      <c r="AI41" s="516" t="str">
        <f t="shared" si="16"/>
        <v/>
      </c>
      <c r="AJ41" s="514" t="str">
        <f t="shared" si="16"/>
        <v/>
      </c>
      <c r="AK41" s="514" t="str">
        <f t="shared" si="16"/>
        <v/>
      </c>
      <c r="AL41" s="517">
        <f>SUM(G41:AH41)</f>
        <v>0</v>
      </c>
      <c r="AM41" s="518">
        <f>AL41/4</f>
        <v>0</v>
      </c>
      <c r="AN41" s="519" t="str">
        <f>IF(C40="","",C40)</f>
        <v/>
      </c>
      <c r="AO41" s="520" t="str">
        <f>IF(D40="","",D40)</f>
        <v/>
      </c>
      <c r="AP41" s="521" t="str">
        <f>IF(D40&lt;&gt;"",VLOOKUP(D40,$AU$2:$AV$6,2,FALSE),"")</f>
        <v/>
      </c>
      <c r="AQ41" s="518">
        <f>ROUNDDOWN(AL41/$AL$6,2)</f>
        <v>0</v>
      </c>
      <c r="AR41" s="518">
        <f>IF(AP41=1,"",AQ41)</f>
        <v>0</v>
      </c>
    </row>
    <row r="42" spans="1:44" ht="15.95" customHeight="1">
      <c r="A42" s="463"/>
      <c r="B42" s="1298" t="s">
        <v>1009</v>
      </c>
      <c r="C42" s="1284"/>
      <c r="D42" s="1286"/>
      <c r="E42" s="1288"/>
      <c r="F42" s="504" t="s">
        <v>989</v>
      </c>
      <c r="G42" s="505"/>
      <c r="H42" s="506"/>
      <c r="I42" s="349"/>
      <c r="J42" s="349"/>
      <c r="K42" s="349"/>
      <c r="L42" s="349"/>
      <c r="M42" s="507"/>
      <c r="N42" s="505"/>
      <c r="O42" s="506"/>
      <c r="P42" s="349"/>
      <c r="Q42" s="349"/>
      <c r="R42" s="349"/>
      <c r="S42" s="349"/>
      <c r="T42" s="507"/>
      <c r="U42" s="505"/>
      <c r="V42" s="506"/>
      <c r="W42" s="349"/>
      <c r="X42" s="349"/>
      <c r="Y42" s="349"/>
      <c r="Z42" s="349"/>
      <c r="AA42" s="507"/>
      <c r="AB42" s="505"/>
      <c r="AC42" s="506"/>
      <c r="AD42" s="349"/>
      <c r="AE42" s="349"/>
      <c r="AF42" s="349"/>
      <c r="AG42" s="349"/>
      <c r="AH42" s="507"/>
      <c r="AI42" s="508"/>
      <c r="AJ42" s="349"/>
      <c r="AK42" s="349"/>
      <c r="AL42" s="509">
        <f>SUM(G43:AK43)</f>
        <v>0</v>
      </c>
      <c r="AM42" s="510"/>
      <c r="AN42" s="458"/>
      <c r="AO42" s="459"/>
      <c r="AP42" s="510"/>
      <c r="AQ42" s="511"/>
      <c r="AR42" s="511"/>
    </row>
    <row r="43" spans="1:44" ht="15.95" customHeight="1">
      <c r="A43" s="463"/>
      <c r="B43" s="1298"/>
      <c r="C43" s="1299"/>
      <c r="D43" s="1300"/>
      <c r="E43" s="1301"/>
      <c r="F43" s="512" t="s">
        <v>992</v>
      </c>
      <c r="G43" s="513" t="str">
        <f t="shared" ref="G43:AK43" si="17">IF(G42&lt;&gt;"",VLOOKUP(G42,$AC$197:$AL$221,9,FALSE),"")</f>
        <v/>
      </c>
      <c r="H43" s="514" t="str">
        <f t="shared" si="17"/>
        <v/>
      </c>
      <c r="I43" s="514" t="str">
        <f t="shared" si="17"/>
        <v/>
      </c>
      <c r="J43" s="514" t="str">
        <f t="shared" si="17"/>
        <v/>
      </c>
      <c r="K43" s="514" t="str">
        <f t="shared" si="17"/>
        <v/>
      </c>
      <c r="L43" s="514" t="str">
        <f t="shared" si="17"/>
        <v/>
      </c>
      <c r="M43" s="515" t="str">
        <f t="shared" si="17"/>
        <v/>
      </c>
      <c r="N43" s="513" t="str">
        <f t="shared" si="17"/>
        <v/>
      </c>
      <c r="O43" s="514" t="str">
        <f t="shared" si="17"/>
        <v/>
      </c>
      <c r="P43" s="514" t="str">
        <f t="shared" si="17"/>
        <v/>
      </c>
      <c r="Q43" s="514" t="str">
        <f t="shared" si="17"/>
        <v/>
      </c>
      <c r="R43" s="514" t="str">
        <f t="shared" si="17"/>
        <v/>
      </c>
      <c r="S43" s="514" t="str">
        <f t="shared" si="17"/>
        <v/>
      </c>
      <c r="T43" s="515" t="str">
        <f t="shared" si="17"/>
        <v/>
      </c>
      <c r="U43" s="513" t="str">
        <f t="shared" si="17"/>
        <v/>
      </c>
      <c r="V43" s="514" t="str">
        <f t="shared" si="17"/>
        <v/>
      </c>
      <c r="W43" s="514" t="str">
        <f t="shared" si="17"/>
        <v/>
      </c>
      <c r="X43" s="514" t="str">
        <f t="shared" si="17"/>
        <v/>
      </c>
      <c r="Y43" s="514" t="str">
        <f t="shared" si="17"/>
        <v/>
      </c>
      <c r="Z43" s="514" t="str">
        <f t="shared" si="17"/>
        <v/>
      </c>
      <c r="AA43" s="515" t="str">
        <f t="shared" si="17"/>
        <v/>
      </c>
      <c r="AB43" s="513" t="str">
        <f t="shared" si="17"/>
        <v/>
      </c>
      <c r="AC43" s="514" t="str">
        <f t="shared" si="17"/>
        <v/>
      </c>
      <c r="AD43" s="514" t="str">
        <f t="shared" si="17"/>
        <v/>
      </c>
      <c r="AE43" s="514" t="str">
        <f t="shared" si="17"/>
        <v/>
      </c>
      <c r="AF43" s="514" t="str">
        <f t="shared" si="17"/>
        <v/>
      </c>
      <c r="AG43" s="514" t="str">
        <f t="shared" si="17"/>
        <v/>
      </c>
      <c r="AH43" s="515" t="str">
        <f t="shared" si="17"/>
        <v/>
      </c>
      <c r="AI43" s="516" t="str">
        <f t="shared" si="17"/>
        <v/>
      </c>
      <c r="AJ43" s="514" t="str">
        <f t="shared" si="17"/>
        <v/>
      </c>
      <c r="AK43" s="514" t="str">
        <f t="shared" si="17"/>
        <v/>
      </c>
      <c r="AL43" s="517">
        <f>SUM(G43:AH43)</f>
        <v>0</v>
      </c>
      <c r="AM43" s="518">
        <f>AL43/4</f>
        <v>0</v>
      </c>
      <c r="AN43" s="519" t="str">
        <f>IF(C42="","",C42)</f>
        <v/>
      </c>
      <c r="AO43" s="520" t="str">
        <f>IF(D42="","",D42)</f>
        <v/>
      </c>
      <c r="AP43" s="521" t="str">
        <f>IF(D42&lt;&gt;"",VLOOKUP(D42,$AU$2:$AV$6,2,FALSE),"")</f>
        <v/>
      </c>
      <c r="AQ43" s="518">
        <f>ROUNDDOWN(AL43/$AL$6,2)</f>
        <v>0</v>
      </c>
      <c r="AR43" s="518">
        <f>IF(AP43=1,"",AQ43)</f>
        <v>0</v>
      </c>
    </row>
    <row r="44" spans="1:44" ht="15.95" customHeight="1">
      <c r="A44" s="463"/>
      <c r="B44" s="1298" t="s">
        <v>1010</v>
      </c>
      <c r="C44" s="1284"/>
      <c r="D44" s="1286"/>
      <c r="E44" s="1288"/>
      <c r="F44" s="504" t="s">
        <v>989</v>
      </c>
      <c r="G44" s="505"/>
      <c r="H44" s="506"/>
      <c r="I44" s="349"/>
      <c r="J44" s="349"/>
      <c r="K44" s="349"/>
      <c r="L44" s="349"/>
      <c r="M44" s="507"/>
      <c r="N44" s="505"/>
      <c r="O44" s="506"/>
      <c r="P44" s="349"/>
      <c r="Q44" s="349"/>
      <c r="R44" s="349"/>
      <c r="S44" s="349"/>
      <c r="T44" s="507"/>
      <c r="U44" s="505"/>
      <c r="V44" s="506"/>
      <c r="W44" s="349"/>
      <c r="X44" s="349"/>
      <c r="Y44" s="349"/>
      <c r="Z44" s="349"/>
      <c r="AA44" s="507"/>
      <c r="AB44" s="505"/>
      <c r="AC44" s="506"/>
      <c r="AD44" s="349"/>
      <c r="AE44" s="349"/>
      <c r="AF44" s="349"/>
      <c r="AG44" s="349"/>
      <c r="AH44" s="507"/>
      <c r="AI44" s="508"/>
      <c r="AJ44" s="349"/>
      <c r="AK44" s="349"/>
      <c r="AL44" s="509">
        <f>SUM(G45:AK45)</f>
        <v>0</v>
      </c>
      <c r="AM44" s="510"/>
      <c r="AN44" s="458"/>
      <c r="AO44" s="459"/>
      <c r="AP44" s="510"/>
      <c r="AQ44" s="511"/>
      <c r="AR44" s="511"/>
    </row>
    <row r="45" spans="1:44" ht="15.95" customHeight="1">
      <c r="A45" s="463"/>
      <c r="B45" s="1298"/>
      <c r="C45" s="1299"/>
      <c r="D45" s="1300"/>
      <c r="E45" s="1301"/>
      <c r="F45" s="512" t="s">
        <v>992</v>
      </c>
      <c r="G45" s="513" t="str">
        <f t="shared" ref="G45:AK45" si="18">IF(G44&lt;&gt;"",VLOOKUP(G44,$AC$197:$AL$221,9,FALSE),"")</f>
        <v/>
      </c>
      <c r="H45" s="514" t="str">
        <f t="shared" si="18"/>
        <v/>
      </c>
      <c r="I45" s="514" t="str">
        <f t="shared" si="18"/>
        <v/>
      </c>
      <c r="J45" s="514" t="str">
        <f t="shared" si="18"/>
        <v/>
      </c>
      <c r="K45" s="514" t="str">
        <f t="shared" si="18"/>
        <v/>
      </c>
      <c r="L45" s="514" t="str">
        <f t="shared" si="18"/>
        <v/>
      </c>
      <c r="M45" s="515" t="str">
        <f t="shared" si="18"/>
        <v/>
      </c>
      <c r="N45" s="513" t="str">
        <f t="shared" si="18"/>
        <v/>
      </c>
      <c r="O45" s="514" t="str">
        <f t="shared" si="18"/>
        <v/>
      </c>
      <c r="P45" s="514" t="str">
        <f t="shared" si="18"/>
        <v/>
      </c>
      <c r="Q45" s="514" t="str">
        <f t="shared" si="18"/>
        <v/>
      </c>
      <c r="R45" s="514" t="str">
        <f t="shared" si="18"/>
        <v/>
      </c>
      <c r="S45" s="514" t="str">
        <f t="shared" si="18"/>
        <v/>
      </c>
      <c r="T45" s="515" t="str">
        <f t="shared" si="18"/>
        <v/>
      </c>
      <c r="U45" s="513" t="str">
        <f t="shared" si="18"/>
        <v/>
      </c>
      <c r="V45" s="514" t="str">
        <f t="shared" si="18"/>
        <v/>
      </c>
      <c r="W45" s="514" t="str">
        <f t="shared" si="18"/>
        <v/>
      </c>
      <c r="X45" s="514" t="str">
        <f t="shared" si="18"/>
        <v/>
      </c>
      <c r="Y45" s="514" t="str">
        <f t="shared" si="18"/>
        <v/>
      </c>
      <c r="Z45" s="514" t="str">
        <f t="shared" si="18"/>
        <v/>
      </c>
      <c r="AA45" s="515" t="str">
        <f t="shared" si="18"/>
        <v/>
      </c>
      <c r="AB45" s="513" t="str">
        <f t="shared" si="18"/>
        <v/>
      </c>
      <c r="AC45" s="514" t="str">
        <f t="shared" si="18"/>
        <v/>
      </c>
      <c r="AD45" s="514" t="str">
        <f t="shared" si="18"/>
        <v/>
      </c>
      <c r="AE45" s="514" t="str">
        <f t="shared" si="18"/>
        <v/>
      </c>
      <c r="AF45" s="514" t="str">
        <f t="shared" si="18"/>
        <v/>
      </c>
      <c r="AG45" s="514" t="str">
        <f t="shared" si="18"/>
        <v/>
      </c>
      <c r="AH45" s="515" t="str">
        <f t="shared" si="18"/>
        <v/>
      </c>
      <c r="AI45" s="516" t="str">
        <f t="shared" si="18"/>
        <v/>
      </c>
      <c r="AJ45" s="514" t="str">
        <f t="shared" si="18"/>
        <v/>
      </c>
      <c r="AK45" s="514" t="str">
        <f t="shared" si="18"/>
        <v/>
      </c>
      <c r="AL45" s="517">
        <f>SUM(G45:AH45)</f>
        <v>0</v>
      </c>
      <c r="AM45" s="518">
        <f>AL45/4</f>
        <v>0</v>
      </c>
      <c r="AN45" s="519" t="str">
        <f>IF(C44="","",C44)</f>
        <v/>
      </c>
      <c r="AO45" s="520" t="str">
        <f>IF(D44="","",D44)</f>
        <v/>
      </c>
      <c r="AP45" s="521" t="str">
        <f>IF(D44&lt;&gt;"",VLOOKUP(D44,$AU$2:$AV$6,2,FALSE),"")</f>
        <v/>
      </c>
      <c r="AQ45" s="518">
        <f>ROUNDDOWN(AL45/$AL$6,2)</f>
        <v>0</v>
      </c>
      <c r="AR45" s="518">
        <f>IF(AP45=1,"",AQ45)</f>
        <v>0</v>
      </c>
    </row>
    <row r="46" spans="1:44" ht="15.95" customHeight="1">
      <c r="A46" s="463"/>
      <c r="B46" s="1298" t="s">
        <v>1011</v>
      </c>
      <c r="C46" s="1284"/>
      <c r="D46" s="1286"/>
      <c r="E46" s="1288"/>
      <c r="F46" s="504" t="s">
        <v>989</v>
      </c>
      <c r="G46" s="505"/>
      <c r="H46" s="506"/>
      <c r="I46" s="349"/>
      <c r="J46" s="349"/>
      <c r="K46" s="349"/>
      <c r="L46" s="349"/>
      <c r="M46" s="507"/>
      <c r="N46" s="505"/>
      <c r="O46" s="506"/>
      <c r="P46" s="349"/>
      <c r="Q46" s="349"/>
      <c r="R46" s="349"/>
      <c r="S46" s="349"/>
      <c r="T46" s="507"/>
      <c r="U46" s="505"/>
      <c r="V46" s="506"/>
      <c r="W46" s="349"/>
      <c r="X46" s="349"/>
      <c r="Y46" s="349"/>
      <c r="Z46" s="349"/>
      <c r="AA46" s="507"/>
      <c r="AB46" s="505"/>
      <c r="AC46" s="506"/>
      <c r="AD46" s="349"/>
      <c r="AE46" s="349"/>
      <c r="AF46" s="349"/>
      <c r="AG46" s="349"/>
      <c r="AH46" s="507"/>
      <c r="AI46" s="522"/>
      <c r="AJ46" s="506"/>
      <c r="AK46" s="506"/>
      <c r="AL46" s="509">
        <f>SUM(G47:AK47)</f>
        <v>0</v>
      </c>
      <c r="AM46" s="510"/>
      <c r="AN46" s="458"/>
      <c r="AO46" s="459"/>
      <c r="AP46" s="510"/>
      <c r="AQ46" s="511"/>
      <c r="AR46" s="511"/>
    </row>
    <row r="47" spans="1:44" ht="15.95" customHeight="1">
      <c r="A47" s="463"/>
      <c r="B47" s="1298"/>
      <c r="C47" s="1299"/>
      <c r="D47" s="1300"/>
      <c r="E47" s="1301"/>
      <c r="F47" s="512" t="s">
        <v>992</v>
      </c>
      <c r="G47" s="513" t="str">
        <f t="shared" ref="G47:AK47" si="19">IF(G46&lt;&gt;"",VLOOKUP(G46,$AC$197:$AL$221,9,FALSE),"")</f>
        <v/>
      </c>
      <c r="H47" s="514" t="str">
        <f t="shared" si="19"/>
        <v/>
      </c>
      <c r="I47" s="514" t="str">
        <f t="shared" si="19"/>
        <v/>
      </c>
      <c r="J47" s="514" t="str">
        <f t="shared" si="19"/>
        <v/>
      </c>
      <c r="K47" s="514" t="str">
        <f t="shared" si="19"/>
        <v/>
      </c>
      <c r="L47" s="514" t="str">
        <f t="shared" si="19"/>
        <v/>
      </c>
      <c r="M47" s="515" t="str">
        <f t="shared" si="19"/>
        <v/>
      </c>
      <c r="N47" s="513" t="str">
        <f t="shared" si="19"/>
        <v/>
      </c>
      <c r="O47" s="514" t="str">
        <f t="shared" si="19"/>
        <v/>
      </c>
      <c r="P47" s="514" t="str">
        <f t="shared" si="19"/>
        <v/>
      </c>
      <c r="Q47" s="514" t="str">
        <f t="shared" si="19"/>
        <v/>
      </c>
      <c r="R47" s="514" t="str">
        <f t="shared" si="19"/>
        <v/>
      </c>
      <c r="S47" s="514" t="str">
        <f t="shared" si="19"/>
        <v/>
      </c>
      <c r="T47" s="515" t="str">
        <f t="shared" si="19"/>
        <v/>
      </c>
      <c r="U47" s="513" t="str">
        <f t="shared" si="19"/>
        <v/>
      </c>
      <c r="V47" s="514" t="str">
        <f t="shared" si="19"/>
        <v/>
      </c>
      <c r="W47" s="514" t="str">
        <f t="shared" si="19"/>
        <v/>
      </c>
      <c r="X47" s="514" t="str">
        <f t="shared" si="19"/>
        <v/>
      </c>
      <c r="Y47" s="514" t="str">
        <f t="shared" si="19"/>
        <v/>
      </c>
      <c r="Z47" s="514" t="str">
        <f t="shared" si="19"/>
        <v/>
      </c>
      <c r="AA47" s="515" t="str">
        <f t="shared" si="19"/>
        <v/>
      </c>
      <c r="AB47" s="513" t="str">
        <f t="shared" si="19"/>
        <v/>
      </c>
      <c r="AC47" s="514" t="str">
        <f t="shared" si="19"/>
        <v/>
      </c>
      <c r="AD47" s="514" t="str">
        <f t="shared" si="19"/>
        <v/>
      </c>
      <c r="AE47" s="514" t="str">
        <f t="shared" si="19"/>
        <v/>
      </c>
      <c r="AF47" s="514" t="str">
        <f t="shared" si="19"/>
        <v/>
      </c>
      <c r="AG47" s="514" t="str">
        <f t="shared" si="19"/>
        <v/>
      </c>
      <c r="AH47" s="515" t="str">
        <f t="shared" si="19"/>
        <v/>
      </c>
      <c r="AI47" s="516" t="str">
        <f t="shared" si="19"/>
        <v/>
      </c>
      <c r="AJ47" s="514" t="str">
        <f t="shared" si="19"/>
        <v/>
      </c>
      <c r="AK47" s="514" t="str">
        <f t="shared" si="19"/>
        <v/>
      </c>
      <c r="AL47" s="517">
        <f>SUM(G47:AH47)</f>
        <v>0</v>
      </c>
      <c r="AM47" s="518">
        <f>AL47/4</f>
        <v>0</v>
      </c>
      <c r="AN47" s="519" t="str">
        <f>IF(C46="","",C46)</f>
        <v/>
      </c>
      <c r="AO47" s="520" t="str">
        <f>IF(D46="","",D46)</f>
        <v/>
      </c>
      <c r="AP47" s="521" t="str">
        <f>IF(D46&lt;&gt;"",VLOOKUP(D46,$AU$2:$AV$6,2,FALSE),"")</f>
        <v/>
      </c>
      <c r="AQ47" s="518">
        <f>ROUNDDOWN(AL47/$AL$6,2)</f>
        <v>0</v>
      </c>
      <c r="AR47" s="518">
        <f>IF(AP47=1,"",AQ47)</f>
        <v>0</v>
      </c>
    </row>
    <row r="48" spans="1:44" ht="15.95" customHeight="1">
      <c r="A48" s="463"/>
      <c r="B48" s="1298" t="s">
        <v>1012</v>
      </c>
      <c r="C48" s="1284"/>
      <c r="D48" s="1286"/>
      <c r="E48" s="1288"/>
      <c r="F48" s="504" t="s">
        <v>989</v>
      </c>
      <c r="G48" s="505"/>
      <c r="H48" s="506"/>
      <c r="I48" s="349"/>
      <c r="J48" s="349"/>
      <c r="K48" s="349"/>
      <c r="L48" s="349"/>
      <c r="M48" s="507"/>
      <c r="N48" s="505"/>
      <c r="O48" s="506"/>
      <c r="P48" s="349"/>
      <c r="Q48" s="349"/>
      <c r="R48" s="349"/>
      <c r="S48" s="349"/>
      <c r="T48" s="507"/>
      <c r="U48" s="505"/>
      <c r="V48" s="506"/>
      <c r="W48" s="349"/>
      <c r="X48" s="349"/>
      <c r="Y48" s="349"/>
      <c r="Z48" s="349"/>
      <c r="AA48" s="507"/>
      <c r="AB48" s="505"/>
      <c r="AC48" s="506"/>
      <c r="AD48" s="349"/>
      <c r="AE48" s="349"/>
      <c r="AF48" s="349"/>
      <c r="AG48" s="349"/>
      <c r="AH48" s="507"/>
      <c r="AI48" s="522"/>
      <c r="AJ48" s="506"/>
      <c r="AK48" s="506"/>
      <c r="AL48" s="509">
        <f>SUM(G49:AK49)</f>
        <v>0</v>
      </c>
      <c r="AM48" s="510"/>
      <c r="AN48" s="458"/>
      <c r="AO48" s="459"/>
      <c r="AP48" s="510"/>
      <c r="AQ48" s="511"/>
      <c r="AR48" s="511"/>
    </row>
    <row r="49" spans="1:44" ht="15.95" customHeight="1">
      <c r="A49" s="463"/>
      <c r="B49" s="1298"/>
      <c r="C49" s="1299"/>
      <c r="D49" s="1300"/>
      <c r="E49" s="1301"/>
      <c r="F49" s="512" t="s">
        <v>992</v>
      </c>
      <c r="G49" s="513" t="str">
        <f t="shared" ref="G49:AK49" si="20">IF(G48&lt;&gt;"",VLOOKUP(G48,$AC$197:$AL$221,9,FALSE),"")</f>
        <v/>
      </c>
      <c r="H49" s="514" t="str">
        <f t="shared" si="20"/>
        <v/>
      </c>
      <c r="I49" s="514" t="str">
        <f t="shared" si="20"/>
        <v/>
      </c>
      <c r="J49" s="514" t="str">
        <f t="shared" si="20"/>
        <v/>
      </c>
      <c r="K49" s="514" t="str">
        <f t="shared" si="20"/>
        <v/>
      </c>
      <c r="L49" s="514" t="str">
        <f t="shared" si="20"/>
        <v/>
      </c>
      <c r="M49" s="515" t="str">
        <f t="shared" si="20"/>
        <v/>
      </c>
      <c r="N49" s="513" t="str">
        <f t="shared" si="20"/>
        <v/>
      </c>
      <c r="O49" s="514" t="str">
        <f t="shared" si="20"/>
        <v/>
      </c>
      <c r="P49" s="514" t="str">
        <f t="shared" si="20"/>
        <v/>
      </c>
      <c r="Q49" s="514" t="str">
        <f t="shared" si="20"/>
        <v/>
      </c>
      <c r="R49" s="514" t="str">
        <f t="shared" si="20"/>
        <v/>
      </c>
      <c r="S49" s="514" t="str">
        <f t="shared" si="20"/>
        <v/>
      </c>
      <c r="T49" s="515" t="str">
        <f t="shared" si="20"/>
        <v/>
      </c>
      <c r="U49" s="513" t="str">
        <f t="shared" si="20"/>
        <v/>
      </c>
      <c r="V49" s="514" t="str">
        <f t="shared" si="20"/>
        <v/>
      </c>
      <c r="W49" s="514" t="str">
        <f t="shared" si="20"/>
        <v/>
      </c>
      <c r="X49" s="514" t="str">
        <f t="shared" si="20"/>
        <v/>
      </c>
      <c r="Y49" s="514" t="str">
        <f t="shared" si="20"/>
        <v/>
      </c>
      <c r="Z49" s="514" t="str">
        <f t="shared" si="20"/>
        <v/>
      </c>
      <c r="AA49" s="515" t="str">
        <f t="shared" si="20"/>
        <v/>
      </c>
      <c r="AB49" s="513" t="str">
        <f t="shared" si="20"/>
        <v/>
      </c>
      <c r="AC49" s="514" t="str">
        <f t="shared" si="20"/>
        <v/>
      </c>
      <c r="AD49" s="514" t="str">
        <f t="shared" si="20"/>
        <v/>
      </c>
      <c r="AE49" s="514" t="str">
        <f t="shared" si="20"/>
        <v/>
      </c>
      <c r="AF49" s="514" t="str">
        <f t="shared" si="20"/>
        <v/>
      </c>
      <c r="AG49" s="514" t="str">
        <f t="shared" si="20"/>
        <v/>
      </c>
      <c r="AH49" s="515" t="str">
        <f t="shared" si="20"/>
        <v/>
      </c>
      <c r="AI49" s="516" t="str">
        <f t="shared" si="20"/>
        <v/>
      </c>
      <c r="AJ49" s="514" t="str">
        <f t="shared" si="20"/>
        <v/>
      </c>
      <c r="AK49" s="514" t="str">
        <f t="shared" si="20"/>
        <v/>
      </c>
      <c r="AL49" s="517">
        <f>SUM(G49:AH49)</f>
        <v>0</v>
      </c>
      <c r="AM49" s="518">
        <f>AL49/4</f>
        <v>0</v>
      </c>
      <c r="AN49" s="519" t="str">
        <f>IF(C48="","",C48)</f>
        <v/>
      </c>
      <c r="AO49" s="520" t="str">
        <f>IF(D48="","",D48)</f>
        <v/>
      </c>
      <c r="AP49" s="521" t="str">
        <f>IF(D48&lt;&gt;"",VLOOKUP(D48,$AU$2:$AV$6,2,FALSE),"")</f>
        <v/>
      </c>
      <c r="AQ49" s="518">
        <f>ROUNDDOWN(AL49/$AL$6,2)</f>
        <v>0</v>
      </c>
      <c r="AR49" s="518">
        <f>IF(AP49=1,"",AQ49)</f>
        <v>0</v>
      </c>
    </row>
    <row r="50" spans="1:44" ht="15.95" customHeight="1">
      <c r="A50" s="463"/>
      <c r="B50" s="1298" t="s">
        <v>1013</v>
      </c>
      <c r="C50" s="1284"/>
      <c r="D50" s="1286"/>
      <c r="E50" s="1288"/>
      <c r="F50" s="504" t="s">
        <v>989</v>
      </c>
      <c r="G50" s="505"/>
      <c r="H50" s="506"/>
      <c r="I50" s="349"/>
      <c r="J50" s="349"/>
      <c r="K50" s="349"/>
      <c r="L50" s="349"/>
      <c r="M50" s="507"/>
      <c r="N50" s="505"/>
      <c r="O50" s="506"/>
      <c r="P50" s="349"/>
      <c r="Q50" s="349"/>
      <c r="R50" s="349"/>
      <c r="S50" s="349"/>
      <c r="T50" s="507"/>
      <c r="U50" s="505"/>
      <c r="V50" s="506"/>
      <c r="W50" s="349"/>
      <c r="X50" s="349"/>
      <c r="Y50" s="349"/>
      <c r="Z50" s="349"/>
      <c r="AA50" s="507"/>
      <c r="AB50" s="505"/>
      <c r="AC50" s="506"/>
      <c r="AD50" s="349"/>
      <c r="AE50" s="349"/>
      <c r="AF50" s="349"/>
      <c r="AG50" s="349"/>
      <c r="AH50" s="507"/>
      <c r="AI50" s="508"/>
      <c r="AJ50" s="349"/>
      <c r="AK50" s="349"/>
      <c r="AL50" s="509">
        <f>SUM(G51:AK51)</f>
        <v>0</v>
      </c>
      <c r="AM50" s="510"/>
      <c r="AN50" s="458"/>
      <c r="AO50" s="459"/>
      <c r="AP50" s="510"/>
      <c r="AQ50" s="511"/>
      <c r="AR50" s="511"/>
    </row>
    <row r="51" spans="1:44" ht="15.95" customHeight="1">
      <c r="A51" s="463"/>
      <c r="B51" s="1298"/>
      <c r="C51" s="1299"/>
      <c r="D51" s="1300"/>
      <c r="E51" s="1301"/>
      <c r="F51" s="512" t="s">
        <v>992</v>
      </c>
      <c r="G51" s="513" t="str">
        <f t="shared" ref="G51:AK51" si="21">IF(G50&lt;&gt;"",VLOOKUP(G50,$AC$197:$AL$221,9,FALSE),"")</f>
        <v/>
      </c>
      <c r="H51" s="514" t="str">
        <f t="shared" si="21"/>
        <v/>
      </c>
      <c r="I51" s="514" t="str">
        <f t="shared" si="21"/>
        <v/>
      </c>
      <c r="J51" s="514" t="str">
        <f t="shared" si="21"/>
        <v/>
      </c>
      <c r="K51" s="514" t="str">
        <f t="shared" si="21"/>
        <v/>
      </c>
      <c r="L51" s="514" t="str">
        <f t="shared" si="21"/>
        <v/>
      </c>
      <c r="M51" s="515" t="str">
        <f t="shared" si="21"/>
        <v/>
      </c>
      <c r="N51" s="513" t="str">
        <f t="shared" si="21"/>
        <v/>
      </c>
      <c r="O51" s="514" t="str">
        <f t="shared" si="21"/>
        <v/>
      </c>
      <c r="P51" s="514" t="str">
        <f t="shared" si="21"/>
        <v/>
      </c>
      <c r="Q51" s="514" t="str">
        <f t="shared" si="21"/>
        <v/>
      </c>
      <c r="R51" s="514" t="str">
        <f t="shared" si="21"/>
        <v/>
      </c>
      <c r="S51" s="514" t="str">
        <f t="shared" si="21"/>
        <v/>
      </c>
      <c r="T51" s="515" t="str">
        <f t="shared" si="21"/>
        <v/>
      </c>
      <c r="U51" s="513" t="str">
        <f t="shared" si="21"/>
        <v/>
      </c>
      <c r="V51" s="514" t="str">
        <f t="shared" si="21"/>
        <v/>
      </c>
      <c r="W51" s="514" t="str">
        <f t="shared" si="21"/>
        <v/>
      </c>
      <c r="X51" s="514" t="str">
        <f t="shared" si="21"/>
        <v/>
      </c>
      <c r="Y51" s="514" t="str">
        <f t="shared" si="21"/>
        <v/>
      </c>
      <c r="Z51" s="514" t="str">
        <f t="shared" si="21"/>
        <v/>
      </c>
      <c r="AA51" s="515" t="str">
        <f t="shared" si="21"/>
        <v/>
      </c>
      <c r="AB51" s="513" t="str">
        <f t="shared" si="21"/>
        <v/>
      </c>
      <c r="AC51" s="514" t="str">
        <f t="shared" si="21"/>
        <v/>
      </c>
      <c r="AD51" s="514" t="str">
        <f t="shared" si="21"/>
        <v/>
      </c>
      <c r="AE51" s="514" t="str">
        <f t="shared" si="21"/>
        <v/>
      </c>
      <c r="AF51" s="514" t="str">
        <f t="shared" si="21"/>
        <v/>
      </c>
      <c r="AG51" s="514" t="str">
        <f t="shared" si="21"/>
        <v/>
      </c>
      <c r="AH51" s="515" t="str">
        <f t="shared" si="21"/>
        <v/>
      </c>
      <c r="AI51" s="516" t="str">
        <f t="shared" si="21"/>
        <v/>
      </c>
      <c r="AJ51" s="514" t="str">
        <f t="shared" si="21"/>
        <v/>
      </c>
      <c r="AK51" s="514" t="str">
        <f t="shared" si="21"/>
        <v/>
      </c>
      <c r="AL51" s="517">
        <f>SUM(G51:AH51)</f>
        <v>0</v>
      </c>
      <c r="AM51" s="518">
        <f>AL51/4</f>
        <v>0</v>
      </c>
      <c r="AN51" s="519" t="str">
        <f>IF(C50="","",C50)</f>
        <v/>
      </c>
      <c r="AO51" s="520" t="str">
        <f>IF(D50="","",D50)</f>
        <v/>
      </c>
      <c r="AP51" s="521" t="str">
        <f>IF(D50&lt;&gt;"",VLOOKUP(D50,$AU$2:$AV$6,2,FALSE),"")</f>
        <v/>
      </c>
      <c r="AQ51" s="518">
        <f>ROUNDDOWN(AL51/$AL$6,2)</f>
        <v>0</v>
      </c>
      <c r="AR51" s="518">
        <f>IF(AP51=1,"",AQ51)</f>
        <v>0</v>
      </c>
    </row>
    <row r="52" spans="1:44" ht="15.95" customHeight="1">
      <c r="A52" s="463"/>
      <c r="B52" s="1298" t="s">
        <v>1014</v>
      </c>
      <c r="C52" s="1284"/>
      <c r="D52" s="1286"/>
      <c r="E52" s="1288"/>
      <c r="F52" s="504" t="s">
        <v>989</v>
      </c>
      <c r="G52" s="505"/>
      <c r="H52" s="506"/>
      <c r="I52" s="349"/>
      <c r="J52" s="349"/>
      <c r="K52" s="349"/>
      <c r="L52" s="349"/>
      <c r="M52" s="507"/>
      <c r="N52" s="505"/>
      <c r="O52" s="506"/>
      <c r="P52" s="349"/>
      <c r="Q52" s="349"/>
      <c r="R52" s="349"/>
      <c r="S52" s="349"/>
      <c r="T52" s="507"/>
      <c r="U52" s="505"/>
      <c r="V52" s="506"/>
      <c r="W52" s="349"/>
      <c r="X52" s="349"/>
      <c r="Y52" s="349"/>
      <c r="Z52" s="349"/>
      <c r="AA52" s="507"/>
      <c r="AB52" s="505"/>
      <c r="AC52" s="506"/>
      <c r="AD52" s="349"/>
      <c r="AE52" s="349"/>
      <c r="AF52" s="349"/>
      <c r="AG52" s="349"/>
      <c r="AH52" s="507"/>
      <c r="AI52" s="508"/>
      <c r="AJ52" s="349"/>
      <c r="AK52" s="349"/>
      <c r="AL52" s="509">
        <f>SUM(G53:AK53)</f>
        <v>0</v>
      </c>
      <c r="AM52" s="510"/>
      <c r="AN52" s="458"/>
      <c r="AO52" s="459"/>
      <c r="AP52" s="510"/>
      <c r="AQ52" s="511"/>
      <c r="AR52" s="511"/>
    </row>
    <row r="53" spans="1:44" ht="15.95" customHeight="1">
      <c r="A53" s="463"/>
      <c r="B53" s="1298"/>
      <c r="C53" s="1299"/>
      <c r="D53" s="1300"/>
      <c r="E53" s="1301"/>
      <c r="F53" s="512" t="s">
        <v>992</v>
      </c>
      <c r="G53" s="513" t="str">
        <f t="shared" ref="G53:AK53" si="22">IF(G52&lt;&gt;"",VLOOKUP(G52,$AC$197:$AL$221,9,FALSE),"")</f>
        <v/>
      </c>
      <c r="H53" s="514" t="str">
        <f t="shared" si="22"/>
        <v/>
      </c>
      <c r="I53" s="514" t="str">
        <f t="shared" si="22"/>
        <v/>
      </c>
      <c r="J53" s="514" t="str">
        <f t="shared" si="22"/>
        <v/>
      </c>
      <c r="K53" s="514" t="str">
        <f t="shared" si="22"/>
        <v/>
      </c>
      <c r="L53" s="514" t="str">
        <f t="shared" si="22"/>
        <v/>
      </c>
      <c r="M53" s="515" t="str">
        <f t="shared" si="22"/>
        <v/>
      </c>
      <c r="N53" s="513" t="str">
        <f t="shared" si="22"/>
        <v/>
      </c>
      <c r="O53" s="514" t="str">
        <f t="shared" si="22"/>
        <v/>
      </c>
      <c r="P53" s="514" t="str">
        <f t="shared" si="22"/>
        <v/>
      </c>
      <c r="Q53" s="514" t="str">
        <f t="shared" si="22"/>
        <v/>
      </c>
      <c r="R53" s="514" t="str">
        <f t="shared" si="22"/>
        <v/>
      </c>
      <c r="S53" s="514" t="str">
        <f t="shared" si="22"/>
        <v/>
      </c>
      <c r="T53" s="515" t="str">
        <f t="shared" si="22"/>
        <v/>
      </c>
      <c r="U53" s="513" t="str">
        <f t="shared" si="22"/>
        <v/>
      </c>
      <c r="V53" s="514" t="str">
        <f t="shared" si="22"/>
        <v/>
      </c>
      <c r="W53" s="514" t="str">
        <f t="shared" si="22"/>
        <v/>
      </c>
      <c r="X53" s="514" t="str">
        <f t="shared" si="22"/>
        <v/>
      </c>
      <c r="Y53" s="514" t="str">
        <f t="shared" si="22"/>
        <v/>
      </c>
      <c r="Z53" s="514" t="str">
        <f t="shared" si="22"/>
        <v/>
      </c>
      <c r="AA53" s="515" t="str">
        <f t="shared" si="22"/>
        <v/>
      </c>
      <c r="AB53" s="513" t="str">
        <f t="shared" si="22"/>
        <v/>
      </c>
      <c r="AC53" s="514" t="str">
        <f t="shared" si="22"/>
        <v/>
      </c>
      <c r="AD53" s="514" t="str">
        <f t="shared" si="22"/>
        <v/>
      </c>
      <c r="AE53" s="514" t="str">
        <f t="shared" si="22"/>
        <v/>
      </c>
      <c r="AF53" s="514" t="str">
        <f t="shared" si="22"/>
        <v/>
      </c>
      <c r="AG53" s="514" t="str">
        <f t="shared" si="22"/>
        <v/>
      </c>
      <c r="AH53" s="515" t="str">
        <f t="shared" si="22"/>
        <v/>
      </c>
      <c r="AI53" s="516" t="str">
        <f t="shared" si="22"/>
        <v/>
      </c>
      <c r="AJ53" s="514" t="str">
        <f t="shared" si="22"/>
        <v/>
      </c>
      <c r="AK53" s="514" t="str">
        <f t="shared" si="22"/>
        <v/>
      </c>
      <c r="AL53" s="517">
        <f>SUM(G53:AH53)</f>
        <v>0</v>
      </c>
      <c r="AM53" s="518">
        <f>AL53/4</f>
        <v>0</v>
      </c>
      <c r="AN53" s="519" t="str">
        <f>IF(C52="","",C52)</f>
        <v/>
      </c>
      <c r="AO53" s="520" t="str">
        <f>IF(D52="","",D52)</f>
        <v/>
      </c>
      <c r="AP53" s="521" t="str">
        <f>IF(D52&lt;&gt;"",VLOOKUP(D52,$AU$2:$AV$6,2,FALSE),"")</f>
        <v/>
      </c>
      <c r="AQ53" s="518">
        <f>ROUNDDOWN(AL53/$AL$6,2)</f>
        <v>0</v>
      </c>
      <c r="AR53" s="518">
        <f>IF(AP53=1,"",AQ53)</f>
        <v>0</v>
      </c>
    </row>
    <row r="54" spans="1:44" ht="15.95" customHeight="1">
      <c r="A54" s="463"/>
      <c r="B54" s="1298" t="s">
        <v>1015</v>
      </c>
      <c r="C54" s="1284"/>
      <c r="D54" s="1286"/>
      <c r="E54" s="1288"/>
      <c r="F54" s="504" t="s">
        <v>989</v>
      </c>
      <c r="G54" s="505"/>
      <c r="H54" s="506"/>
      <c r="I54" s="349"/>
      <c r="J54" s="349"/>
      <c r="K54" s="349"/>
      <c r="L54" s="349"/>
      <c r="M54" s="507"/>
      <c r="N54" s="505"/>
      <c r="O54" s="506"/>
      <c r="P54" s="349"/>
      <c r="Q54" s="349"/>
      <c r="R54" s="349"/>
      <c r="S54" s="349"/>
      <c r="T54" s="507"/>
      <c r="U54" s="505"/>
      <c r="V54" s="506"/>
      <c r="W54" s="349"/>
      <c r="X54" s="349"/>
      <c r="Y54" s="349"/>
      <c r="Z54" s="349"/>
      <c r="AA54" s="507"/>
      <c r="AB54" s="505"/>
      <c r="AC54" s="506"/>
      <c r="AD54" s="349"/>
      <c r="AE54" s="349"/>
      <c r="AF54" s="349"/>
      <c r="AG54" s="349"/>
      <c r="AH54" s="507"/>
      <c r="AI54" s="522"/>
      <c r="AJ54" s="506"/>
      <c r="AK54" s="506"/>
      <c r="AL54" s="509">
        <f>SUM(G55:AK55)</f>
        <v>0</v>
      </c>
      <c r="AM54" s="510"/>
      <c r="AN54" s="458"/>
      <c r="AO54" s="459"/>
      <c r="AP54" s="510"/>
      <c r="AQ54" s="511"/>
      <c r="AR54" s="511"/>
    </row>
    <row r="55" spans="1:44" ht="15.95" customHeight="1">
      <c r="A55" s="463"/>
      <c r="B55" s="1298"/>
      <c r="C55" s="1299"/>
      <c r="D55" s="1300"/>
      <c r="E55" s="1301"/>
      <c r="F55" s="512" t="s">
        <v>992</v>
      </c>
      <c r="G55" s="513" t="str">
        <f t="shared" ref="G55:AK55" si="23">IF(G54&lt;&gt;"",VLOOKUP(G54,$AC$197:$AL$221,9,FALSE),"")</f>
        <v/>
      </c>
      <c r="H55" s="514" t="str">
        <f t="shared" si="23"/>
        <v/>
      </c>
      <c r="I55" s="514" t="str">
        <f t="shared" si="23"/>
        <v/>
      </c>
      <c r="J55" s="514" t="str">
        <f t="shared" si="23"/>
        <v/>
      </c>
      <c r="K55" s="514" t="str">
        <f t="shared" si="23"/>
        <v/>
      </c>
      <c r="L55" s="514" t="str">
        <f t="shared" si="23"/>
        <v/>
      </c>
      <c r="M55" s="515" t="str">
        <f t="shared" si="23"/>
        <v/>
      </c>
      <c r="N55" s="513" t="str">
        <f t="shared" si="23"/>
        <v/>
      </c>
      <c r="O55" s="514" t="str">
        <f t="shared" si="23"/>
        <v/>
      </c>
      <c r="P55" s="514" t="str">
        <f t="shared" si="23"/>
        <v/>
      </c>
      <c r="Q55" s="514" t="str">
        <f t="shared" si="23"/>
        <v/>
      </c>
      <c r="R55" s="514" t="str">
        <f t="shared" si="23"/>
        <v/>
      </c>
      <c r="S55" s="514" t="str">
        <f t="shared" si="23"/>
        <v/>
      </c>
      <c r="T55" s="515" t="str">
        <f t="shared" si="23"/>
        <v/>
      </c>
      <c r="U55" s="513" t="str">
        <f t="shared" si="23"/>
        <v/>
      </c>
      <c r="V55" s="514" t="str">
        <f t="shared" si="23"/>
        <v/>
      </c>
      <c r="W55" s="514" t="str">
        <f t="shared" si="23"/>
        <v/>
      </c>
      <c r="X55" s="514" t="str">
        <f t="shared" si="23"/>
        <v/>
      </c>
      <c r="Y55" s="514" t="str">
        <f t="shared" si="23"/>
        <v/>
      </c>
      <c r="Z55" s="514" t="str">
        <f t="shared" si="23"/>
        <v/>
      </c>
      <c r="AA55" s="515" t="str">
        <f t="shared" si="23"/>
        <v/>
      </c>
      <c r="AB55" s="513" t="str">
        <f t="shared" si="23"/>
        <v/>
      </c>
      <c r="AC55" s="514" t="str">
        <f t="shared" si="23"/>
        <v/>
      </c>
      <c r="AD55" s="514" t="str">
        <f t="shared" si="23"/>
        <v/>
      </c>
      <c r="AE55" s="514" t="str">
        <f t="shared" si="23"/>
        <v/>
      </c>
      <c r="AF55" s="514" t="str">
        <f t="shared" si="23"/>
        <v/>
      </c>
      <c r="AG55" s="514" t="str">
        <f t="shared" si="23"/>
        <v/>
      </c>
      <c r="AH55" s="515" t="str">
        <f t="shared" si="23"/>
        <v/>
      </c>
      <c r="AI55" s="516" t="str">
        <f t="shared" si="23"/>
        <v/>
      </c>
      <c r="AJ55" s="514" t="str">
        <f t="shared" si="23"/>
        <v/>
      </c>
      <c r="AK55" s="514" t="str">
        <f t="shared" si="23"/>
        <v/>
      </c>
      <c r="AL55" s="517">
        <f>SUM(G55:AH55)</f>
        <v>0</v>
      </c>
      <c r="AM55" s="518">
        <f>AL55/4</f>
        <v>0</v>
      </c>
      <c r="AN55" s="519" t="str">
        <f>IF(C54="","",C54)</f>
        <v/>
      </c>
      <c r="AO55" s="520" t="str">
        <f>IF(D54="","",D54)</f>
        <v/>
      </c>
      <c r="AP55" s="521" t="str">
        <f>IF(D54&lt;&gt;"",VLOOKUP(D54,$AU$2:$AV$6,2,FALSE),"")</f>
        <v/>
      </c>
      <c r="AQ55" s="518">
        <f>ROUNDDOWN(AL55/$AL$6,2)</f>
        <v>0</v>
      </c>
      <c r="AR55" s="518">
        <f>IF(AP55=1,"",AQ55)</f>
        <v>0</v>
      </c>
    </row>
    <row r="56" spans="1:44" ht="15.95" customHeight="1">
      <c r="A56" s="463"/>
      <c r="B56" s="1298" t="s">
        <v>1016</v>
      </c>
      <c r="C56" s="1284"/>
      <c r="D56" s="1286"/>
      <c r="E56" s="1288"/>
      <c r="F56" s="504" t="s">
        <v>989</v>
      </c>
      <c r="G56" s="505"/>
      <c r="H56" s="506"/>
      <c r="I56" s="349"/>
      <c r="J56" s="349"/>
      <c r="K56" s="349"/>
      <c r="L56" s="349"/>
      <c r="M56" s="507"/>
      <c r="N56" s="505"/>
      <c r="O56" s="506"/>
      <c r="P56" s="349"/>
      <c r="Q56" s="349"/>
      <c r="R56" s="349"/>
      <c r="S56" s="349"/>
      <c r="T56" s="507"/>
      <c r="U56" s="505"/>
      <c r="V56" s="506"/>
      <c r="W56" s="349"/>
      <c r="X56" s="349"/>
      <c r="Y56" s="349"/>
      <c r="Z56" s="349"/>
      <c r="AA56" s="507"/>
      <c r="AB56" s="505"/>
      <c r="AC56" s="506"/>
      <c r="AD56" s="349"/>
      <c r="AE56" s="349"/>
      <c r="AF56" s="349"/>
      <c r="AG56" s="349"/>
      <c r="AH56" s="507"/>
      <c r="AI56" s="522"/>
      <c r="AJ56" s="506"/>
      <c r="AK56" s="506"/>
      <c r="AL56" s="509">
        <f>SUM(G57:AK57)</f>
        <v>0</v>
      </c>
      <c r="AM56" s="510"/>
      <c r="AN56" s="458"/>
      <c r="AO56" s="459"/>
      <c r="AP56" s="510"/>
      <c r="AQ56" s="511"/>
      <c r="AR56" s="511"/>
    </row>
    <row r="57" spans="1:44" ht="15.95" customHeight="1">
      <c r="A57" s="463"/>
      <c r="B57" s="1298"/>
      <c r="C57" s="1299"/>
      <c r="D57" s="1300"/>
      <c r="E57" s="1301"/>
      <c r="F57" s="512" t="s">
        <v>992</v>
      </c>
      <c r="G57" s="513" t="str">
        <f t="shared" ref="G57:AK57" si="24">IF(G56&lt;&gt;"",VLOOKUP(G56,$AC$197:$AL$221,9,FALSE),"")</f>
        <v/>
      </c>
      <c r="H57" s="514" t="str">
        <f t="shared" si="24"/>
        <v/>
      </c>
      <c r="I57" s="514" t="str">
        <f t="shared" si="24"/>
        <v/>
      </c>
      <c r="J57" s="514" t="str">
        <f t="shared" si="24"/>
        <v/>
      </c>
      <c r="K57" s="514" t="str">
        <f t="shared" si="24"/>
        <v/>
      </c>
      <c r="L57" s="514" t="str">
        <f t="shared" si="24"/>
        <v/>
      </c>
      <c r="M57" s="515" t="str">
        <f t="shared" si="24"/>
        <v/>
      </c>
      <c r="N57" s="513" t="str">
        <f t="shared" si="24"/>
        <v/>
      </c>
      <c r="O57" s="514" t="str">
        <f t="shared" si="24"/>
        <v/>
      </c>
      <c r="P57" s="514" t="str">
        <f t="shared" si="24"/>
        <v/>
      </c>
      <c r="Q57" s="514" t="str">
        <f t="shared" si="24"/>
        <v/>
      </c>
      <c r="R57" s="514" t="str">
        <f t="shared" si="24"/>
        <v/>
      </c>
      <c r="S57" s="514" t="str">
        <f t="shared" si="24"/>
        <v/>
      </c>
      <c r="T57" s="515" t="str">
        <f t="shared" si="24"/>
        <v/>
      </c>
      <c r="U57" s="513" t="str">
        <f t="shared" si="24"/>
        <v/>
      </c>
      <c r="V57" s="514" t="str">
        <f t="shared" si="24"/>
        <v/>
      </c>
      <c r="W57" s="514" t="str">
        <f t="shared" si="24"/>
        <v/>
      </c>
      <c r="X57" s="514" t="str">
        <f t="shared" si="24"/>
        <v/>
      </c>
      <c r="Y57" s="514" t="str">
        <f t="shared" si="24"/>
        <v/>
      </c>
      <c r="Z57" s="514" t="str">
        <f t="shared" si="24"/>
        <v/>
      </c>
      <c r="AA57" s="515" t="str">
        <f t="shared" si="24"/>
        <v/>
      </c>
      <c r="AB57" s="513" t="str">
        <f t="shared" si="24"/>
        <v/>
      </c>
      <c r="AC57" s="514" t="str">
        <f t="shared" si="24"/>
        <v/>
      </c>
      <c r="AD57" s="514" t="str">
        <f t="shared" si="24"/>
        <v/>
      </c>
      <c r="AE57" s="514" t="str">
        <f t="shared" si="24"/>
        <v/>
      </c>
      <c r="AF57" s="514" t="str">
        <f t="shared" si="24"/>
        <v/>
      </c>
      <c r="AG57" s="514" t="str">
        <f t="shared" si="24"/>
        <v/>
      </c>
      <c r="AH57" s="515" t="str">
        <f t="shared" si="24"/>
        <v/>
      </c>
      <c r="AI57" s="516" t="str">
        <f t="shared" si="24"/>
        <v/>
      </c>
      <c r="AJ57" s="514" t="str">
        <f t="shared" si="24"/>
        <v/>
      </c>
      <c r="AK57" s="514" t="str">
        <f t="shared" si="24"/>
        <v/>
      </c>
      <c r="AL57" s="517">
        <f>SUM(G57:AH57)</f>
        <v>0</v>
      </c>
      <c r="AM57" s="518">
        <f>AL57/4</f>
        <v>0</v>
      </c>
      <c r="AN57" s="519" t="str">
        <f>IF(C56="","",C56)</f>
        <v/>
      </c>
      <c r="AO57" s="520" t="str">
        <f>IF(D56="","",D56)</f>
        <v/>
      </c>
      <c r="AP57" s="521" t="str">
        <f>IF(D56&lt;&gt;"",VLOOKUP(D56,$AU$2:$AV$6,2,FALSE),"")</f>
        <v/>
      </c>
      <c r="AQ57" s="518">
        <f>ROUNDDOWN(AL57/$AL$6,2)</f>
        <v>0</v>
      </c>
      <c r="AR57" s="518">
        <f>IF(AP57=1,"",AQ57)</f>
        <v>0</v>
      </c>
    </row>
    <row r="58" spans="1:44" ht="15.95" customHeight="1">
      <c r="A58" s="463"/>
      <c r="B58" s="1298" t="s">
        <v>1017</v>
      </c>
      <c r="C58" s="1284"/>
      <c r="D58" s="1286"/>
      <c r="E58" s="1288"/>
      <c r="F58" s="504" t="s">
        <v>989</v>
      </c>
      <c r="G58" s="505"/>
      <c r="H58" s="506"/>
      <c r="I58" s="349"/>
      <c r="J58" s="349"/>
      <c r="K58" s="349"/>
      <c r="L58" s="349"/>
      <c r="M58" s="507"/>
      <c r="N58" s="505"/>
      <c r="O58" s="506"/>
      <c r="P58" s="349"/>
      <c r="Q58" s="349"/>
      <c r="R58" s="349"/>
      <c r="S58" s="349"/>
      <c r="T58" s="507"/>
      <c r="U58" s="505"/>
      <c r="V58" s="506"/>
      <c r="W58" s="349"/>
      <c r="X58" s="349"/>
      <c r="Y58" s="349"/>
      <c r="Z58" s="349"/>
      <c r="AA58" s="507"/>
      <c r="AB58" s="505"/>
      <c r="AC58" s="506"/>
      <c r="AD58" s="349"/>
      <c r="AE58" s="349"/>
      <c r="AF58" s="349"/>
      <c r="AG58" s="349"/>
      <c r="AH58" s="507"/>
      <c r="AI58" s="508"/>
      <c r="AJ58" s="349"/>
      <c r="AK58" s="349"/>
      <c r="AL58" s="509">
        <f>SUM(G59:AK59)</f>
        <v>0</v>
      </c>
      <c r="AM58" s="510"/>
      <c r="AN58" s="458"/>
      <c r="AO58" s="459"/>
      <c r="AP58" s="510"/>
      <c r="AQ58" s="511"/>
      <c r="AR58" s="511"/>
    </row>
    <row r="59" spans="1:44" ht="15.95" customHeight="1">
      <c r="A59" s="463"/>
      <c r="B59" s="1298"/>
      <c r="C59" s="1299"/>
      <c r="D59" s="1300"/>
      <c r="E59" s="1301"/>
      <c r="F59" s="512" t="s">
        <v>992</v>
      </c>
      <c r="G59" s="513" t="str">
        <f t="shared" ref="G59:AK59" si="25">IF(G58&lt;&gt;"",VLOOKUP(G58,$AC$197:$AL$221,9,FALSE),"")</f>
        <v/>
      </c>
      <c r="H59" s="514" t="str">
        <f t="shared" si="25"/>
        <v/>
      </c>
      <c r="I59" s="514" t="str">
        <f t="shared" si="25"/>
        <v/>
      </c>
      <c r="J59" s="514" t="str">
        <f t="shared" si="25"/>
        <v/>
      </c>
      <c r="K59" s="514" t="str">
        <f t="shared" si="25"/>
        <v/>
      </c>
      <c r="L59" s="514" t="str">
        <f t="shared" si="25"/>
        <v/>
      </c>
      <c r="M59" s="515" t="str">
        <f t="shared" si="25"/>
        <v/>
      </c>
      <c r="N59" s="513" t="str">
        <f t="shared" si="25"/>
        <v/>
      </c>
      <c r="O59" s="514" t="str">
        <f t="shared" si="25"/>
        <v/>
      </c>
      <c r="P59" s="514" t="str">
        <f t="shared" si="25"/>
        <v/>
      </c>
      <c r="Q59" s="514" t="str">
        <f t="shared" si="25"/>
        <v/>
      </c>
      <c r="R59" s="514" t="str">
        <f t="shared" si="25"/>
        <v/>
      </c>
      <c r="S59" s="514" t="str">
        <f t="shared" si="25"/>
        <v/>
      </c>
      <c r="T59" s="515" t="str">
        <f t="shared" si="25"/>
        <v/>
      </c>
      <c r="U59" s="513" t="str">
        <f t="shared" si="25"/>
        <v/>
      </c>
      <c r="V59" s="514" t="str">
        <f t="shared" si="25"/>
        <v/>
      </c>
      <c r="W59" s="514" t="str">
        <f t="shared" si="25"/>
        <v/>
      </c>
      <c r="X59" s="514" t="str">
        <f t="shared" si="25"/>
        <v/>
      </c>
      <c r="Y59" s="514" t="str">
        <f t="shared" si="25"/>
        <v/>
      </c>
      <c r="Z59" s="514" t="str">
        <f t="shared" si="25"/>
        <v/>
      </c>
      <c r="AA59" s="515" t="str">
        <f t="shared" si="25"/>
        <v/>
      </c>
      <c r="AB59" s="513" t="str">
        <f t="shared" si="25"/>
        <v/>
      </c>
      <c r="AC59" s="514" t="str">
        <f t="shared" si="25"/>
        <v/>
      </c>
      <c r="AD59" s="514" t="str">
        <f t="shared" si="25"/>
        <v/>
      </c>
      <c r="AE59" s="514" t="str">
        <f t="shared" si="25"/>
        <v/>
      </c>
      <c r="AF59" s="514" t="str">
        <f t="shared" si="25"/>
        <v/>
      </c>
      <c r="AG59" s="514" t="str">
        <f t="shared" si="25"/>
        <v/>
      </c>
      <c r="AH59" s="515" t="str">
        <f t="shared" si="25"/>
        <v/>
      </c>
      <c r="AI59" s="516" t="str">
        <f t="shared" si="25"/>
        <v/>
      </c>
      <c r="AJ59" s="514" t="str">
        <f t="shared" si="25"/>
        <v/>
      </c>
      <c r="AK59" s="514" t="str">
        <f t="shared" si="25"/>
        <v/>
      </c>
      <c r="AL59" s="517">
        <f>SUM(G59:AH59)</f>
        <v>0</v>
      </c>
      <c r="AM59" s="518">
        <f>AL59/4</f>
        <v>0</v>
      </c>
      <c r="AN59" s="519" t="str">
        <f>IF(C58="","",C58)</f>
        <v/>
      </c>
      <c r="AO59" s="520" t="str">
        <f>IF(D58="","",D58)</f>
        <v/>
      </c>
      <c r="AP59" s="521" t="str">
        <f>IF(D58&lt;&gt;"",VLOOKUP(D58,$AU$2:$AV$6,2,FALSE),"")</f>
        <v/>
      </c>
      <c r="AQ59" s="518">
        <f>ROUNDDOWN(AL59/$AL$6,2)</f>
        <v>0</v>
      </c>
      <c r="AR59" s="518">
        <f>IF(AP59=1,"",AQ59)</f>
        <v>0</v>
      </c>
    </row>
    <row r="60" spans="1:44" ht="15.95" customHeight="1">
      <c r="A60" s="463"/>
      <c r="B60" s="1298" t="s">
        <v>1018</v>
      </c>
      <c r="C60" s="1284"/>
      <c r="D60" s="1286"/>
      <c r="E60" s="1288"/>
      <c r="F60" s="504" t="s">
        <v>989</v>
      </c>
      <c r="G60" s="505"/>
      <c r="H60" s="506"/>
      <c r="I60" s="349"/>
      <c r="J60" s="349"/>
      <c r="K60" s="349"/>
      <c r="L60" s="349"/>
      <c r="M60" s="507"/>
      <c r="N60" s="505"/>
      <c r="O60" s="506"/>
      <c r="P60" s="349"/>
      <c r="Q60" s="349"/>
      <c r="R60" s="349"/>
      <c r="S60" s="349"/>
      <c r="T60" s="507"/>
      <c r="U60" s="505"/>
      <c r="V60" s="506"/>
      <c r="W60" s="349"/>
      <c r="X60" s="349"/>
      <c r="Y60" s="349"/>
      <c r="Z60" s="349"/>
      <c r="AA60" s="507"/>
      <c r="AB60" s="505"/>
      <c r="AC60" s="506"/>
      <c r="AD60" s="349"/>
      <c r="AE60" s="349"/>
      <c r="AF60" s="349"/>
      <c r="AG60" s="349"/>
      <c r="AH60" s="507"/>
      <c r="AI60" s="508"/>
      <c r="AJ60" s="349"/>
      <c r="AK60" s="349"/>
      <c r="AL60" s="509">
        <f>SUM(G61:AK61)</f>
        <v>0</v>
      </c>
      <c r="AM60" s="510"/>
      <c r="AN60" s="458"/>
      <c r="AO60" s="459"/>
      <c r="AP60" s="510"/>
      <c r="AQ60" s="511"/>
      <c r="AR60" s="511"/>
    </row>
    <row r="61" spans="1:44" ht="15.95" customHeight="1">
      <c r="A61" s="463"/>
      <c r="B61" s="1298"/>
      <c r="C61" s="1299"/>
      <c r="D61" s="1300"/>
      <c r="E61" s="1301"/>
      <c r="F61" s="512" t="s">
        <v>992</v>
      </c>
      <c r="G61" s="513" t="str">
        <f t="shared" ref="G61:AK61" si="26">IF(G60&lt;&gt;"",VLOOKUP(G60,$AC$197:$AL$221,9,FALSE),"")</f>
        <v/>
      </c>
      <c r="H61" s="514" t="str">
        <f t="shared" si="26"/>
        <v/>
      </c>
      <c r="I61" s="514" t="str">
        <f t="shared" si="26"/>
        <v/>
      </c>
      <c r="J61" s="514" t="str">
        <f t="shared" si="26"/>
        <v/>
      </c>
      <c r="K61" s="514" t="str">
        <f t="shared" si="26"/>
        <v/>
      </c>
      <c r="L61" s="514" t="str">
        <f t="shared" si="26"/>
        <v/>
      </c>
      <c r="M61" s="515" t="str">
        <f t="shared" si="26"/>
        <v/>
      </c>
      <c r="N61" s="513" t="str">
        <f t="shared" si="26"/>
        <v/>
      </c>
      <c r="O61" s="514" t="str">
        <f t="shared" si="26"/>
        <v/>
      </c>
      <c r="P61" s="514" t="str">
        <f t="shared" si="26"/>
        <v/>
      </c>
      <c r="Q61" s="514" t="str">
        <f t="shared" si="26"/>
        <v/>
      </c>
      <c r="R61" s="514" t="str">
        <f t="shared" si="26"/>
        <v/>
      </c>
      <c r="S61" s="514" t="str">
        <f t="shared" si="26"/>
        <v/>
      </c>
      <c r="T61" s="515" t="str">
        <f t="shared" si="26"/>
        <v/>
      </c>
      <c r="U61" s="513" t="str">
        <f t="shared" si="26"/>
        <v/>
      </c>
      <c r="V61" s="514" t="str">
        <f t="shared" si="26"/>
        <v/>
      </c>
      <c r="W61" s="514" t="str">
        <f t="shared" si="26"/>
        <v/>
      </c>
      <c r="X61" s="514" t="str">
        <f t="shared" si="26"/>
        <v/>
      </c>
      <c r="Y61" s="514" t="str">
        <f t="shared" si="26"/>
        <v/>
      </c>
      <c r="Z61" s="514" t="str">
        <f t="shared" si="26"/>
        <v/>
      </c>
      <c r="AA61" s="515" t="str">
        <f t="shared" si="26"/>
        <v/>
      </c>
      <c r="AB61" s="513" t="str">
        <f t="shared" si="26"/>
        <v/>
      </c>
      <c r="AC61" s="514" t="str">
        <f t="shared" si="26"/>
        <v/>
      </c>
      <c r="AD61" s="514" t="str">
        <f t="shared" si="26"/>
        <v/>
      </c>
      <c r="AE61" s="514" t="str">
        <f t="shared" si="26"/>
        <v/>
      </c>
      <c r="AF61" s="514" t="str">
        <f t="shared" si="26"/>
        <v/>
      </c>
      <c r="AG61" s="514" t="str">
        <f t="shared" si="26"/>
        <v/>
      </c>
      <c r="AH61" s="515" t="str">
        <f t="shared" si="26"/>
        <v/>
      </c>
      <c r="AI61" s="516" t="str">
        <f t="shared" si="26"/>
        <v/>
      </c>
      <c r="AJ61" s="514" t="str">
        <f t="shared" si="26"/>
        <v/>
      </c>
      <c r="AK61" s="514" t="str">
        <f t="shared" si="26"/>
        <v/>
      </c>
      <c r="AL61" s="517">
        <f>SUM(G61:AH61)</f>
        <v>0</v>
      </c>
      <c r="AM61" s="518">
        <f>AL61/4</f>
        <v>0</v>
      </c>
      <c r="AN61" s="519" t="str">
        <f>IF(C60="","",C60)</f>
        <v/>
      </c>
      <c r="AO61" s="520" t="str">
        <f>IF(D60="","",D60)</f>
        <v/>
      </c>
      <c r="AP61" s="521" t="str">
        <f>IF(D60&lt;&gt;"",VLOOKUP(D60,$AU$2:$AV$6,2,FALSE),"")</f>
        <v/>
      </c>
      <c r="AQ61" s="518">
        <f>ROUNDDOWN(AL61/$AL$6,2)</f>
        <v>0</v>
      </c>
      <c r="AR61" s="518">
        <f>IF(AP61=1,"",AQ61)</f>
        <v>0</v>
      </c>
    </row>
    <row r="62" spans="1:44" ht="15.95" customHeight="1">
      <c r="A62" s="463"/>
      <c r="B62" s="1298" t="s">
        <v>1019</v>
      </c>
      <c r="C62" s="1284"/>
      <c r="D62" s="1286"/>
      <c r="E62" s="1288"/>
      <c r="F62" s="504" t="s">
        <v>989</v>
      </c>
      <c r="G62" s="505"/>
      <c r="H62" s="506"/>
      <c r="I62" s="349"/>
      <c r="J62" s="349"/>
      <c r="K62" s="349"/>
      <c r="L62" s="349"/>
      <c r="M62" s="507"/>
      <c r="N62" s="505"/>
      <c r="O62" s="506"/>
      <c r="P62" s="349"/>
      <c r="Q62" s="349"/>
      <c r="R62" s="349"/>
      <c r="S62" s="349"/>
      <c r="T62" s="507"/>
      <c r="U62" s="505"/>
      <c r="V62" s="506"/>
      <c r="W62" s="349"/>
      <c r="X62" s="349"/>
      <c r="Y62" s="349"/>
      <c r="Z62" s="349"/>
      <c r="AA62" s="507"/>
      <c r="AB62" s="505"/>
      <c r="AC62" s="506"/>
      <c r="AD62" s="349"/>
      <c r="AE62" s="349"/>
      <c r="AF62" s="349"/>
      <c r="AG62" s="349"/>
      <c r="AH62" s="507"/>
      <c r="AI62" s="522"/>
      <c r="AJ62" s="506"/>
      <c r="AK62" s="506"/>
      <c r="AL62" s="509">
        <f>SUM(G63:AK63)</f>
        <v>0</v>
      </c>
      <c r="AM62" s="510"/>
      <c r="AN62" s="458"/>
      <c r="AO62" s="459"/>
      <c r="AP62" s="510"/>
      <c r="AQ62" s="511"/>
      <c r="AR62" s="511"/>
    </row>
    <row r="63" spans="1:44" ht="15.95" customHeight="1">
      <c r="A63" s="463"/>
      <c r="B63" s="1298"/>
      <c r="C63" s="1299"/>
      <c r="D63" s="1300"/>
      <c r="E63" s="1301"/>
      <c r="F63" s="512" t="s">
        <v>992</v>
      </c>
      <c r="G63" s="513" t="str">
        <f t="shared" ref="G63:AK63" si="27">IF(G62&lt;&gt;"",VLOOKUP(G62,$AC$197:$AL$221,9,FALSE),"")</f>
        <v/>
      </c>
      <c r="H63" s="514" t="str">
        <f t="shared" si="27"/>
        <v/>
      </c>
      <c r="I63" s="514" t="str">
        <f t="shared" si="27"/>
        <v/>
      </c>
      <c r="J63" s="514" t="str">
        <f t="shared" si="27"/>
        <v/>
      </c>
      <c r="K63" s="514" t="str">
        <f t="shared" si="27"/>
        <v/>
      </c>
      <c r="L63" s="514" t="str">
        <f t="shared" si="27"/>
        <v/>
      </c>
      <c r="M63" s="515" t="str">
        <f t="shared" si="27"/>
        <v/>
      </c>
      <c r="N63" s="513" t="str">
        <f t="shared" si="27"/>
        <v/>
      </c>
      <c r="O63" s="514" t="str">
        <f t="shared" si="27"/>
        <v/>
      </c>
      <c r="P63" s="514" t="str">
        <f t="shared" si="27"/>
        <v/>
      </c>
      <c r="Q63" s="514" t="str">
        <f t="shared" si="27"/>
        <v/>
      </c>
      <c r="R63" s="514" t="str">
        <f t="shared" si="27"/>
        <v/>
      </c>
      <c r="S63" s="514" t="str">
        <f t="shared" si="27"/>
        <v/>
      </c>
      <c r="T63" s="515" t="str">
        <f t="shared" si="27"/>
        <v/>
      </c>
      <c r="U63" s="513" t="str">
        <f t="shared" si="27"/>
        <v/>
      </c>
      <c r="V63" s="514" t="str">
        <f t="shared" si="27"/>
        <v/>
      </c>
      <c r="W63" s="514" t="str">
        <f t="shared" si="27"/>
        <v/>
      </c>
      <c r="X63" s="514" t="str">
        <f t="shared" si="27"/>
        <v/>
      </c>
      <c r="Y63" s="514" t="str">
        <f t="shared" si="27"/>
        <v/>
      </c>
      <c r="Z63" s="514" t="str">
        <f t="shared" si="27"/>
        <v/>
      </c>
      <c r="AA63" s="515" t="str">
        <f t="shared" si="27"/>
        <v/>
      </c>
      <c r="AB63" s="513" t="str">
        <f t="shared" si="27"/>
        <v/>
      </c>
      <c r="AC63" s="514" t="str">
        <f t="shared" si="27"/>
        <v/>
      </c>
      <c r="AD63" s="514" t="str">
        <f t="shared" si="27"/>
        <v/>
      </c>
      <c r="AE63" s="514" t="str">
        <f t="shared" si="27"/>
        <v/>
      </c>
      <c r="AF63" s="514" t="str">
        <f t="shared" si="27"/>
        <v/>
      </c>
      <c r="AG63" s="514" t="str">
        <f t="shared" si="27"/>
        <v/>
      </c>
      <c r="AH63" s="515" t="str">
        <f t="shared" si="27"/>
        <v/>
      </c>
      <c r="AI63" s="516" t="str">
        <f t="shared" si="27"/>
        <v/>
      </c>
      <c r="AJ63" s="514" t="str">
        <f t="shared" si="27"/>
        <v/>
      </c>
      <c r="AK63" s="514" t="str">
        <f t="shared" si="27"/>
        <v/>
      </c>
      <c r="AL63" s="517">
        <f>SUM(G63:AH63)</f>
        <v>0</v>
      </c>
      <c r="AM63" s="518">
        <f>AL63/4</f>
        <v>0</v>
      </c>
      <c r="AN63" s="519" t="str">
        <f>IF(C62="","",C62)</f>
        <v/>
      </c>
      <c r="AO63" s="520" t="str">
        <f>IF(D62="","",D62)</f>
        <v/>
      </c>
      <c r="AP63" s="521" t="str">
        <f>IF(D62&lt;&gt;"",VLOOKUP(D62,$AU$2:$AV$6,2,FALSE),"")</f>
        <v/>
      </c>
      <c r="AQ63" s="518">
        <f>ROUNDDOWN(AL63/$AL$6,2)</f>
        <v>0</v>
      </c>
      <c r="AR63" s="518">
        <f>IF(AP63=1,"",AQ63)</f>
        <v>0</v>
      </c>
    </row>
    <row r="64" spans="1:44" ht="15.95" customHeight="1">
      <c r="A64" s="463"/>
      <c r="B64" s="1298" t="s">
        <v>1020</v>
      </c>
      <c r="C64" s="1284"/>
      <c r="D64" s="1286"/>
      <c r="E64" s="1288"/>
      <c r="F64" s="504" t="s">
        <v>989</v>
      </c>
      <c r="G64" s="505"/>
      <c r="H64" s="506"/>
      <c r="I64" s="349"/>
      <c r="J64" s="349"/>
      <c r="K64" s="349"/>
      <c r="L64" s="349"/>
      <c r="M64" s="507"/>
      <c r="N64" s="505"/>
      <c r="O64" s="506"/>
      <c r="P64" s="349"/>
      <c r="Q64" s="349"/>
      <c r="R64" s="349"/>
      <c r="S64" s="349"/>
      <c r="T64" s="507"/>
      <c r="U64" s="505"/>
      <c r="V64" s="506"/>
      <c r="W64" s="349"/>
      <c r="X64" s="349"/>
      <c r="Y64" s="349"/>
      <c r="Z64" s="349"/>
      <c r="AA64" s="507"/>
      <c r="AB64" s="505"/>
      <c r="AC64" s="506"/>
      <c r="AD64" s="349"/>
      <c r="AE64" s="349"/>
      <c r="AF64" s="349"/>
      <c r="AG64" s="349"/>
      <c r="AH64" s="507"/>
      <c r="AI64" s="522"/>
      <c r="AJ64" s="506"/>
      <c r="AK64" s="506"/>
      <c r="AL64" s="509">
        <f>SUM(G65:AK65)</f>
        <v>0</v>
      </c>
      <c r="AM64" s="510"/>
      <c r="AN64" s="458"/>
      <c r="AO64" s="459"/>
      <c r="AP64" s="510"/>
      <c r="AQ64" s="511"/>
      <c r="AR64" s="511"/>
    </row>
    <row r="65" spans="1:44" ht="15.95" customHeight="1">
      <c r="A65" s="463"/>
      <c r="B65" s="1298"/>
      <c r="C65" s="1299"/>
      <c r="D65" s="1300"/>
      <c r="E65" s="1301"/>
      <c r="F65" s="512" t="s">
        <v>992</v>
      </c>
      <c r="G65" s="513" t="str">
        <f t="shared" ref="G65:AK65" si="28">IF(G64&lt;&gt;"",VLOOKUP(G64,$AC$197:$AL$221,9,FALSE),"")</f>
        <v/>
      </c>
      <c r="H65" s="514" t="str">
        <f t="shared" si="28"/>
        <v/>
      </c>
      <c r="I65" s="514" t="str">
        <f t="shared" si="28"/>
        <v/>
      </c>
      <c r="J65" s="514" t="str">
        <f t="shared" si="28"/>
        <v/>
      </c>
      <c r="K65" s="514" t="str">
        <f t="shared" si="28"/>
        <v/>
      </c>
      <c r="L65" s="514" t="str">
        <f t="shared" si="28"/>
        <v/>
      </c>
      <c r="M65" s="515" t="str">
        <f t="shared" si="28"/>
        <v/>
      </c>
      <c r="N65" s="513" t="str">
        <f t="shared" si="28"/>
        <v/>
      </c>
      <c r="O65" s="514" t="str">
        <f t="shared" si="28"/>
        <v/>
      </c>
      <c r="P65" s="514" t="str">
        <f t="shared" si="28"/>
        <v/>
      </c>
      <c r="Q65" s="514" t="str">
        <f t="shared" si="28"/>
        <v/>
      </c>
      <c r="R65" s="514" t="str">
        <f t="shared" si="28"/>
        <v/>
      </c>
      <c r="S65" s="514" t="str">
        <f t="shared" si="28"/>
        <v/>
      </c>
      <c r="T65" s="515" t="str">
        <f t="shared" si="28"/>
        <v/>
      </c>
      <c r="U65" s="513" t="str">
        <f t="shared" si="28"/>
        <v/>
      </c>
      <c r="V65" s="514" t="str">
        <f t="shared" si="28"/>
        <v/>
      </c>
      <c r="W65" s="514" t="str">
        <f t="shared" si="28"/>
        <v/>
      </c>
      <c r="X65" s="514" t="str">
        <f t="shared" si="28"/>
        <v/>
      </c>
      <c r="Y65" s="514" t="str">
        <f t="shared" si="28"/>
        <v/>
      </c>
      <c r="Z65" s="514" t="str">
        <f t="shared" si="28"/>
        <v/>
      </c>
      <c r="AA65" s="515" t="str">
        <f t="shared" si="28"/>
        <v/>
      </c>
      <c r="AB65" s="513" t="str">
        <f t="shared" si="28"/>
        <v/>
      </c>
      <c r="AC65" s="514" t="str">
        <f t="shared" si="28"/>
        <v/>
      </c>
      <c r="AD65" s="514" t="str">
        <f t="shared" si="28"/>
        <v/>
      </c>
      <c r="AE65" s="514" t="str">
        <f t="shared" si="28"/>
        <v/>
      </c>
      <c r="AF65" s="514" t="str">
        <f t="shared" si="28"/>
        <v/>
      </c>
      <c r="AG65" s="514" t="str">
        <f t="shared" si="28"/>
        <v/>
      </c>
      <c r="AH65" s="515" t="str">
        <f t="shared" si="28"/>
        <v/>
      </c>
      <c r="AI65" s="516" t="str">
        <f t="shared" si="28"/>
        <v/>
      </c>
      <c r="AJ65" s="514" t="str">
        <f t="shared" si="28"/>
        <v/>
      </c>
      <c r="AK65" s="514" t="str">
        <f t="shared" si="28"/>
        <v/>
      </c>
      <c r="AL65" s="517">
        <f>SUM(G65:AH65)</f>
        <v>0</v>
      </c>
      <c r="AM65" s="518">
        <f>AL65/4</f>
        <v>0</v>
      </c>
      <c r="AN65" s="519" t="str">
        <f>IF(C64="","",C64)</f>
        <v/>
      </c>
      <c r="AO65" s="520" t="str">
        <f>IF(D64="","",D64)</f>
        <v/>
      </c>
      <c r="AP65" s="521" t="str">
        <f>IF(D64&lt;&gt;"",VLOOKUP(D64,$AU$2:$AV$6,2,FALSE),"")</f>
        <v/>
      </c>
      <c r="AQ65" s="518">
        <f>ROUNDDOWN(AL65/$AL$6,2)</f>
        <v>0</v>
      </c>
      <c r="AR65" s="518">
        <f>IF(AP65=1,"",AQ65)</f>
        <v>0</v>
      </c>
    </row>
    <row r="66" spans="1:44" ht="15.95" customHeight="1">
      <c r="A66" s="463"/>
      <c r="B66" s="1298" t="s">
        <v>1021</v>
      </c>
      <c r="C66" s="1284"/>
      <c r="D66" s="1286"/>
      <c r="E66" s="1288"/>
      <c r="F66" s="504" t="s">
        <v>989</v>
      </c>
      <c r="G66" s="505"/>
      <c r="H66" s="506"/>
      <c r="I66" s="349"/>
      <c r="J66" s="349"/>
      <c r="K66" s="349"/>
      <c r="L66" s="349"/>
      <c r="M66" s="507"/>
      <c r="N66" s="505"/>
      <c r="O66" s="506"/>
      <c r="P66" s="349"/>
      <c r="Q66" s="349"/>
      <c r="R66" s="349"/>
      <c r="S66" s="349"/>
      <c r="T66" s="507"/>
      <c r="U66" s="505"/>
      <c r="V66" s="506"/>
      <c r="W66" s="349"/>
      <c r="X66" s="349"/>
      <c r="Y66" s="349"/>
      <c r="Z66" s="349"/>
      <c r="AA66" s="507"/>
      <c r="AB66" s="505"/>
      <c r="AC66" s="506"/>
      <c r="AD66" s="349"/>
      <c r="AE66" s="349"/>
      <c r="AF66" s="349"/>
      <c r="AG66" s="349"/>
      <c r="AH66" s="507"/>
      <c r="AI66" s="508"/>
      <c r="AJ66" s="349"/>
      <c r="AK66" s="349"/>
      <c r="AL66" s="509">
        <f>SUM(G67:AK67)</f>
        <v>0</v>
      </c>
      <c r="AM66" s="510"/>
      <c r="AN66" s="458"/>
      <c r="AO66" s="459"/>
      <c r="AP66" s="510"/>
      <c r="AQ66" s="511"/>
      <c r="AR66" s="511"/>
    </row>
    <row r="67" spans="1:44" ht="15.95" customHeight="1">
      <c r="A67" s="463"/>
      <c r="B67" s="1298"/>
      <c r="C67" s="1299"/>
      <c r="D67" s="1300"/>
      <c r="E67" s="1301"/>
      <c r="F67" s="512" t="s">
        <v>992</v>
      </c>
      <c r="G67" s="513" t="str">
        <f t="shared" ref="G67:AK67" si="29">IF(G66&lt;&gt;"",VLOOKUP(G66,$AC$197:$AL$221,9,FALSE),"")</f>
        <v/>
      </c>
      <c r="H67" s="514" t="str">
        <f t="shared" si="29"/>
        <v/>
      </c>
      <c r="I67" s="514" t="str">
        <f t="shared" si="29"/>
        <v/>
      </c>
      <c r="J67" s="514" t="str">
        <f t="shared" si="29"/>
        <v/>
      </c>
      <c r="K67" s="514" t="str">
        <f t="shared" si="29"/>
        <v/>
      </c>
      <c r="L67" s="514" t="str">
        <f t="shared" si="29"/>
        <v/>
      </c>
      <c r="M67" s="515" t="str">
        <f t="shared" si="29"/>
        <v/>
      </c>
      <c r="N67" s="513" t="str">
        <f t="shared" si="29"/>
        <v/>
      </c>
      <c r="O67" s="514" t="str">
        <f t="shared" si="29"/>
        <v/>
      </c>
      <c r="P67" s="514" t="str">
        <f t="shared" si="29"/>
        <v/>
      </c>
      <c r="Q67" s="514" t="str">
        <f t="shared" si="29"/>
        <v/>
      </c>
      <c r="R67" s="514" t="str">
        <f t="shared" si="29"/>
        <v/>
      </c>
      <c r="S67" s="514" t="str">
        <f t="shared" si="29"/>
        <v/>
      </c>
      <c r="T67" s="515" t="str">
        <f t="shared" si="29"/>
        <v/>
      </c>
      <c r="U67" s="513" t="str">
        <f t="shared" si="29"/>
        <v/>
      </c>
      <c r="V67" s="514" t="str">
        <f t="shared" si="29"/>
        <v/>
      </c>
      <c r="W67" s="514" t="str">
        <f t="shared" si="29"/>
        <v/>
      </c>
      <c r="X67" s="514" t="str">
        <f t="shared" si="29"/>
        <v/>
      </c>
      <c r="Y67" s="514" t="str">
        <f t="shared" si="29"/>
        <v/>
      </c>
      <c r="Z67" s="514" t="str">
        <f t="shared" si="29"/>
        <v/>
      </c>
      <c r="AA67" s="515" t="str">
        <f t="shared" si="29"/>
        <v/>
      </c>
      <c r="AB67" s="513" t="str">
        <f t="shared" si="29"/>
        <v/>
      </c>
      <c r="AC67" s="514" t="str">
        <f t="shared" si="29"/>
        <v/>
      </c>
      <c r="AD67" s="514" t="str">
        <f t="shared" si="29"/>
        <v/>
      </c>
      <c r="AE67" s="514" t="str">
        <f t="shared" si="29"/>
        <v/>
      </c>
      <c r="AF67" s="514" t="str">
        <f t="shared" si="29"/>
        <v/>
      </c>
      <c r="AG67" s="514" t="str">
        <f t="shared" si="29"/>
        <v/>
      </c>
      <c r="AH67" s="515" t="str">
        <f t="shared" si="29"/>
        <v/>
      </c>
      <c r="AI67" s="516" t="str">
        <f t="shared" si="29"/>
        <v/>
      </c>
      <c r="AJ67" s="514" t="str">
        <f t="shared" si="29"/>
        <v/>
      </c>
      <c r="AK67" s="514" t="str">
        <f t="shared" si="29"/>
        <v/>
      </c>
      <c r="AL67" s="517">
        <f>SUM(G67:AH67)</f>
        <v>0</v>
      </c>
      <c r="AM67" s="518">
        <f>AL67/4</f>
        <v>0</v>
      </c>
      <c r="AN67" s="519" t="str">
        <f>IF(C66="","",C66)</f>
        <v/>
      </c>
      <c r="AO67" s="520" t="str">
        <f>IF(D66="","",D66)</f>
        <v/>
      </c>
      <c r="AP67" s="521" t="str">
        <f>IF(D66&lt;&gt;"",VLOOKUP(D66,$AU$2:$AV$6,2,FALSE),"")</f>
        <v/>
      </c>
      <c r="AQ67" s="518">
        <f>ROUNDDOWN(AL67/$AL$6,2)</f>
        <v>0</v>
      </c>
      <c r="AR67" s="518">
        <f>IF(AP67=1,"",AQ67)</f>
        <v>0</v>
      </c>
    </row>
    <row r="68" spans="1:44" ht="15.95" customHeight="1">
      <c r="A68" s="463"/>
      <c r="B68" s="1298" t="s">
        <v>1022</v>
      </c>
      <c r="C68" s="1284"/>
      <c r="D68" s="1286"/>
      <c r="E68" s="1288"/>
      <c r="F68" s="504" t="s">
        <v>989</v>
      </c>
      <c r="G68" s="505"/>
      <c r="H68" s="506"/>
      <c r="I68" s="349"/>
      <c r="J68" s="349"/>
      <c r="K68" s="349"/>
      <c r="L68" s="349"/>
      <c r="M68" s="507"/>
      <c r="N68" s="505"/>
      <c r="O68" s="506"/>
      <c r="P68" s="349"/>
      <c r="Q68" s="349"/>
      <c r="R68" s="349"/>
      <c r="S68" s="349"/>
      <c r="T68" s="507"/>
      <c r="U68" s="505"/>
      <c r="V68" s="506"/>
      <c r="W68" s="349"/>
      <c r="X68" s="349"/>
      <c r="Y68" s="349"/>
      <c r="Z68" s="349"/>
      <c r="AA68" s="507"/>
      <c r="AB68" s="505"/>
      <c r="AC68" s="506"/>
      <c r="AD68" s="349"/>
      <c r="AE68" s="349"/>
      <c r="AF68" s="349"/>
      <c r="AG68" s="349"/>
      <c r="AH68" s="507"/>
      <c r="AI68" s="508"/>
      <c r="AJ68" s="349"/>
      <c r="AK68" s="349"/>
      <c r="AL68" s="509">
        <f>SUM(G69:AK69)</f>
        <v>0</v>
      </c>
      <c r="AM68" s="510"/>
      <c r="AN68" s="458"/>
      <c r="AO68" s="459"/>
      <c r="AP68" s="510"/>
      <c r="AQ68" s="511"/>
      <c r="AR68" s="511"/>
    </row>
    <row r="69" spans="1:44" ht="15.95" customHeight="1">
      <c r="A69" s="463"/>
      <c r="B69" s="1298"/>
      <c r="C69" s="1299"/>
      <c r="D69" s="1300"/>
      <c r="E69" s="1301"/>
      <c r="F69" s="512" t="s">
        <v>992</v>
      </c>
      <c r="G69" s="513" t="str">
        <f t="shared" ref="G69:AK69" si="30">IF(G68&lt;&gt;"",VLOOKUP(G68,$AC$197:$AL$221,9,FALSE),"")</f>
        <v/>
      </c>
      <c r="H69" s="514" t="str">
        <f t="shared" si="30"/>
        <v/>
      </c>
      <c r="I69" s="514" t="str">
        <f t="shared" si="30"/>
        <v/>
      </c>
      <c r="J69" s="514" t="str">
        <f t="shared" si="30"/>
        <v/>
      </c>
      <c r="K69" s="514" t="str">
        <f t="shared" si="30"/>
        <v/>
      </c>
      <c r="L69" s="514" t="str">
        <f t="shared" si="30"/>
        <v/>
      </c>
      <c r="M69" s="515" t="str">
        <f t="shared" si="30"/>
        <v/>
      </c>
      <c r="N69" s="513" t="str">
        <f t="shared" si="30"/>
        <v/>
      </c>
      <c r="O69" s="514" t="str">
        <f t="shared" si="30"/>
        <v/>
      </c>
      <c r="P69" s="514" t="str">
        <f t="shared" si="30"/>
        <v/>
      </c>
      <c r="Q69" s="514" t="str">
        <f t="shared" si="30"/>
        <v/>
      </c>
      <c r="R69" s="514" t="str">
        <f t="shared" si="30"/>
        <v/>
      </c>
      <c r="S69" s="514" t="str">
        <f t="shared" si="30"/>
        <v/>
      </c>
      <c r="T69" s="515" t="str">
        <f t="shared" si="30"/>
        <v/>
      </c>
      <c r="U69" s="513" t="str">
        <f t="shared" si="30"/>
        <v/>
      </c>
      <c r="V69" s="514" t="str">
        <f t="shared" si="30"/>
        <v/>
      </c>
      <c r="W69" s="514" t="str">
        <f t="shared" si="30"/>
        <v/>
      </c>
      <c r="X69" s="514" t="str">
        <f t="shared" si="30"/>
        <v/>
      </c>
      <c r="Y69" s="514" t="str">
        <f t="shared" si="30"/>
        <v/>
      </c>
      <c r="Z69" s="514" t="str">
        <f t="shared" si="30"/>
        <v/>
      </c>
      <c r="AA69" s="515" t="str">
        <f t="shared" si="30"/>
        <v/>
      </c>
      <c r="AB69" s="513" t="str">
        <f t="shared" si="30"/>
        <v/>
      </c>
      <c r="AC69" s="514" t="str">
        <f t="shared" si="30"/>
        <v/>
      </c>
      <c r="AD69" s="514" t="str">
        <f t="shared" si="30"/>
        <v/>
      </c>
      <c r="AE69" s="514" t="str">
        <f t="shared" si="30"/>
        <v/>
      </c>
      <c r="AF69" s="514" t="str">
        <f t="shared" si="30"/>
        <v/>
      </c>
      <c r="AG69" s="514" t="str">
        <f t="shared" si="30"/>
        <v/>
      </c>
      <c r="AH69" s="515" t="str">
        <f t="shared" si="30"/>
        <v/>
      </c>
      <c r="AI69" s="516" t="str">
        <f t="shared" si="30"/>
        <v/>
      </c>
      <c r="AJ69" s="514" t="str">
        <f t="shared" si="30"/>
        <v/>
      </c>
      <c r="AK69" s="514" t="str">
        <f t="shared" si="30"/>
        <v/>
      </c>
      <c r="AL69" s="517">
        <f>SUM(G69:AH69)</f>
        <v>0</v>
      </c>
      <c r="AM69" s="518">
        <f>AL69/4</f>
        <v>0</v>
      </c>
      <c r="AN69" s="519" t="str">
        <f>IF(C68="","",C68)</f>
        <v/>
      </c>
      <c r="AO69" s="520" t="str">
        <f>IF(D68="","",D68)</f>
        <v/>
      </c>
      <c r="AP69" s="521" t="str">
        <f>IF(D68&lt;&gt;"",VLOOKUP(D68,$AU$2:$AV$6,2,FALSE),"")</f>
        <v/>
      </c>
      <c r="AQ69" s="518">
        <f>ROUNDDOWN(AL69/$AL$6,2)</f>
        <v>0</v>
      </c>
      <c r="AR69" s="518">
        <f>IF(AP69=1,"",AQ69)</f>
        <v>0</v>
      </c>
    </row>
    <row r="70" spans="1:44" ht="15.95" customHeight="1">
      <c r="A70" s="463"/>
      <c r="B70" s="1298" t="s">
        <v>1023</v>
      </c>
      <c r="C70" s="1284"/>
      <c r="D70" s="1286"/>
      <c r="E70" s="1288"/>
      <c r="F70" s="504" t="s">
        <v>989</v>
      </c>
      <c r="G70" s="505"/>
      <c r="H70" s="506"/>
      <c r="I70" s="349"/>
      <c r="J70" s="349"/>
      <c r="K70" s="349"/>
      <c r="L70" s="349"/>
      <c r="M70" s="507"/>
      <c r="N70" s="505"/>
      <c r="O70" s="506"/>
      <c r="P70" s="349"/>
      <c r="Q70" s="349"/>
      <c r="R70" s="349"/>
      <c r="S70" s="349"/>
      <c r="T70" s="507"/>
      <c r="U70" s="505"/>
      <c r="V70" s="506"/>
      <c r="W70" s="349"/>
      <c r="X70" s="349"/>
      <c r="Y70" s="349"/>
      <c r="Z70" s="349"/>
      <c r="AA70" s="507"/>
      <c r="AB70" s="505"/>
      <c r="AC70" s="506"/>
      <c r="AD70" s="349"/>
      <c r="AE70" s="349"/>
      <c r="AF70" s="349"/>
      <c r="AG70" s="349"/>
      <c r="AH70" s="507"/>
      <c r="AI70" s="522"/>
      <c r="AJ70" s="506"/>
      <c r="AK70" s="506"/>
      <c r="AL70" s="509">
        <f>SUM(G71:AK71)</f>
        <v>0</v>
      </c>
      <c r="AM70" s="510"/>
      <c r="AN70" s="458"/>
      <c r="AO70" s="459"/>
      <c r="AP70" s="510"/>
      <c r="AQ70" s="511"/>
      <c r="AR70" s="511"/>
    </row>
    <row r="71" spans="1:44" ht="15.95" customHeight="1">
      <c r="A71" s="463"/>
      <c r="B71" s="1298"/>
      <c r="C71" s="1299"/>
      <c r="D71" s="1300"/>
      <c r="E71" s="1301"/>
      <c r="F71" s="512" t="s">
        <v>992</v>
      </c>
      <c r="G71" s="513" t="str">
        <f t="shared" ref="G71:AK71" si="31">IF(G70&lt;&gt;"",VLOOKUP(G70,$AC$197:$AL$221,9,FALSE),"")</f>
        <v/>
      </c>
      <c r="H71" s="514" t="str">
        <f t="shared" si="31"/>
        <v/>
      </c>
      <c r="I71" s="514" t="str">
        <f t="shared" si="31"/>
        <v/>
      </c>
      <c r="J71" s="514" t="str">
        <f t="shared" si="31"/>
        <v/>
      </c>
      <c r="K71" s="514" t="str">
        <f t="shared" si="31"/>
        <v/>
      </c>
      <c r="L71" s="514" t="str">
        <f t="shared" si="31"/>
        <v/>
      </c>
      <c r="M71" s="515" t="str">
        <f t="shared" si="31"/>
        <v/>
      </c>
      <c r="N71" s="513" t="str">
        <f t="shared" si="31"/>
        <v/>
      </c>
      <c r="O71" s="514" t="str">
        <f t="shared" si="31"/>
        <v/>
      </c>
      <c r="P71" s="514" t="str">
        <f t="shared" si="31"/>
        <v/>
      </c>
      <c r="Q71" s="514" t="str">
        <f t="shared" si="31"/>
        <v/>
      </c>
      <c r="R71" s="514" t="str">
        <f t="shared" si="31"/>
        <v/>
      </c>
      <c r="S71" s="514" t="str">
        <f t="shared" si="31"/>
        <v/>
      </c>
      <c r="T71" s="515" t="str">
        <f t="shared" si="31"/>
        <v/>
      </c>
      <c r="U71" s="513" t="str">
        <f t="shared" si="31"/>
        <v/>
      </c>
      <c r="V71" s="514" t="str">
        <f t="shared" si="31"/>
        <v/>
      </c>
      <c r="W71" s="514" t="str">
        <f t="shared" si="31"/>
        <v/>
      </c>
      <c r="X71" s="514" t="str">
        <f t="shared" si="31"/>
        <v/>
      </c>
      <c r="Y71" s="514" t="str">
        <f t="shared" si="31"/>
        <v/>
      </c>
      <c r="Z71" s="514" t="str">
        <f t="shared" si="31"/>
        <v/>
      </c>
      <c r="AA71" s="515" t="str">
        <f t="shared" si="31"/>
        <v/>
      </c>
      <c r="AB71" s="513" t="str">
        <f t="shared" si="31"/>
        <v/>
      </c>
      <c r="AC71" s="514" t="str">
        <f t="shared" si="31"/>
        <v/>
      </c>
      <c r="AD71" s="514" t="str">
        <f t="shared" si="31"/>
        <v/>
      </c>
      <c r="AE71" s="514" t="str">
        <f t="shared" si="31"/>
        <v/>
      </c>
      <c r="AF71" s="514" t="str">
        <f t="shared" si="31"/>
        <v/>
      </c>
      <c r="AG71" s="514" t="str">
        <f t="shared" si="31"/>
        <v/>
      </c>
      <c r="AH71" s="515" t="str">
        <f t="shared" si="31"/>
        <v/>
      </c>
      <c r="AI71" s="516" t="str">
        <f t="shared" si="31"/>
        <v/>
      </c>
      <c r="AJ71" s="514" t="str">
        <f t="shared" si="31"/>
        <v/>
      </c>
      <c r="AK71" s="514" t="str">
        <f t="shared" si="31"/>
        <v/>
      </c>
      <c r="AL71" s="517">
        <f>SUM(G71:AH71)</f>
        <v>0</v>
      </c>
      <c r="AM71" s="518">
        <f>AL71/4</f>
        <v>0</v>
      </c>
      <c r="AN71" s="519" t="str">
        <f>IF(C70="","",C70)</f>
        <v/>
      </c>
      <c r="AO71" s="520" t="str">
        <f>IF(D70="","",D70)</f>
        <v/>
      </c>
      <c r="AP71" s="521" t="str">
        <f>IF(D70&lt;&gt;"",VLOOKUP(D70,$AU$2:$AV$6,2,FALSE),"")</f>
        <v/>
      </c>
      <c r="AQ71" s="518">
        <f>ROUNDDOWN(AL71/$AL$6,2)</f>
        <v>0</v>
      </c>
      <c r="AR71" s="518">
        <f>IF(AP71=1,"",AQ71)</f>
        <v>0</v>
      </c>
    </row>
    <row r="72" spans="1:44" ht="15.95" customHeight="1">
      <c r="A72" s="463"/>
      <c r="B72" s="1298" t="s">
        <v>1024</v>
      </c>
      <c r="C72" s="1284"/>
      <c r="D72" s="1286"/>
      <c r="E72" s="1288"/>
      <c r="F72" s="504" t="s">
        <v>989</v>
      </c>
      <c r="G72" s="505"/>
      <c r="H72" s="506"/>
      <c r="I72" s="349"/>
      <c r="J72" s="349"/>
      <c r="K72" s="349"/>
      <c r="L72" s="349"/>
      <c r="M72" s="507"/>
      <c r="N72" s="505"/>
      <c r="O72" s="506"/>
      <c r="P72" s="349"/>
      <c r="Q72" s="349"/>
      <c r="R72" s="349"/>
      <c r="S72" s="349"/>
      <c r="T72" s="507"/>
      <c r="U72" s="505"/>
      <c r="V72" s="506"/>
      <c r="W72" s="349"/>
      <c r="X72" s="349"/>
      <c r="Y72" s="349"/>
      <c r="Z72" s="349"/>
      <c r="AA72" s="507"/>
      <c r="AB72" s="505"/>
      <c r="AC72" s="506"/>
      <c r="AD72" s="349"/>
      <c r="AE72" s="349"/>
      <c r="AF72" s="349"/>
      <c r="AG72" s="349"/>
      <c r="AH72" s="507"/>
      <c r="AI72" s="522"/>
      <c r="AJ72" s="506"/>
      <c r="AK72" s="506"/>
      <c r="AL72" s="509">
        <f>SUM(G73:AK73)</f>
        <v>0</v>
      </c>
      <c r="AM72" s="510"/>
      <c r="AN72" s="458"/>
      <c r="AO72" s="459"/>
      <c r="AP72" s="510"/>
      <c r="AQ72" s="511"/>
      <c r="AR72" s="511"/>
    </row>
    <row r="73" spans="1:44" ht="15.95" customHeight="1">
      <c r="A73" s="463"/>
      <c r="B73" s="1298"/>
      <c r="C73" s="1299"/>
      <c r="D73" s="1300"/>
      <c r="E73" s="1301"/>
      <c r="F73" s="512" t="s">
        <v>992</v>
      </c>
      <c r="G73" s="513" t="str">
        <f t="shared" ref="G73:AK73" si="32">IF(G72&lt;&gt;"",VLOOKUP(G72,$AC$197:$AL$221,9,FALSE),"")</f>
        <v/>
      </c>
      <c r="H73" s="514" t="str">
        <f t="shared" si="32"/>
        <v/>
      </c>
      <c r="I73" s="514" t="str">
        <f t="shared" si="32"/>
        <v/>
      </c>
      <c r="J73" s="514" t="str">
        <f t="shared" si="32"/>
        <v/>
      </c>
      <c r="K73" s="514" t="str">
        <f t="shared" si="32"/>
        <v/>
      </c>
      <c r="L73" s="514" t="str">
        <f t="shared" si="32"/>
        <v/>
      </c>
      <c r="M73" s="515" t="str">
        <f t="shared" si="32"/>
        <v/>
      </c>
      <c r="N73" s="513" t="str">
        <f t="shared" si="32"/>
        <v/>
      </c>
      <c r="O73" s="514" t="str">
        <f t="shared" si="32"/>
        <v/>
      </c>
      <c r="P73" s="514" t="str">
        <f t="shared" si="32"/>
        <v/>
      </c>
      <c r="Q73" s="514" t="str">
        <f t="shared" si="32"/>
        <v/>
      </c>
      <c r="R73" s="514" t="str">
        <f t="shared" si="32"/>
        <v/>
      </c>
      <c r="S73" s="514" t="str">
        <f t="shared" si="32"/>
        <v/>
      </c>
      <c r="T73" s="515" t="str">
        <f t="shared" si="32"/>
        <v/>
      </c>
      <c r="U73" s="513" t="str">
        <f t="shared" si="32"/>
        <v/>
      </c>
      <c r="V73" s="514" t="str">
        <f t="shared" si="32"/>
        <v/>
      </c>
      <c r="W73" s="514" t="str">
        <f t="shared" si="32"/>
        <v/>
      </c>
      <c r="X73" s="514" t="str">
        <f t="shared" si="32"/>
        <v/>
      </c>
      <c r="Y73" s="514" t="str">
        <f t="shared" si="32"/>
        <v/>
      </c>
      <c r="Z73" s="514" t="str">
        <f t="shared" si="32"/>
        <v/>
      </c>
      <c r="AA73" s="515" t="str">
        <f t="shared" si="32"/>
        <v/>
      </c>
      <c r="AB73" s="513" t="str">
        <f t="shared" si="32"/>
        <v/>
      </c>
      <c r="AC73" s="514" t="str">
        <f t="shared" si="32"/>
        <v/>
      </c>
      <c r="AD73" s="514" t="str">
        <f t="shared" si="32"/>
        <v/>
      </c>
      <c r="AE73" s="514" t="str">
        <f t="shared" si="32"/>
        <v/>
      </c>
      <c r="AF73" s="514" t="str">
        <f t="shared" si="32"/>
        <v/>
      </c>
      <c r="AG73" s="514" t="str">
        <f t="shared" si="32"/>
        <v/>
      </c>
      <c r="AH73" s="515" t="str">
        <f t="shared" si="32"/>
        <v/>
      </c>
      <c r="AI73" s="516" t="str">
        <f t="shared" si="32"/>
        <v/>
      </c>
      <c r="AJ73" s="514" t="str">
        <f t="shared" si="32"/>
        <v/>
      </c>
      <c r="AK73" s="514" t="str">
        <f t="shared" si="32"/>
        <v/>
      </c>
      <c r="AL73" s="517">
        <f>SUM(G73:AH73)</f>
        <v>0</v>
      </c>
      <c r="AM73" s="518">
        <f>AL73/4</f>
        <v>0</v>
      </c>
      <c r="AN73" s="519" t="str">
        <f>IF(C72="","",C72)</f>
        <v/>
      </c>
      <c r="AO73" s="520" t="str">
        <f>IF(D72="","",D72)</f>
        <v/>
      </c>
      <c r="AP73" s="521" t="str">
        <f>IF(D72&lt;&gt;"",VLOOKUP(D72,$AU$2:$AV$6,2,FALSE),"")</f>
        <v/>
      </c>
      <c r="AQ73" s="518">
        <f>ROUNDDOWN(AL73/$AL$6,2)</f>
        <v>0</v>
      </c>
      <c r="AR73" s="518">
        <f>IF(AP73=1,"",AQ73)</f>
        <v>0</v>
      </c>
    </row>
    <row r="74" spans="1:44" ht="15.95" customHeight="1">
      <c r="A74" s="463"/>
      <c r="B74" s="1298" t="s">
        <v>1025</v>
      </c>
      <c r="C74" s="1284"/>
      <c r="D74" s="1286"/>
      <c r="E74" s="1288"/>
      <c r="F74" s="504" t="s">
        <v>989</v>
      </c>
      <c r="G74" s="505"/>
      <c r="H74" s="506"/>
      <c r="I74" s="349"/>
      <c r="J74" s="349"/>
      <c r="K74" s="349"/>
      <c r="L74" s="349"/>
      <c r="M74" s="507"/>
      <c r="N74" s="505"/>
      <c r="O74" s="506"/>
      <c r="P74" s="349"/>
      <c r="Q74" s="349"/>
      <c r="R74" s="349"/>
      <c r="S74" s="349"/>
      <c r="T74" s="507"/>
      <c r="U74" s="505"/>
      <c r="V74" s="506"/>
      <c r="W74" s="349"/>
      <c r="X74" s="349"/>
      <c r="Y74" s="349"/>
      <c r="Z74" s="349"/>
      <c r="AA74" s="507"/>
      <c r="AB74" s="505"/>
      <c r="AC74" s="506"/>
      <c r="AD74" s="349"/>
      <c r="AE74" s="349"/>
      <c r="AF74" s="349"/>
      <c r="AG74" s="349"/>
      <c r="AH74" s="507"/>
      <c r="AI74" s="508"/>
      <c r="AJ74" s="349"/>
      <c r="AK74" s="349"/>
      <c r="AL74" s="509">
        <f>SUM(G75:AK75)</f>
        <v>0</v>
      </c>
      <c r="AM74" s="510"/>
      <c r="AN74" s="458"/>
      <c r="AO74" s="459"/>
      <c r="AP74" s="510"/>
      <c r="AQ74" s="511"/>
      <c r="AR74" s="511"/>
    </row>
    <row r="75" spans="1:44" ht="15.95" customHeight="1">
      <c r="A75" s="463"/>
      <c r="B75" s="1298"/>
      <c r="C75" s="1299"/>
      <c r="D75" s="1300"/>
      <c r="E75" s="1301"/>
      <c r="F75" s="512" t="s">
        <v>992</v>
      </c>
      <c r="G75" s="513" t="str">
        <f t="shared" ref="G75:AK75" si="33">IF(G74&lt;&gt;"",VLOOKUP(G74,$AC$197:$AL$221,9,FALSE),"")</f>
        <v/>
      </c>
      <c r="H75" s="514" t="str">
        <f t="shared" si="33"/>
        <v/>
      </c>
      <c r="I75" s="514" t="str">
        <f t="shared" si="33"/>
        <v/>
      </c>
      <c r="J75" s="514" t="str">
        <f t="shared" si="33"/>
        <v/>
      </c>
      <c r="K75" s="514" t="str">
        <f t="shared" si="33"/>
        <v/>
      </c>
      <c r="L75" s="514" t="str">
        <f t="shared" si="33"/>
        <v/>
      </c>
      <c r="M75" s="515" t="str">
        <f t="shared" si="33"/>
        <v/>
      </c>
      <c r="N75" s="513" t="str">
        <f t="shared" si="33"/>
        <v/>
      </c>
      <c r="O75" s="514" t="str">
        <f t="shared" si="33"/>
        <v/>
      </c>
      <c r="P75" s="514" t="str">
        <f t="shared" si="33"/>
        <v/>
      </c>
      <c r="Q75" s="514" t="str">
        <f t="shared" si="33"/>
        <v/>
      </c>
      <c r="R75" s="514" t="str">
        <f t="shared" si="33"/>
        <v/>
      </c>
      <c r="S75" s="514" t="str">
        <f t="shared" si="33"/>
        <v/>
      </c>
      <c r="T75" s="515" t="str">
        <f t="shared" si="33"/>
        <v/>
      </c>
      <c r="U75" s="513" t="str">
        <f t="shared" si="33"/>
        <v/>
      </c>
      <c r="V75" s="514" t="str">
        <f t="shared" si="33"/>
        <v/>
      </c>
      <c r="W75" s="514" t="str">
        <f t="shared" si="33"/>
        <v/>
      </c>
      <c r="X75" s="514" t="str">
        <f t="shared" si="33"/>
        <v/>
      </c>
      <c r="Y75" s="514" t="str">
        <f t="shared" si="33"/>
        <v/>
      </c>
      <c r="Z75" s="514" t="str">
        <f t="shared" si="33"/>
        <v/>
      </c>
      <c r="AA75" s="515" t="str">
        <f t="shared" si="33"/>
        <v/>
      </c>
      <c r="AB75" s="513" t="str">
        <f t="shared" si="33"/>
        <v/>
      </c>
      <c r="AC75" s="514" t="str">
        <f t="shared" si="33"/>
        <v/>
      </c>
      <c r="AD75" s="514" t="str">
        <f t="shared" si="33"/>
        <v/>
      </c>
      <c r="AE75" s="514" t="str">
        <f t="shared" si="33"/>
        <v/>
      </c>
      <c r="AF75" s="514" t="str">
        <f t="shared" si="33"/>
        <v/>
      </c>
      <c r="AG75" s="514" t="str">
        <f t="shared" si="33"/>
        <v/>
      </c>
      <c r="AH75" s="515" t="str">
        <f t="shared" si="33"/>
        <v/>
      </c>
      <c r="AI75" s="516" t="str">
        <f t="shared" si="33"/>
        <v/>
      </c>
      <c r="AJ75" s="514" t="str">
        <f t="shared" si="33"/>
        <v/>
      </c>
      <c r="AK75" s="514" t="str">
        <f t="shared" si="33"/>
        <v/>
      </c>
      <c r="AL75" s="517">
        <f>SUM(G75:AH75)</f>
        <v>0</v>
      </c>
      <c r="AM75" s="518">
        <f>AL75/4</f>
        <v>0</v>
      </c>
      <c r="AN75" s="519" t="str">
        <f>IF(C74="","",C74)</f>
        <v/>
      </c>
      <c r="AO75" s="520" t="str">
        <f>IF(D74="","",D74)</f>
        <v/>
      </c>
      <c r="AP75" s="521" t="str">
        <f>IF(D74&lt;&gt;"",VLOOKUP(D74,$AU$2:$AV$6,2,FALSE),"")</f>
        <v/>
      </c>
      <c r="AQ75" s="518">
        <f>ROUNDDOWN(AL75/$AL$6,2)</f>
        <v>0</v>
      </c>
      <c r="AR75" s="518">
        <f>IF(AP75=1,"",AQ75)</f>
        <v>0</v>
      </c>
    </row>
    <row r="76" spans="1:44" ht="15.95" customHeight="1">
      <c r="A76" s="463"/>
      <c r="B76" s="1298" t="s">
        <v>1026</v>
      </c>
      <c r="C76" s="1284"/>
      <c r="D76" s="1286"/>
      <c r="E76" s="1288"/>
      <c r="F76" s="504" t="s">
        <v>989</v>
      </c>
      <c r="G76" s="505"/>
      <c r="H76" s="506"/>
      <c r="I76" s="349"/>
      <c r="J76" s="349"/>
      <c r="K76" s="349"/>
      <c r="L76" s="349"/>
      <c r="M76" s="507"/>
      <c r="N76" s="505"/>
      <c r="O76" s="506"/>
      <c r="P76" s="349"/>
      <c r="Q76" s="349"/>
      <c r="R76" s="349"/>
      <c r="S76" s="349"/>
      <c r="T76" s="507"/>
      <c r="U76" s="505"/>
      <c r="V76" s="506"/>
      <c r="W76" s="349"/>
      <c r="X76" s="349"/>
      <c r="Y76" s="349"/>
      <c r="Z76" s="349"/>
      <c r="AA76" s="507"/>
      <c r="AB76" s="505"/>
      <c r="AC76" s="506"/>
      <c r="AD76" s="349"/>
      <c r="AE76" s="349"/>
      <c r="AF76" s="349"/>
      <c r="AG76" s="349"/>
      <c r="AH76" s="507"/>
      <c r="AI76" s="508"/>
      <c r="AJ76" s="349"/>
      <c r="AK76" s="349"/>
      <c r="AL76" s="509">
        <f>SUM(G77:AK77)</f>
        <v>0</v>
      </c>
      <c r="AM76" s="510"/>
      <c r="AN76" s="458"/>
      <c r="AO76" s="459"/>
      <c r="AP76" s="510"/>
      <c r="AQ76" s="511"/>
      <c r="AR76" s="511"/>
    </row>
    <row r="77" spans="1:44" ht="15.95" customHeight="1">
      <c r="A77" s="463"/>
      <c r="B77" s="1298"/>
      <c r="C77" s="1299"/>
      <c r="D77" s="1300"/>
      <c r="E77" s="1301"/>
      <c r="F77" s="512" t="s">
        <v>992</v>
      </c>
      <c r="G77" s="513" t="str">
        <f t="shared" ref="G77:AK77" si="34">IF(G76&lt;&gt;"",VLOOKUP(G76,$AC$197:$AL$221,9,FALSE),"")</f>
        <v/>
      </c>
      <c r="H77" s="514" t="str">
        <f t="shared" si="34"/>
        <v/>
      </c>
      <c r="I77" s="514" t="str">
        <f t="shared" si="34"/>
        <v/>
      </c>
      <c r="J77" s="514" t="str">
        <f t="shared" si="34"/>
        <v/>
      </c>
      <c r="K77" s="514" t="str">
        <f t="shared" si="34"/>
        <v/>
      </c>
      <c r="L77" s="514" t="str">
        <f t="shared" si="34"/>
        <v/>
      </c>
      <c r="M77" s="515" t="str">
        <f t="shared" si="34"/>
        <v/>
      </c>
      <c r="N77" s="513" t="str">
        <f t="shared" si="34"/>
        <v/>
      </c>
      <c r="O77" s="514" t="str">
        <f t="shared" si="34"/>
        <v/>
      </c>
      <c r="P77" s="514" t="str">
        <f t="shared" si="34"/>
        <v/>
      </c>
      <c r="Q77" s="514" t="str">
        <f t="shared" si="34"/>
        <v/>
      </c>
      <c r="R77" s="514" t="str">
        <f t="shared" si="34"/>
        <v/>
      </c>
      <c r="S77" s="514" t="str">
        <f t="shared" si="34"/>
        <v/>
      </c>
      <c r="T77" s="515" t="str">
        <f t="shared" si="34"/>
        <v/>
      </c>
      <c r="U77" s="513" t="str">
        <f t="shared" si="34"/>
        <v/>
      </c>
      <c r="V77" s="514" t="str">
        <f t="shared" si="34"/>
        <v/>
      </c>
      <c r="W77" s="514" t="str">
        <f t="shared" si="34"/>
        <v/>
      </c>
      <c r="X77" s="514" t="str">
        <f t="shared" si="34"/>
        <v/>
      </c>
      <c r="Y77" s="514" t="str">
        <f t="shared" si="34"/>
        <v/>
      </c>
      <c r="Z77" s="514" t="str">
        <f t="shared" si="34"/>
        <v/>
      </c>
      <c r="AA77" s="515" t="str">
        <f t="shared" si="34"/>
        <v/>
      </c>
      <c r="AB77" s="513" t="str">
        <f t="shared" si="34"/>
        <v/>
      </c>
      <c r="AC77" s="514" t="str">
        <f t="shared" si="34"/>
        <v/>
      </c>
      <c r="AD77" s="514" t="str">
        <f t="shared" si="34"/>
        <v/>
      </c>
      <c r="AE77" s="514" t="str">
        <f t="shared" si="34"/>
        <v/>
      </c>
      <c r="AF77" s="514" t="str">
        <f t="shared" si="34"/>
        <v/>
      </c>
      <c r="AG77" s="514" t="str">
        <f t="shared" si="34"/>
        <v/>
      </c>
      <c r="AH77" s="515" t="str">
        <f t="shared" si="34"/>
        <v/>
      </c>
      <c r="AI77" s="516" t="str">
        <f t="shared" si="34"/>
        <v/>
      </c>
      <c r="AJ77" s="514" t="str">
        <f t="shared" si="34"/>
        <v/>
      </c>
      <c r="AK77" s="514" t="str">
        <f t="shared" si="34"/>
        <v/>
      </c>
      <c r="AL77" s="517">
        <f>SUM(G77:AH77)</f>
        <v>0</v>
      </c>
      <c r="AM77" s="518">
        <f>AL77/4</f>
        <v>0</v>
      </c>
      <c r="AN77" s="519" t="str">
        <f>IF(C76="","",C76)</f>
        <v/>
      </c>
      <c r="AO77" s="520" t="str">
        <f>IF(D76="","",D76)</f>
        <v/>
      </c>
      <c r="AP77" s="521" t="str">
        <f>IF(D76&lt;&gt;"",VLOOKUP(D76,$AU$2:$AV$6,2,FALSE),"")</f>
        <v/>
      </c>
      <c r="AQ77" s="518">
        <f>ROUNDDOWN(AL77/$AL$6,2)</f>
        <v>0</v>
      </c>
      <c r="AR77" s="518">
        <f>IF(AP77=1,"",AQ77)</f>
        <v>0</v>
      </c>
    </row>
    <row r="78" spans="1:44" ht="15.95" hidden="1" customHeight="1">
      <c r="A78" s="463"/>
      <c r="B78" s="1298" t="s">
        <v>1027</v>
      </c>
      <c r="C78" s="1284"/>
      <c r="D78" s="1286"/>
      <c r="E78" s="1288"/>
      <c r="F78" s="504" t="s">
        <v>989</v>
      </c>
      <c r="G78" s="505"/>
      <c r="H78" s="506"/>
      <c r="I78" s="349"/>
      <c r="J78" s="349"/>
      <c r="K78" s="349"/>
      <c r="L78" s="349"/>
      <c r="M78" s="507"/>
      <c r="N78" s="505"/>
      <c r="O78" s="506"/>
      <c r="P78" s="349"/>
      <c r="Q78" s="349"/>
      <c r="R78" s="349"/>
      <c r="S78" s="349"/>
      <c r="T78" s="507"/>
      <c r="U78" s="505"/>
      <c r="V78" s="506"/>
      <c r="W78" s="349"/>
      <c r="X78" s="349"/>
      <c r="Y78" s="349"/>
      <c r="Z78" s="349"/>
      <c r="AA78" s="507"/>
      <c r="AB78" s="505"/>
      <c r="AC78" s="506"/>
      <c r="AD78" s="349"/>
      <c r="AE78" s="349"/>
      <c r="AF78" s="349"/>
      <c r="AG78" s="349"/>
      <c r="AH78" s="507"/>
      <c r="AI78" s="522"/>
      <c r="AJ78" s="506"/>
      <c r="AK78" s="506"/>
      <c r="AL78" s="509">
        <f>SUM(G79:AK79)</f>
        <v>0</v>
      </c>
      <c r="AM78" s="510"/>
      <c r="AN78" s="458"/>
      <c r="AO78" s="459"/>
      <c r="AP78" s="510"/>
      <c r="AQ78" s="511"/>
      <c r="AR78" s="511"/>
    </row>
    <row r="79" spans="1:44" ht="15.95" hidden="1" customHeight="1">
      <c r="A79" s="463"/>
      <c r="B79" s="1298"/>
      <c r="C79" s="1299"/>
      <c r="D79" s="1300"/>
      <c r="E79" s="1301"/>
      <c r="F79" s="512" t="s">
        <v>992</v>
      </c>
      <c r="G79" s="513" t="str">
        <f t="shared" ref="G79:AK79" si="35">IF(G78&lt;&gt;"",VLOOKUP(G78,$AC$197:$AL$221,9,FALSE),"")</f>
        <v/>
      </c>
      <c r="H79" s="514" t="str">
        <f t="shared" si="35"/>
        <v/>
      </c>
      <c r="I79" s="514" t="str">
        <f t="shared" si="35"/>
        <v/>
      </c>
      <c r="J79" s="514" t="str">
        <f t="shared" si="35"/>
        <v/>
      </c>
      <c r="K79" s="514" t="str">
        <f t="shared" si="35"/>
        <v/>
      </c>
      <c r="L79" s="514" t="str">
        <f t="shared" si="35"/>
        <v/>
      </c>
      <c r="M79" s="515" t="str">
        <f t="shared" si="35"/>
        <v/>
      </c>
      <c r="N79" s="513" t="str">
        <f t="shared" si="35"/>
        <v/>
      </c>
      <c r="O79" s="514" t="str">
        <f t="shared" si="35"/>
        <v/>
      </c>
      <c r="P79" s="514" t="str">
        <f t="shared" si="35"/>
        <v/>
      </c>
      <c r="Q79" s="514" t="str">
        <f t="shared" si="35"/>
        <v/>
      </c>
      <c r="R79" s="514" t="str">
        <f t="shared" si="35"/>
        <v/>
      </c>
      <c r="S79" s="514" t="str">
        <f t="shared" si="35"/>
        <v/>
      </c>
      <c r="T79" s="515" t="str">
        <f t="shared" si="35"/>
        <v/>
      </c>
      <c r="U79" s="513" t="str">
        <f t="shared" si="35"/>
        <v/>
      </c>
      <c r="V79" s="514" t="str">
        <f t="shared" si="35"/>
        <v/>
      </c>
      <c r="W79" s="514" t="str">
        <f t="shared" si="35"/>
        <v/>
      </c>
      <c r="X79" s="514" t="str">
        <f t="shared" si="35"/>
        <v/>
      </c>
      <c r="Y79" s="514" t="str">
        <f t="shared" si="35"/>
        <v/>
      </c>
      <c r="Z79" s="514" t="str">
        <f t="shared" si="35"/>
        <v/>
      </c>
      <c r="AA79" s="515" t="str">
        <f t="shared" si="35"/>
        <v/>
      </c>
      <c r="AB79" s="513" t="str">
        <f t="shared" si="35"/>
        <v/>
      </c>
      <c r="AC79" s="514" t="str">
        <f t="shared" si="35"/>
        <v/>
      </c>
      <c r="AD79" s="514" t="str">
        <f t="shared" si="35"/>
        <v/>
      </c>
      <c r="AE79" s="514" t="str">
        <f t="shared" si="35"/>
        <v/>
      </c>
      <c r="AF79" s="514" t="str">
        <f t="shared" si="35"/>
        <v/>
      </c>
      <c r="AG79" s="514" t="str">
        <f t="shared" si="35"/>
        <v/>
      </c>
      <c r="AH79" s="515" t="str">
        <f t="shared" si="35"/>
        <v/>
      </c>
      <c r="AI79" s="516" t="str">
        <f t="shared" si="35"/>
        <v/>
      </c>
      <c r="AJ79" s="514" t="str">
        <f t="shared" si="35"/>
        <v/>
      </c>
      <c r="AK79" s="514" t="str">
        <f t="shared" si="35"/>
        <v/>
      </c>
      <c r="AL79" s="517">
        <f>SUM(G79:AH79)</f>
        <v>0</v>
      </c>
      <c r="AM79" s="518">
        <f>AL79/4</f>
        <v>0</v>
      </c>
      <c r="AN79" s="519" t="str">
        <f>IF(C78="","",C78)</f>
        <v/>
      </c>
      <c r="AO79" s="520" t="str">
        <f>IF(D78="","",D78)</f>
        <v/>
      </c>
      <c r="AP79" s="521" t="str">
        <f>IF(D78&lt;&gt;"",VLOOKUP(D78,$AU$2:$AV$6,2,FALSE),"")</f>
        <v/>
      </c>
      <c r="AQ79" s="518">
        <f>ROUNDDOWN(AL79/$AL$6,2)</f>
        <v>0</v>
      </c>
      <c r="AR79" s="518">
        <f>IF(AP79=1,"",AQ79)</f>
        <v>0</v>
      </c>
    </row>
    <row r="80" spans="1:44" ht="15.95" hidden="1" customHeight="1">
      <c r="A80" s="463"/>
      <c r="B80" s="1298" t="s">
        <v>1028</v>
      </c>
      <c r="C80" s="1284"/>
      <c r="D80" s="1286"/>
      <c r="E80" s="1288"/>
      <c r="F80" s="504" t="s">
        <v>989</v>
      </c>
      <c r="G80" s="505"/>
      <c r="H80" s="506"/>
      <c r="I80" s="349"/>
      <c r="J80" s="349"/>
      <c r="K80" s="349"/>
      <c r="L80" s="349"/>
      <c r="M80" s="507"/>
      <c r="N80" s="505"/>
      <c r="O80" s="506"/>
      <c r="P80" s="349"/>
      <c r="Q80" s="349"/>
      <c r="R80" s="349"/>
      <c r="S80" s="349"/>
      <c r="T80" s="507"/>
      <c r="U80" s="505"/>
      <c r="V80" s="506"/>
      <c r="W80" s="349"/>
      <c r="X80" s="349"/>
      <c r="Y80" s="349"/>
      <c r="Z80" s="349"/>
      <c r="AA80" s="507"/>
      <c r="AB80" s="505"/>
      <c r="AC80" s="506"/>
      <c r="AD80" s="349"/>
      <c r="AE80" s="349"/>
      <c r="AF80" s="349"/>
      <c r="AG80" s="349"/>
      <c r="AH80" s="507"/>
      <c r="AI80" s="522"/>
      <c r="AJ80" s="506"/>
      <c r="AK80" s="506"/>
      <c r="AL80" s="509">
        <f>SUM(G81:AK81)</f>
        <v>0</v>
      </c>
      <c r="AM80" s="510"/>
      <c r="AN80" s="458"/>
      <c r="AO80" s="459"/>
      <c r="AP80" s="510"/>
      <c r="AQ80" s="511"/>
      <c r="AR80" s="511"/>
    </row>
    <row r="81" spans="1:44" ht="15.95" hidden="1" customHeight="1">
      <c r="A81" s="463"/>
      <c r="B81" s="1298"/>
      <c r="C81" s="1299"/>
      <c r="D81" s="1300"/>
      <c r="E81" s="1301"/>
      <c r="F81" s="512" t="s">
        <v>992</v>
      </c>
      <c r="G81" s="513" t="str">
        <f t="shared" ref="G81:AK81" si="36">IF(G80&lt;&gt;"",VLOOKUP(G80,$AC$197:$AL$221,9,FALSE),"")</f>
        <v/>
      </c>
      <c r="H81" s="514" t="str">
        <f t="shared" si="36"/>
        <v/>
      </c>
      <c r="I81" s="514" t="str">
        <f t="shared" si="36"/>
        <v/>
      </c>
      <c r="J81" s="514" t="str">
        <f t="shared" si="36"/>
        <v/>
      </c>
      <c r="K81" s="514" t="str">
        <f t="shared" si="36"/>
        <v/>
      </c>
      <c r="L81" s="514" t="str">
        <f t="shared" si="36"/>
        <v/>
      </c>
      <c r="M81" s="515" t="str">
        <f t="shared" si="36"/>
        <v/>
      </c>
      <c r="N81" s="513" t="str">
        <f t="shared" si="36"/>
        <v/>
      </c>
      <c r="O81" s="514" t="str">
        <f t="shared" si="36"/>
        <v/>
      </c>
      <c r="P81" s="514" t="str">
        <f t="shared" si="36"/>
        <v/>
      </c>
      <c r="Q81" s="514" t="str">
        <f t="shared" si="36"/>
        <v/>
      </c>
      <c r="R81" s="514" t="str">
        <f t="shared" si="36"/>
        <v/>
      </c>
      <c r="S81" s="514" t="str">
        <f t="shared" si="36"/>
        <v/>
      </c>
      <c r="T81" s="515" t="str">
        <f t="shared" si="36"/>
        <v/>
      </c>
      <c r="U81" s="513" t="str">
        <f t="shared" si="36"/>
        <v/>
      </c>
      <c r="V81" s="514" t="str">
        <f t="shared" si="36"/>
        <v/>
      </c>
      <c r="W81" s="514" t="str">
        <f t="shared" si="36"/>
        <v/>
      </c>
      <c r="X81" s="514" t="str">
        <f t="shared" si="36"/>
        <v/>
      </c>
      <c r="Y81" s="514" t="str">
        <f t="shared" si="36"/>
        <v/>
      </c>
      <c r="Z81" s="514" t="str">
        <f t="shared" si="36"/>
        <v/>
      </c>
      <c r="AA81" s="515" t="str">
        <f t="shared" si="36"/>
        <v/>
      </c>
      <c r="AB81" s="513" t="str">
        <f t="shared" si="36"/>
        <v/>
      </c>
      <c r="AC81" s="514" t="str">
        <f t="shared" si="36"/>
        <v/>
      </c>
      <c r="AD81" s="514" t="str">
        <f t="shared" si="36"/>
        <v/>
      </c>
      <c r="AE81" s="514" t="str">
        <f t="shared" si="36"/>
        <v/>
      </c>
      <c r="AF81" s="514" t="str">
        <f t="shared" si="36"/>
        <v/>
      </c>
      <c r="AG81" s="514" t="str">
        <f t="shared" si="36"/>
        <v/>
      </c>
      <c r="AH81" s="515" t="str">
        <f t="shared" si="36"/>
        <v/>
      </c>
      <c r="AI81" s="516" t="str">
        <f t="shared" si="36"/>
        <v/>
      </c>
      <c r="AJ81" s="514" t="str">
        <f t="shared" si="36"/>
        <v/>
      </c>
      <c r="AK81" s="514" t="str">
        <f t="shared" si="36"/>
        <v/>
      </c>
      <c r="AL81" s="517">
        <f>SUM(G81:AH81)</f>
        <v>0</v>
      </c>
      <c r="AM81" s="518">
        <f>AL81/4</f>
        <v>0</v>
      </c>
      <c r="AN81" s="519" t="str">
        <f>IF(C80="","",C80)</f>
        <v/>
      </c>
      <c r="AO81" s="520" t="str">
        <f>IF(D80="","",D80)</f>
        <v/>
      </c>
      <c r="AP81" s="521" t="str">
        <f>IF(D80&lt;&gt;"",VLOOKUP(D80,$AU$2:$AV$6,2,FALSE),"")</f>
        <v/>
      </c>
      <c r="AQ81" s="518">
        <f>ROUNDDOWN(AL81/$AL$6,2)</f>
        <v>0</v>
      </c>
      <c r="AR81" s="518">
        <f>IF(AP81=1,"",AQ81)</f>
        <v>0</v>
      </c>
    </row>
    <row r="82" spans="1:44" ht="15.95" hidden="1" customHeight="1">
      <c r="A82" s="463"/>
      <c r="B82" s="1298" t="s">
        <v>1029</v>
      </c>
      <c r="C82" s="1284"/>
      <c r="D82" s="1286"/>
      <c r="E82" s="1288"/>
      <c r="F82" s="504" t="s">
        <v>989</v>
      </c>
      <c r="G82" s="505"/>
      <c r="H82" s="506"/>
      <c r="I82" s="349"/>
      <c r="J82" s="349"/>
      <c r="K82" s="349"/>
      <c r="L82" s="349"/>
      <c r="M82" s="507"/>
      <c r="N82" s="505"/>
      <c r="O82" s="506"/>
      <c r="P82" s="349"/>
      <c r="Q82" s="349"/>
      <c r="R82" s="349"/>
      <c r="S82" s="349"/>
      <c r="T82" s="507"/>
      <c r="U82" s="505"/>
      <c r="V82" s="506"/>
      <c r="W82" s="349"/>
      <c r="X82" s="349"/>
      <c r="Y82" s="349"/>
      <c r="Z82" s="349"/>
      <c r="AA82" s="507"/>
      <c r="AB82" s="505"/>
      <c r="AC82" s="506"/>
      <c r="AD82" s="349"/>
      <c r="AE82" s="349"/>
      <c r="AF82" s="349"/>
      <c r="AG82" s="349"/>
      <c r="AH82" s="507"/>
      <c r="AI82" s="508"/>
      <c r="AJ82" s="349"/>
      <c r="AK82" s="349"/>
      <c r="AL82" s="509">
        <f>SUM(G83:AK83)</f>
        <v>0</v>
      </c>
      <c r="AM82" s="510"/>
      <c r="AN82" s="458"/>
      <c r="AO82" s="459"/>
      <c r="AP82" s="510"/>
      <c r="AQ82" s="511"/>
      <c r="AR82" s="511"/>
    </row>
    <row r="83" spans="1:44" ht="15.95" hidden="1" customHeight="1">
      <c r="A83" s="463"/>
      <c r="B83" s="1298"/>
      <c r="C83" s="1299"/>
      <c r="D83" s="1300"/>
      <c r="E83" s="1301"/>
      <c r="F83" s="512" t="s">
        <v>992</v>
      </c>
      <c r="G83" s="513" t="str">
        <f t="shared" ref="G83:AK83" si="37">IF(G82&lt;&gt;"",VLOOKUP(G82,$AC$197:$AL$221,9,FALSE),"")</f>
        <v/>
      </c>
      <c r="H83" s="514" t="str">
        <f t="shared" si="37"/>
        <v/>
      </c>
      <c r="I83" s="514" t="str">
        <f t="shared" si="37"/>
        <v/>
      </c>
      <c r="J83" s="514" t="str">
        <f t="shared" si="37"/>
        <v/>
      </c>
      <c r="K83" s="514" t="str">
        <f t="shared" si="37"/>
        <v/>
      </c>
      <c r="L83" s="514" t="str">
        <f t="shared" si="37"/>
        <v/>
      </c>
      <c r="M83" s="515" t="str">
        <f t="shared" si="37"/>
        <v/>
      </c>
      <c r="N83" s="513" t="str">
        <f t="shared" si="37"/>
        <v/>
      </c>
      <c r="O83" s="514" t="str">
        <f t="shared" si="37"/>
        <v/>
      </c>
      <c r="P83" s="514" t="str">
        <f t="shared" si="37"/>
        <v/>
      </c>
      <c r="Q83" s="514" t="str">
        <f t="shared" si="37"/>
        <v/>
      </c>
      <c r="R83" s="514" t="str">
        <f t="shared" si="37"/>
        <v/>
      </c>
      <c r="S83" s="514" t="str">
        <f t="shared" si="37"/>
        <v/>
      </c>
      <c r="T83" s="515" t="str">
        <f t="shared" si="37"/>
        <v/>
      </c>
      <c r="U83" s="513" t="str">
        <f t="shared" si="37"/>
        <v/>
      </c>
      <c r="V83" s="514" t="str">
        <f t="shared" si="37"/>
        <v/>
      </c>
      <c r="W83" s="514" t="str">
        <f t="shared" si="37"/>
        <v/>
      </c>
      <c r="X83" s="514" t="str">
        <f t="shared" si="37"/>
        <v/>
      </c>
      <c r="Y83" s="514" t="str">
        <f t="shared" si="37"/>
        <v/>
      </c>
      <c r="Z83" s="514" t="str">
        <f t="shared" si="37"/>
        <v/>
      </c>
      <c r="AA83" s="515" t="str">
        <f t="shared" si="37"/>
        <v/>
      </c>
      <c r="AB83" s="513" t="str">
        <f t="shared" si="37"/>
        <v/>
      </c>
      <c r="AC83" s="514" t="str">
        <f t="shared" si="37"/>
        <v/>
      </c>
      <c r="AD83" s="514" t="str">
        <f t="shared" si="37"/>
        <v/>
      </c>
      <c r="AE83" s="514" t="str">
        <f t="shared" si="37"/>
        <v/>
      </c>
      <c r="AF83" s="514" t="str">
        <f t="shared" si="37"/>
        <v/>
      </c>
      <c r="AG83" s="514" t="str">
        <f t="shared" si="37"/>
        <v/>
      </c>
      <c r="AH83" s="515" t="str">
        <f t="shared" si="37"/>
        <v/>
      </c>
      <c r="AI83" s="516" t="str">
        <f t="shared" si="37"/>
        <v/>
      </c>
      <c r="AJ83" s="514" t="str">
        <f t="shared" si="37"/>
        <v/>
      </c>
      <c r="AK83" s="514" t="str">
        <f t="shared" si="37"/>
        <v/>
      </c>
      <c r="AL83" s="517">
        <f>SUM(G83:AH83)</f>
        <v>0</v>
      </c>
      <c r="AM83" s="518">
        <f>AL83/4</f>
        <v>0</v>
      </c>
      <c r="AN83" s="519" t="str">
        <f>IF(C82="","",C82)</f>
        <v/>
      </c>
      <c r="AO83" s="520" t="str">
        <f>IF(D82="","",D82)</f>
        <v/>
      </c>
      <c r="AP83" s="521" t="str">
        <f>IF(D82&lt;&gt;"",VLOOKUP(D82,$AU$2:$AV$6,2,FALSE),"")</f>
        <v/>
      </c>
      <c r="AQ83" s="518">
        <f>ROUNDDOWN(AL83/$AL$6,2)</f>
        <v>0</v>
      </c>
      <c r="AR83" s="518">
        <f>IF(AP83=1,"",AQ83)</f>
        <v>0</v>
      </c>
    </row>
    <row r="84" spans="1:44" ht="15.95" hidden="1" customHeight="1">
      <c r="A84" s="463"/>
      <c r="B84" s="1298" t="s">
        <v>1030</v>
      </c>
      <c r="C84" s="1284"/>
      <c r="D84" s="1286"/>
      <c r="E84" s="1288"/>
      <c r="F84" s="504" t="s">
        <v>989</v>
      </c>
      <c r="G84" s="505"/>
      <c r="H84" s="506"/>
      <c r="I84" s="349"/>
      <c r="J84" s="349"/>
      <c r="K84" s="349"/>
      <c r="L84" s="349"/>
      <c r="M84" s="507"/>
      <c r="N84" s="505"/>
      <c r="O84" s="506"/>
      <c r="P84" s="349"/>
      <c r="Q84" s="349"/>
      <c r="R84" s="349"/>
      <c r="S84" s="349"/>
      <c r="T84" s="507"/>
      <c r="U84" s="505"/>
      <c r="V84" s="506"/>
      <c r="W84" s="349"/>
      <c r="X84" s="349"/>
      <c r="Y84" s="349"/>
      <c r="Z84" s="349"/>
      <c r="AA84" s="507"/>
      <c r="AB84" s="505"/>
      <c r="AC84" s="506"/>
      <c r="AD84" s="349"/>
      <c r="AE84" s="349"/>
      <c r="AF84" s="349"/>
      <c r="AG84" s="349"/>
      <c r="AH84" s="507"/>
      <c r="AI84" s="508"/>
      <c r="AJ84" s="349"/>
      <c r="AK84" s="349"/>
      <c r="AL84" s="509">
        <f>SUM(G85:AK85)</f>
        <v>0</v>
      </c>
      <c r="AM84" s="510"/>
      <c r="AN84" s="458"/>
      <c r="AO84" s="459"/>
      <c r="AP84" s="510"/>
      <c r="AQ84" s="511"/>
      <c r="AR84" s="511"/>
    </row>
    <row r="85" spans="1:44" ht="15.95" hidden="1" customHeight="1">
      <c r="A85" s="463"/>
      <c r="B85" s="1298"/>
      <c r="C85" s="1299"/>
      <c r="D85" s="1300"/>
      <c r="E85" s="1301"/>
      <c r="F85" s="512" t="s">
        <v>992</v>
      </c>
      <c r="G85" s="513" t="str">
        <f t="shared" ref="G85:AK85" si="38">IF(G84&lt;&gt;"",VLOOKUP(G84,$AC$197:$AL$221,9,FALSE),"")</f>
        <v/>
      </c>
      <c r="H85" s="514" t="str">
        <f t="shared" si="38"/>
        <v/>
      </c>
      <c r="I85" s="514" t="str">
        <f t="shared" si="38"/>
        <v/>
      </c>
      <c r="J85" s="514" t="str">
        <f t="shared" si="38"/>
        <v/>
      </c>
      <c r="K85" s="514" t="str">
        <f t="shared" si="38"/>
        <v/>
      </c>
      <c r="L85" s="514" t="str">
        <f t="shared" si="38"/>
        <v/>
      </c>
      <c r="M85" s="515" t="str">
        <f t="shared" si="38"/>
        <v/>
      </c>
      <c r="N85" s="513" t="str">
        <f t="shared" si="38"/>
        <v/>
      </c>
      <c r="O85" s="514" t="str">
        <f t="shared" si="38"/>
        <v/>
      </c>
      <c r="P85" s="514" t="str">
        <f t="shared" si="38"/>
        <v/>
      </c>
      <c r="Q85" s="514" t="str">
        <f t="shared" si="38"/>
        <v/>
      </c>
      <c r="R85" s="514" t="str">
        <f t="shared" si="38"/>
        <v/>
      </c>
      <c r="S85" s="514" t="str">
        <f t="shared" si="38"/>
        <v/>
      </c>
      <c r="T85" s="515" t="str">
        <f t="shared" si="38"/>
        <v/>
      </c>
      <c r="U85" s="513" t="str">
        <f t="shared" si="38"/>
        <v/>
      </c>
      <c r="V85" s="514" t="str">
        <f t="shared" si="38"/>
        <v/>
      </c>
      <c r="W85" s="514" t="str">
        <f t="shared" si="38"/>
        <v/>
      </c>
      <c r="X85" s="514" t="str">
        <f t="shared" si="38"/>
        <v/>
      </c>
      <c r="Y85" s="514" t="str">
        <f t="shared" si="38"/>
        <v/>
      </c>
      <c r="Z85" s="514" t="str">
        <f t="shared" si="38"/>
        <v/>
      </c>
      <c r="AA85" s="515" t="str">
        <f t="shared" si="38"/>
        <v/>
      </c>
      <c r="AB85" s="513" t="str">
        <f t="shared" si="38"/>
        <v/>
      </c>
      <c r="AC85" s="514" t="str">
        <f t="shared" si="38"/>
        <v/>
      </c>
      <c r="AD85" s="514" t="str">
        <f t="shared" si="38"/>
        <v/>
      </c>
      <c r="AE85" s="514" t="str">
        <f t="shared" si="38"/>
        <v/>
      </c>
      <c r="AF85" s="514" t="str">
        <f t="shared" si="38"/>
        <v/>
      </c>
      <c r="AG85" s="514" t="str">
        <f t="shared" si="38"/>
        <v/>
      </c>
      <c r="AH85" s="515" t="str">
        <f t="shared" si="38"/>
        <v/>
      </c>
      <c r="AI85" s="516" t="str">
        <f t="shared" si="38"/>
        <v/>
      </c>
      <c r="AJ85" s="514" t="str">
        <f t="shared" si="38"/>
        <v/>
      </c>
      <c r="AK85" s="514" t="str">
        <f t="shared" si="38"/>
        <v/>
      </c>
      <c r="AL85" s="517">
        <f>SUM(G85:AH85)</f>
        <v>0</v>
      </c>
      <c r="AM85" s="518">
        <f>AL85/4</f>
        <v>0</v>
      </c>
      <c r="AN85" s="519" t="str">
        <f>IF(C84="","",C84)</f>
        <v/>
      </c>
      <c r="AO85" s="520" t="str">
        <f>IF(D84="","",D84)</f>
        <v/>
      </c>
      <c r="AP85" s="521" t="str">
        <f>IF(D84&lt;&gt;"",VLOOKUP(D84,$AU$2:$AV$6,2,FALSE),"")</f>
        <v/>
      </c>
      <c r="AQ85" s="518">
        <f>ROUNDDOWN(AL85/$AL$6,2)</f>
        <v>0</v>
      </c>
      <c r="AR85" s="518">
        <f>IF(AP85=1,"",AQ85)</f>
        <v>0</v>
      </c>
    </row>
    <row r="86" spans="1:44" ht="15.95" hidden="1" customHeight="1">
      <c r="A86" s="463"/>
      <c r="B86" s="1298" t="s">
        <v>1031</v>
      </c>
      <c r="C86" s="1284"/>
      <c r="D86" s="1286"/>
      <c r="E86" s="1288"/>
      <c r="F86" s="504" t="s">
        <v>989</v>
      </c>
      <c r="G86" s="505"/>
      <c r="H86" s="506"/>
      <c r="I86" s="349"/>
      <c r="J86" s="349"/>
      <c r="K86" s="349"/>
      <c r="L86" s="349"/>
      <c r="M86" s="507"/>
      <c r="N86" s="505"/>
      <c r="O86" s="506"/>
      <c r="P86" s="349"/>
      <c r="Q86" s="349"/>
      <c r="R86" s="349"/>
      <c r="S86" s="349"/>
      <c r="T86" s="507"/>
      <c r="U86" s="505"/>
      <c r="V86" s="506"/>
      <c r="W86" s="349"/>
      <c r="X86" s="349"/>
      <c r="Y86" s="349"/>
      <c r="Z86" s="349"/>
      <c r="AA86" s="507"/>
      <c r="AB86" s="505"/>
      <c r="AC86" s="506"/>
      <c r="AD86" s="349"/>
      <c r="AE86" s="349"/>
      <c r="AF86" s="349"/>
      <c r="AG86" s="349"/>
      <c r="AH86" s="507"/>
      <c r="AI86" s="522"/>
      <c r="AJ86" s="506"/>
      <c r="AK86" s="506"/>
      <c r="AL86" s="509">
        <f>SUM(G87:AK87)</f>
        <v>0</v>
      </c>
      <c r="AM86" s="510"/>
      <c r="AN86" s="458"/>
      <c r="AO86" s="459"/>
      <c r="AP86" s="510"/>
      <c r="AQ86" s="511"/>
      <c r="AR86" s="511"/>
    </row>
    <row r="87" spans="1:44" ht="15.95" hidden="1" customHeight="1">
      <c r="A87" s="463"/>
      <c r="B87" s="1298"/>
      <c r="C87" s="1299"/>
      <c r="D87" s="1300"/>
      <c r="E87" s="1301"/>
      <c r="F87" s="512" t="s">
        <v>992</v>
      </c>
      <c r="G87" s="513" t="str">
        <f t="shared" ref="G87:AK87" si="39">IF(G86&lt;&gt;"",VLOOKUP(G86,$AC$197:$AL$221,9,FALSE),"")</f>
        <v/>
      </c>
      <c r="H87" s="514" t="str">
        <f t="shared" si="39"/>
        <v/>
      </c>
      <c r="I87" s="514" t="str">
        <f t="shared" si="39"/>
        <v/>
      </c>
      <c r="J87" s="514" t="str">
        <f t="shared" si="39"/>
        <v/>
      </c>
      <c r="K87" s="514" t="str">
        <f t="shared" si="39"/>
        <v/>
      </c>
      <c r="L87" s="514" t="str">
        <f t="shared" si="39"/>
        <v/>
      </c>
      <c r="M87" s="515" t="str">
        <f t="shared" si="39"/>
        <v/>
      </c>
      <c r="N87" s="513" t="str">
        <f t="shared" si="39"/>
        <v/>
      </c>
      <c r="O87" s="514" t="str">
        <f t="shared" si="39"/>
        <v/>
      </c>
      <c r="P87" s="514" t="str">
        <f t="shared" si="39"/>
        <v/>
      </c>
      <c r="Q87" s="514" t="str">
        <f t="shared" si="39"/>
        <v/>
      </c>
      <c r="R87" s="514" t="str">
        <f t="shared" si="39"/>
        <v/>
      </c>
      <c r="S87" s="514" t="str">
        <f t="shared" si="39"/>
        <v/>
      </c>
      <c r="T87" s="515" t="str">
        <f t="shared" si="39"/>
        <v/>
      </c>
      <c r="U87" s="513" t="str">
        <f t="shared" si="39"/>
        <v/>
      </c>
      <c r="V87" s="514" t="str">
        <f t="shared" si="39"/>
        <v/>
      </c>
      <c r="W87" s="514" t="str">
        <f t="shared" si="39"/>
        <v/>
      </c>
      <c r="X87" s="514" t="str">
        <f t="shared" si="39"/>
        <v/>
      </c>
      <c r="Y87" s="514" t="str">
        <f t="shared" si="39"/>
        <v/>
      </c>
      <c r="Z87" s="514" t="str">
        <f t="shared" si="39"/>
        <v/>
      </c>
      <c r="AA87" s="515" t="str">
        <f t="shared" si="39"/>
        <v/>
      </c>
      <c r="AB87" s="513" t="str">
        <f t="shared" si="39"/>
        <v/>
      </c>
      <c r="AC87" s="514" t="str">
        <f t="shared" si="39"/>
        <v/>
      </c>
      <c r="AD87" s="514" t="str">
        <f t="shared" si="39"/>
        <v/>
      </c>
      <c r="AE87" s="514" t="str">
        <f t="shared" si="39"/>
        <v/>
      </c>
      <c r="AF87" s="514" t="str">
        <f t="shared" si="39"/>
        <v/>
      </c>
      <c r="AG87" s="514" t="str">
        <f t="shared" si="39"/>
        <v/>
      </c>
      <c r="AH87" s="515" t="str">
        <f t="shared" si="39"/>
        <v/>
      </c>
      <c r="AI87" s="516" t="str">
        <f t="shared" si="39"/>
        <v/>
      </c>
      <c r="AJ87" s="514" t="str">
        <f t="shared" si="39"/>
        <v/>
      </c>
      <c r="AK87" s="514" t="str">
        <f t="shared" si="39"/>
        <v/>
      </c>
      <c r="AL87" s="517">
        <f>SUM(G87:AH87)</f>
        <v>0</v>
      </c>
      <c r="AM87" s="518">
        <f>AL87/4</f>
        <v>0</v>
      </c>
      <c r="AN87" s="519" t="str">
        <f>IF(C86="","",C86)</f>
        <v/>
      </c>
      <c r="AO87" s="520" t="str">
        <f>IF(D86="","",D86)</f>
        <v/>
      </c>
      <c r="AP87" s="521" t="str">
        <f>IF(D86&lt;&gt;"",VLOOKUP(D86,$AU$2:$AV$6,2,FALSE),"")</f>
        <v/>
      </c>
      <c r="AQ87" s="518">
        <f>ROUNDDOWN(AL87/$AL$6,2)</f>
        <v>0</v>
      </c>
      <c r="AR87" s="518">
        <f>IF(AP87=1,"",AQ87)</f>
        <v>0</v>
      </c>
    </row>
    <row r="88" spans="1:44" ht="15.95" hidden="1" customHeight="1">
      <c r="A88" s="463"/>
      <c r="B88" s="1298" t="s">
        <v>1032</v>
      </c>
      <c r="C88" s="1284"/>
      <c r="D88" s="1286"/>
      <c r="E88" s="1288"/>
      <c r="F88" s="504" t="s">
        <v>989</v>
      </c>
      <c r="G88" s="505"/>
      <c r="H88" s="506"/>
      <c r="I88" s="349"/>
      <c r="J88" s="349"/>
      <c r="K88" s="349"/>
      <c r="L88" s="349"/>
      <c r="M88" s="507"/>
      <c r="N88" s="505"/>
      <c r="O88" s="506"/>
      <c r="P88" s="349"/>
      <c r="Q88" s="349"/>
      <c r="R88" s="349"/>
      <c r="S88" s="349"/>
      <c r="T88" s="507"/>
      <c r="U88" s="505"/>
      <c r="V88" s="506"/>
      <c r="W88" s="349"/>
      <c r="X88" s="349"/>
      <c r="Y88" s="349"/>
      <c r="Z88" s="349"/>
      <c r="AA88" s="507"/>
      <c r="AB88" s="505"/>
      <c r="AC88" s="506"/>
      <c r="AD88" s="349"/>
      <c r="AE88" s="349"/>
      <c r="AF88" s="349"/>
      <c r="AG88" s="349"/>
      <c r="AH88" s="507"/>
      <c r="AI88" s="522"/>
      <c r="AJ88" s="506"/>
      <c r="AK88" s="506"/>
      <c r="AL88" s="509">
        <f>SUM(G89:AK89)</f>
        <v>0</v>
      </c>
      <c r="AM88" s="510"/>
      <c r="AN88" s="458"/>
      <c r="AO88" s="459"/>
      <c r="AP88" s="510"/>
      <c r="AQ88" s="511"/>
      <c r="AR88" s="511"/>
    </row>
    <row r="89" spans="1:44" ht="15.95" hidden="1" customHeight="1">
      <c r="A89" s="463"/>
      <c r="B89" s="1298"/>
      <c r="C89" s="1299"/>
      <c r="D89" s="1300"/>
      <c r="E89" s="1301"/>
      <c r="F89" s="512" t="s">
        <v>992</v>
      </c>
      <c r="G89" s="513" t="str">
        <f t="shared" ref="G89:AK89" si="40">IF(G88&lt;&gt;"",VLOOKUP(G88,$AC$197:$AL$221,9,FALSE),"")</f>
        <v/>
      </c>
      <c r="H89" s="514" t="str">
        <f t="shared" si="40"/>
        <v/>
      </c>
      <c r="I89" s="514" t="str">
        <f t="shared" si="40"/>
        <v/>
      </c>
      <c r="J89" s="514" t="str">
        <f t="shared" si="40"/>
        <v/>
      </c>
      <c r="K89" s="514" t="str">
        <f t="shared" si="40"/>
        <v/>
      </c>
      <c r="L89" s="514" t="str">
        <f t="shared" si="40"/>
        <v/>
      </c>
      <c r="M89" s="515" t="str">
        <f t="shared" si="40"/>
        <v/>
      </c>
      <c r="N89" s="513" t="str">
        <f t="shared" si="40"/>
        <v/>
      </c>
      <c r="O89" s="514" t="str">
        <f t="shared" si="40"/>
        <v/>
      </c>
      <c r="P89" s="514" t="str">
        <f t="shared" si="40"/>
        <v/>
      </c>
      <c r="Q89" s="514" t="str">
        <f t="shared" si="40"/>
        <v/>
      </c>
      <c r="R89" s="514" t="str">
        <f t="shared" si="40"/>
        <v/>
      </c>
      <c r="S89" s="514" t="str">
        <f t="shared" si="40"/>
        <v/>
      </c>
      <c r="T89" s="515" t="str">
        <f t="shared" si="40"/>
        <v/>
      </c>
      <c r="U89" s="513" t="str">
        <f t="shared" si="40"/>
        <v/>
      </c>
      <c r="V89" s="514" t="str">
        <f t="shared" si="40"/>
        <v/>
      </c>
      <c r="W89" s="514" t="str">
        <f t="shared" si="40"/>
        <v/>
      </c>
      <c r="X89" s="514" t="str">
        <f t="shared" si="40"/>
        <v/>
      </c>
      <c r="Y89" s="514" t="str">
        <f t="shared" si="40"/>
        <v/>
      </c>
      <c r="Z89" s="514" t="str">
        <f t="shared" si="40"/>
        <v/>
      </c>
      <c r="AA89" s="515" t="str">
        <f t="shared" si="40"/>
        <v/>
      </c>
      <c r="AB89" s="513" t="str">
        <f t="shared" si="40"/>
        <v/>
      </c>
      <c r="AC89" s="514" t="str">
        <f t="shared" si="40"/>
        <v/>
      </c>
      <c r="AD89" s="514" t="str">
        <f t="shared" si="40"/>
        <v/>
      </c>
      <c r="AE89" s="514" t="str">
        <f t="shared" si="40"/>
        <v/>
      </c>
      <c r="AF89" s="514" t="str">
        <f t="shared" si="40"/>
        <v/>
      </c>
      <c r="AG89" s="514" t="str">
        <f t="shared" si="40"/>
        <v/>
      </c>
      <c r="AH89" s="515" t="str">
        <f t="shared" si="40"/>
        <v/>
      </c>
      <c r="AI89" s="516" t="str">
        <f t="shared" si="40"/>
        <v/>
      </c>
      <c r="AJ89" s="514" t="str">
        <f t="shared" si="40"/>
        <v/>
      </c>
      <c r="AK89" s="514" t="str">
        <f t="shared" si="40"/>
        <v/>
      </c>
      <c r="AL89" s="517">
        <f>SUM(G89:AH89)</f>
        <v>0</v>
      </c>
      <c r="AM89" s="518">
        <f>AL89/4</f>
        <v>0</v>
      </c>
      <c r="AN89" s="519" t="str">
        <f>IF(C88="","",C88)</f>
        <v/>
      </c>
      <c r="AO89" s="520" t="str">
        <f>IF(D88="","",D88)</f>
        <v/>
      </c>
      <c r="AP89" s="521" t="str">
        <f>IF(D88&lt;&gt;"",VLOOKUP(D88,$AU$2:$AV$6,2,FALSE),"")</f>
        <v/>
      </c>
      <c r="AQ89" s="518">
        <f>ROUNDDOWN(AL89/$AL$6,2)</f>
        <v>0</v>
      </c>
      <c r="AR89" s="518">
        <f>IF(AP89=1,"",AQ89)</f>
        <v>0</v>
      </c>
    </row>
    <row r="90" spans="1:44" ht="15.95" hidden="1" customHeight="1">
      <c r="A90" s="463"/>
      <c r="B90" s="1298" t="s">
        <v>1033</v>
      </c>
      <c r="C90" s="1284"/>
      <c r="D90" s="1286"/>
      <c r="E90" s="1288"/>
      <c r="F90" s="504" t="s">
        <v>989</v>
      </c>
      <c r="G90" s="505"/>
      <c r="H90" s="506"/>
      <c r="I90" s="349"/>
      <c r="J90" s="349"/>
      <c r="K90" s="349"/>
      <c r="L90" s="349"/>
      <c r="M90" s="507"/>
      <c r="N90" s="505"/>
      <c r="O90" s="506"/>
      <c r="P90" s="349"/>
      <c r="Q90" s="349"/>
      <c r="R90" s="349"/>
      <c r="S90" s="349"/>
      <c r="T90" s="507"/>
      <c r="U90" s="505"/>
      <c r="V90" s="506"/>
      <c r="W90" s="349"/>
      <c r="X90" s="349"/>
      <c r="Y90" s="349"/>
      <c r="Z90" s="349"/>
      <c r="AA90" s="507"/>
      <c r="AB90" s="505"/>
      <c r="AC90" s="506"/>
      <c r="AD90" s="349"/>
      <c r="AE90" s="349"/>
      <c r="AF90" s="349"/>
      <c r="AG90" s="349"/>
      <c r="AH90" s="507"/>
      <c r="AI90" s="508"/>
      <c r="AJ90" s="349"/>
      <c r="AK90" s="349"/>
      <c r="AL90" s="509">
        <f>SUM(G91:AK91)</f>
        <v>0</v>
      </c>
      <c r="AM90" s="510"/>
      <c r="AN90" s="458"/>
      <c r="AO90" s="459"/>
      <c r="AP90" s="510"/>
      <c r="AQ90" s="511"/>
      <c r="AR90" s="511"/>
    </row>
    <row r="91" spans="1:44" ht="15.95" hidden="1" customHeight="1">
      <c r="A91" s="463"/>
      <c r="B91" s="1298"/>
      <c r="C91" s="1299"/>
      <c r="D91" s="1300"/>
      <c r="E91" s="1301"/>
      <c r="F91" s="512" t="s">
        <v>992</v>
      </c>
      <c r="G91" s="513" t="str">
        <f t="shared" ref="G91:AK91" si="41">IF(G90&lt;&gt;"",VLOOKUP(G90,$AC$197:$AL$221,9,FALSE),"")</f>
        <v/>
      </c>
      <c r="H91" s="514" t="str">
        <f t="shared" si="41"/>
        <v/>
      </c>
      <c r="I91" s="514" t="str">
        <f t="shared" si="41"/>
        <v/>
      </c>
      <c r="J91" s="514" t="str">
        <f t="shared" si="41"/>
        <v/>
      </c>
      <c r="K91" s="514" t="str">
        <f t="shared" si="41"/>
        <v/>
      </c>
      <c r="L91" s="514" t="str">
        <f t="shared" si="41"/>
        <v/>
      </c>
      <c r="M91" s="515" t="str">
        <f t="shared" si="41"/>
        <v/>
      </c>
      <c r="N91" s="513" t="str">
        <f t="shared" si="41"/>
        <v/>
      </c>
      <c r="O91" s="514" t="str">
        <f t="shared" si="41"/>
        <v/>
      </c>
      <c r="P91" s="514" t="str">
        <f t="shared" si="41"/>
        <v/>
      </c>
      <c r="Q91" s="514" t="str">
        <f t="shared" si="41"/>
        <v/>
      </c>
      <c r="R91" s="514" t="str">
        <f t="shared" si="41"/>
        <v/>
      </c>
      <c r="S91" s="514" t="str">
        <f t="shared" si="41"/>
        <v/>
      </c>
      <c r="T91" s="515" t="str">
        <f t="shared" si="41"/>
        <v/>
      </c>
      <c r="U91" s="513" t="str">
        <f t="shared" si="41"/>
        <v/>
      </c>
      <c r="V91" s="514" t="str">
        <f t="shared" si="41"/>
        <v/>
      </c>
      <c r="W91" s="514" t="str">
        <f t="shared" si="41"/>
        <v/>
      </c>
      <c r="X91" s="514" t="str">
        <f t="shared" si="41"/>
        <v/>
      </c>
      <c r="Y91" s="514" t="str">
        <f t="shared" si="41"/>
        <v/>
      </c>
      <c r="Z91" s="514" t="str">
        <f t="shared" si="41"/>
        <v/>
      </c>
      <c r="AA91" s="515" t="str">
        <f t="shared" si="41"/>
        <v/>
      </c>
      <c r="AB91" s="513" t="str">
        <f t="shared" si="41"/>
        <v/>
      </c>
      <c r="AC91" s="514" t="str">
        <f t="shared" si="41"/>
        <v/>
      </c>
      <c r="AD91" s="514" t="str">
        <f t="shared" si="41"/>
        <v/>
      </c>
      <c r="AE91" s="514" t="str">
        <f t="shared" si="41"/>
        <v/>
      </c>
      <c r="AF91" s="514" t="str">
        <f t="shared" si="41"/>
        <v/>
      </c>
      <c r="AG91" s="514" t="str">
        <f t="shared" si="41"/>
        <v/>
      </c>
      <c r="AH91" s="515" t="str">
        <f t="shared" si="41"/>
        <v/>
      </c>
      <c r="AI91" s="516" t="str">
        <f t="shared" si="41"/>
        <v/>
      </c>
      <c r="AJ91" s="514" t="str">
        <f t="shared" si="41"/>
        <v/>
      </c>
      <c r="AK91" s="514" t="str">
        <f t="shared" si="41"/>
        <v/>
      </c>
      <c r="AL91" s="517">
        <f>SUM(G91:AH91)</f>
        <v>0</v>
      </c>
      <c r="AM91" s="518">
        <f>AL91/4</f>
        <v>0</v>
      </c>
      <c r="AN91" s="519" t="str">
        <f>IF(C90="","",C90)</f>
        <v/>
      </c>
      <c r="AO91" s="520" t="str">
        <f>IF(D90="","",D90)</f>
        <v/>
      </c>
      <c r="AP91" s="521" t="str">
        <f>IF(D90&lt;&gt;"",VLOOKUP(D90,$AU$2:$AV$6,2,FALSE),"")</f>
        <v/>
      </c>
      <c r="AQ91" s="518">
        <f>ROUNDDOWN(AL91/$AL$6,2)</f>
        <v>0</v>
      </c>
      <c r="AR91" s="518">
        <f>IF(AP91=1,"",AQ91)</f>
        <v>0</v>
      </c>
    </row>
    <row r="92" spans="1:44" ht="15.95" hidden="1" customHeight="1">
      <c r="A92" s="463"/>
      <c r="B92" s="1298" t="s">
        <v>1034</v>
      </c>
      <c r="C92" s="1284"/>
      <c r="D92" s="1286"/>
      <c r="E92" s="1288"/>
      <c r="F92" s="504" t="s">
        <v>989</v>
      </c>
      <c r="G92" s="505"/>
      <c r="H92" s="506"/>
      <c r="I92" s="349"/>
      <c r="J92" s="349"/>
      <c r="K92" s="349"/>
      <c r="L92" s="349"/>
      <c r="M92" s="507"/>
      <c r="N92" s="505"/>
      <c r="O92" s="506"/>
      <c r="P92" s="349"/>
      <c r="Q92" s="349"/>
      <c r="R92" s="349"/>
      <c r="S92" s="349"/>
      <c r="T92" s="507"/>
      <c r="U92" s="505"/>
      <c r="V92" s="506"/>
      <c r="W92" s="349"/>
      <c r="X92" s="349"/>
      <c r="Y92" s="349"/>
      <c r="Z92" s="349"/>
      <c r="AA92" s="507"/>
      <c r="AB92" s="505"/>
      <c r="AC92" s="506"/>
      <c r="AD92" s="349"/>
      <c r="AE92" s="349"/>
      <c r="AF92" s="349"/>
      <c r="AG92" s="349"/>
      <c r="AH92" s="507"/>
      <c r="AI92" s="508"/>
      <c r="AJ92" s="349"/>
      <c r="AK92" s="349"/>
      <c r="AL92" s="509">
        <f>SUM(G93:AK93)</f>
        <v>0</v>
      </c>
      <c r="AM92" s="510"/>
      <c r="AN92" s="458"/>
      <c r="AO92" s="459"/>
      <c r="AP92" s="510"/>
      <c r="AQ92" s="511"/>
      <c r="AR92" s="511"/>
    </row>
    <row r="93" spans="1:44" ht="15.95" hidden="1" customHeight="1">
      <c r="A93" s="463"/>
      <c r="B93" s="1298"/>
      <c r="C93" s="1299"/>
      <c r="D93" s="1300"/>
      <c r="E93" s="1301"/>
      <c r="F93" s="512" t="s">
        <v>992</v>
      </c>
      <c r="G93" s="513" t="str">
        <f t="shared" ref="G93:AK93" si="42">IF(G92&lt;&gt;"",VLOOKUP(G92,$AC$197:$AL$221,9,FALSE),"")</f>
        <v/>
      </c>
      <c r="H93" s="514" t="str">
        <f t="shared" si="42"/>
        <v/>
      </c>
      <c r="I93" s="514" t="str">
        <f t="shared" si="42"/>
        <v/>
      </c>
      <c r="J93" s="514" t="str">
        <f t="shared" si="42"/>
        <v/>
      </c>
      <c r="K93" s="514" t="str">
        <f t="shared" si="42"/>
        <v/>
      </c>
      <c r="L93" s="514" t="str">
        <f t="shared" si="42"/>
        <v/>
      </c>
      <c r="M93" s="515" t="str">
        <f t="shared" si="42"/>
        <v/>
      </c>
      <c r="N93" s="513" t="str">
        <f t="shared" si="42"/>
        <v/>
      </c>
      <c r="O93" s="514" t="str">
        <f t="shared" si="42"/>
        <v/>
      </c>
      <c r="P93" s="514" t="str">
        <f t="shared" si="42"/>
        <v/>
      </c>
      <c r="Q93" s="514" t="str">
        <f t="shared" si="42"/>
        <v/>
      </c>
      <c r="R93" s="514" t="str">
        <f t="shared" si="42"/>
        <v/>
      </c>
      <c r="S93" s="514" t="str">
        <f t="shared" si="42"/>
        <v/>
      </c>
      <c r="T93" s="515" t="str">
        <f t="shared" si="42"/>
        <v/>
      </c>
      <c r="U93" s="513" t="str">
        <f t="shared" si="42"/>
        <v/>
      </c>
      <c r="V93" s="514" t="str">
        <f t="shared" si="42"/>
        <v/>
      </c>
      <c r="W93" s="514" t="str">
        <f t="shared" si="42"/>
        <v/>
      </c>
      <c r="X93" s="514" t="str">
        <f t="shared" si="42"/>
        <v/>
      </c>
      <c r="Y93" s="514" t="str">
        <f t="shared" si="42"/>
        <v/>
      </c>
      <c r="Z93" s="514" t="str">
        <f t="shared" si="42"/>
        <v/>
      </c>
      <c r="AA93" s="515" t="str">
        <f t="shared" si="42"/>
        <v/>
      </c>
      <c r="AB93" s="513" t="str">
        <f t="shared" si="42"/>
        <v/>
      </c>
      <c r="AC93" s="514" t="str">
        <f t="shared" si="42"/>
        <v/>
      </c>
      <c r="AD93" s="514" t="str">
        <f t="shared" si="42"/>
        <v/>
      </c>
      <c r="AE93" s="514" t="str">
        <f t="shared" si="42"/>
        <v/>
      </c>
      <c r="AF93" s="514" t="str">
        <f t="shared" si="42"/>
        <v/>
      </c>
      <c r="AG93" s="514" t="str">
        <f t="shared" si="42"/>
        <v/>
      </c>
      <c r="AH93" s="515" t="str">
        <f t="shared" si="42"/>
        <v/>
      </c>
      <c r="AI93" s="516" t="str">
        <f t="shared" si="42"/>
        <v/>
      </c>
      <c r="AJ93" s="514" t="str">
        <f t="shared" si="42"/>
        <v/>
      </c>
      <c r="AK93" s="514" t="str">
        <f t="shared" si="42"/>
        <v/>
      </c>
      <c r="AL93" s="517">
        <f>SUM(G93:AH93)</f>
        <v>0</v>
      </c>
      <c r="AM93" s="518">
        <f>AL93/4</f>
        <v>0</v>
      </c>
      <c r="AN93" s="519" t="str">
        <f>IF(C92="","",C92)</f>
        <v/>
      </c>
      <c r="AO93" s="520" t="str">
        <f>IF(D92="","",D92)</f>
        <v/>
      </c>
      <c r="AP93" s="521" t="str">
        <f>IF(D92&lt;&gt;"",VLOOKUP(D92,$AU$2:$AV$6,2,FALSE),"")</f>
        <v/>
      </c>
      <c r="AQ93" s="518">
        <f>ROUNDDOWN(AL93/$AL$6,2)</f>
        <v>0</v>
      </c>
      <c r="AR93" s="518">
        <f>IF(AP93=1,"",AQ93)</f>
        <v>0</v>
      </c>
    </row>
    <row r="94" spans="1:44" ht="15.95" hidden="1" customHeight="1">
      <c r="A94" s="463"/>
      <c r="B94" s="1298" t="s">
        <v>1035</v>
      </c>
      <c r="C94" s="1284"/>
      <c r="D94" s="1286"/>
      <c r="E94" s="1288"/>
      <c r="F94" s="504" t="s">
        <v>989</v>
      </c>
      <c r="G94" s="505"/>
      <c r="H94" s="506"/>
      <c r="I94" s="349"/>
      <c r="J94" s="349"/>
      <c r="K94" s="349"/>
      <c r="L94" s="349"/>
      <c r="M94" s="507"/>
      <c r="N94" s="505"/>
      <c r="O94" s="506"/>
      <c r="P94" s="349"/>
      <c r="Q94" s="349"/>
      <c r="R94" s="349"/>
      <c r="S94" s="349"/>
      <c r="T94" s="507"/>
      <c r="U94" s="505"/>
      <c r="V94" s="506"/>
      <c r="W94" s="349"/>
      <c r="X94" s="349"/>
      <c r="Y94" s="349"/>
      <c r="Z94" s="349"/>
      <c r="AA94" s="507"/>
      <c r="AB94" s="505"/>
      <c r="AC94" s="506"/>
      <c r="AD94" s="349"/>
      <c r="AE94" s="349"/>
      <c r="AF94" s="349"/>
      <c r="AG94" s="349"/>
      <c r="AH94" s="507"/>
      <c r="AI94" s="522"/>
      <c r="AJ94" s="506"/>
      <c r="AK94" s="506"/>
      <c r="AL94" s="509">
        <f>SUM(G95:AK95)</f>
        <v>0</v>
      </c>
      <c r="AM94" s="510"/>
      <c r="AN94" s="458"/>
      <c r="AO94" s="459"/>
      <c r="AP94" s="510"/>
      <c r="AQ94" s="511"/>
      <c r="AR94" s="511"/>
    </row>
    <row r="95" spans="1:44" ht="15.95" hidden="1" customHeight="1">
      <c r="A95" s="463"/>
      <c r="B95" s="1298"/>
      <c r="C95" s="1299"/>
      <c r="D95" s="1300"/>
      <c r="E95" s="1301"/>
      <c r="F95" s="512" t="s">
        <v>992</v>
      </c>
      <c r="G95" s="513" t="str">
        <f t="shared" ref="G95:AK95" si="43">IF(G94&lt;&gt;"",VLOOKUP(G94,$AC$197:$AL$221,9,FALSE),"")</f>
        <v/>
      </c>
      <c r="H95" s="514" t="str">
        <f t="shared" si="43"/>
        <v/>
      </c>
      <c r="I95" s="514" t="str">
        <f t="shared" si="43"/>
        <v/>
      </c>
      <c r="J95" s="514" t="str">
        <f t="shared" si="43"/>
        <v/>
      </c>
      <c r="K95" s="514" t="str">
        <f t="shared" si="43"/>
        <v/>
      </c>
      <c r="L95" s="514" t="str">
        <f t="shared" si="43"/>
        <v/>
      </c>
      <c r="M95" s="515" t="str">
        <f t="shared" si="43"/>
        <v/>
      </c>
      <c r="N95" s="513" t="str">
        <f t="shared" si="43"/>
        <v/>
      </c>
      <c r="O95" s="514" t="str">
        <f t="shared" si="43"/>
        <v/>
      </c>
      <c r="P95" s="514" t="str">
        <f t="shared" si="43"/>
        <v/>
      </c>
      <c r="Q95" s="514" t="str">
        <f t="shared" si="43"/>
        <v/>
      </c>
      <c r="R95" s="514" t="str">
        <f t="shared" si="43"/>
        <v/>
      </c>
      <c r="S95" s="514" t="str">
        <f t="shared" si="43"/>
        <v/>
      </c>
      <c r="T95" s="515" t="str">
        <f t="shared" si="43"/>
        <v/>
      </c>
      <c r="U95" s="513" t="str">
        <f t="shared" si="43"/>
        <v/>
      </c>
      <c r="V95" s="514" t="str">
        <f t="shared" si="43"/>
        <v/>
      </c>
      <c r="W95" s="514" t="str">
        <f t="shared" si="43"/>
        <v/>
      </c>
      <c r="X95" s="514" t="str">
        <f t="shared" si="43"/>
        <v/>
      </c>
      <c r="Y95" s="514" t="str">
        <f t="shared" si="43"/>
        <v/>
      </c>
      <c r="Z95" s="514" t="str">
        <f t="shared" si="43"/>
        <v/>
      </c>
      <c r="AA95" s="515" t="str">
        <f t="shared" si="43"/>
        <v/>
      </c>
      <c r="AB95" s="513" t="str">
        <f t="shared" si="43"/>
        <v/>
      </c>
      <c r="AC95" s="514" t="str">
        <f t="shared" si="43"/>
        <v/>
      </c>
      <c r="AD95" s="514" t="str">
        <f t="shared" si="43"/>
        <v/>
      </c>
      <c r="AE95" s="514" t="str">
        <f t="shared" si="43"/>
        <v/>
      </c>
      <c r="AF95" s="514" t="str">
        <f t="shared" si="43"/>
        <v/>
      </c>
      <c r="AG95" s="514" t="str">
        <f t="shared" si="43"/>
        <v/>
      </c>
      <c r="AH95" s="515" t="str">
        <f t="shared" si="43"/>
        <v/>
      </c>
      <c r="AI95" s="516" t="str">
        <f t="shared" si="43"/>
        <v/>
      </c>
      <c r="AJ95" s="514" t="str">
        <f t="shared" si="43"/>
        <v/>
      </c>
      <c r="AK95" s="514" t="str">
        <f t="shared" si="43"/>
        <v/>
      </c>
      <c r="AL95" s="517">
        <f>SUM(G95:AH95)</f>
        <v>0</v>
      </c>
      <c r="AM95" s="518">
        <f>AL95/4</f>
        <v>0</v>
      </c>
      <c r="AN95" s="519" t="str">
        <f>IF(C94="","",C94)</f>
        <v/>
      </c>
      <c r="AO95" s="520" t="str">
        <f>IF(D94="","",D94)</f>
        <v/>
      </c>
      <c r="AP95" s="521" t="str">
        <f>IF(D94&lt;&gt;"",VLOOKUP(D94,$AU$2:$AV$6,2,FALSE),"")</f>
        <v/>
      </c>
      <c r="AQ95" s="518">
        <f>ROUNDDOWN(AL95/$AL$6,2)</f>
        <v>0</v>
      </c>
      <c r="AR95" s="518">
        <f>IF(AP95=1,"",AQ95)</f>
        <v>0</v>
      </c>
    </row>
    <row r="96" spans="1:44" ht="15.95" hidden="1" customHeight="1">
      <c r="A96" s="463"/>
      <c r="B96" s="1298" t="s">
        <v>1036</v>
      </c>
      <c r="C96" s="1284"/>
      <c r="D96" s="1286"/>
      <c r="E96" s="1288"/>
      <c r="F96" s="504" t="s">
        <v>989</v>
      </c>
      <c r="G96" s="505"/>
      <c r="H96" s="506"/>
      <c r="I96" s="349"/>
      <c r="J96" s="349"/>
      <c r="K96" s="349"/>
      <c r="L96" s="349"/>
      <c r="M96" s="507"/>
      <c r="N96" s="505"/>
      <c r="O96" s="506"/>
      <c r="P96" s="349"/>
      <c r="Q96" s="349"/>
      <c r="R96" s="349"/>
      <c r="S96" s="349"/>
      <c r="T96" s="507"/>
      <c r="U96" s="505"/>
      <c r="V96" s="506"/>
      <c r="W96" s="349"/>
      <c r="X96" s="349"/>
      <c r="Y96" s="349"/>
      <c r="Z96" s="349"/>
      <c r="AA96" s="507"/>
      <c r="AB96" s="505"/>
      <c r="AC96" s="506"/>
      <c r="AD96" s="349"/>
      <c r="AE96" s="349"/>
      <c r="AF96" s="349"/>
      <c r="AG96" s="349"/>
      <c r="AH96" s="507"/>
      <c r="AI96" s="522"/>
      <c r="AJ96" s="506"/>
      <c r="AK96" s="506"/>
      <c r="AL96" s="509">
        <f>SUM(G97:AK97)</f>
        <v>0</v>
      </c>
      <c r="AM96" s="510"/>
      <c r="AN96" s="458"/>
      <c r="AO96" s="459"/>
      <c r="AP96" s="510"/>
      <c r="AQ96" s="511"/>
      <c r="AR96" s="511"/>
    </row>
    <row r="97" spans="1:44" ht="15.95" hidden="1" customHeight="1">
      <c r="A97" s="463"/>
      <c r="B97" s="1298"/>
      <c r="C97" s="1299"/>
      <c r="D97" s="1300"/>
      <c r="E97" s="1301"/>
      <c r="F97" s="512" t="s">
        <v>992</v>
      </c>
      <c r="G97" s="513" t="str">
        <f t="shared" ref="G97:AK97" si="44">IF(G96&lt;&gt;"",VLOOKUP(G96,$AC$197:$AL$221,9,FALSE),"")</f>
        <v/>
      </c>
      <c r="H97" s="514" t="str">
        <f t="shared" si="44"/>
        <v/>
      </c>
      <c r="I97" s="514" t="str">
        <f t="shared" si="44"/>
        <v/>
      </c>
      <c r="J97" s="514" t="str">
        <f t="shared" si="44"/>
        <v/>
      </c>
      <c r="K97" s="514" t="str">
        <f t="shared" si="44"/>
        <v/>
      </c>
      <c r="L97" s="514" t="str">
        <f t="shared" si="44"/>
        <v/>
      </c>
      <c r="M97" s="515" t="str">
        <f t="shared" si="44"/>
        <v/>
      </c>
      <c r="N97" s="513" t="str">
        <f t="shared" si="44"/>
        <v/>
      </c>
      <c r="O97" s="514" t="str">
        <f t="shared" si="44"/>
        <v/>
      </c>
      <c r="P97" s="514" t="str">
        <f t="shared" si="44"/>
        <v/>
      </c>
      <c r="Q97" s="514" t="str">
        <f t="shared" si="44"/>
        <v/>
      </c>
      <c r="R97" s="514" t="str">
        <f t="shared" si="44"/>
        <v/>
      </c>
      <c r="S97" s="514" t="str">
        <f t="shared" si="44"/>
        <v/>
      </c>
      <c r="T97" s="515" t="str">
        <f t="shared" si="44"/>
        <v/>
      </c>
      <c r="U97" s="513" t="str">
        <f t="shared" si="44"/>
        <v/>
      </c>
      <c r="V97" s="514" t="str">
        <f t="shared" si="44"/>
        <v/>
      </c>
      <c r="W97" s="514" t="str">
        <f t="shared" si="44"/>
        <v/>
      </c>
      <c r="X97" s="514" t="str">
        <f t="shared" si="44"/>
        <v/>
      </c>
      <c r="Y97" s="514" t="str">
        <f t="shared" si="44"/>
        <v/>
      </c>
      <c r="Z97" s="514" t="str">
        <f t="shared" si="44"/>
        <v/>
      </c>
      <c r="AA97" s="515" t="str">
        <f t="shared" si="44"/>
        <v/>
      </c>
      <c r="AB97" s="513" t="str">
        <f t="shared" si="44"/>
        <v/>
      </c>
      <c r="AC97" s="514" t="str">
        <f t="shared" si="44"/>
        <v/>
      </c>
      <c r="AD97" s="514" t="str">
        <f t="shared" si="44"/>
        <v/>
      </c>
      <c r="AE97" s="514" t="str">
        <f t="shared" si="44"/>
        <v/>
      </c>
      <c r="AF97" s="514" t="str">
        <f t="shared" si="44"/>
        <v/>
      </c>
      <c r="AG97" s="514" t="str">
        <f t="shared" si="44"/>
        <v/>
      </c>
      <c r="AH97" s="515" t="str">
        <f t="shared" si="44"/>
        <v/>
      </c>
      <c r="AI97" s="516" t="str">
        <f t="shared" si="44"/>
        <v/>
      </c>
      <c r="AJ97" s="514" t="str">
        <f t="shared" si="44"/>
        <v/>
      </c>
      <c r="AK97" s="514" t="str">
        <f t="shared" si="44"/>
        <v/>
      </c>
      <c r="AL97" s="517">
        <f>SUM(G97:AH97)</f>
        <v>0</v>
      </c>
      <c r="AM97" s="518">
        <f>AL97/4</f>
        <v>0</v>
      </c>
      <c r="AN97" s="519" t="str">
        <f>IF(C96="","",C96)</f>
        <v/>
      </c>
      <c r="AO97" s="520" t="str">
        <f>IF(D96="","",D96)</f>
        <v/>
      </c>
      <c r="AP97" s="521" t="str">
        <f>IF(D96&lt;&gt;"",VLOOKUP(D96,$AU$2:$AV$6,2,FALSE),"")</f>
        <v/>
      </c>
      <c r="AQ97" s="518">
        <f>ROUNDDOWN(AL97/$AL$6,2)</f>
        <v>0</v>
      </c>
      <c r="AR97" s="518">
        <f>IF(AP97=1,"",AQ97)</f>
        <v>0</v>
      </c>
    </row>
    <row r="98" spans="1:44" ht="15.95" hidden="1" customHeight="1">
      <c r="A98" s="463"/>
      <c r="B98" s="1298" t="s">
        <v>1037</v>
      </c>
      <c r="C98" s="1284"/>
      <c r="D98" s="1286"/>
      <c r="E98" s="1288"/>
      <c r="F98" s="504" t="s">
        <v>989</v>
      </c>
      <c r="G98" s="505"/>
      <c r="H98" s="506"/>
      <c r="I98" s="349"/>
      <c r="J98" s="349"/>
      <c r="K98" s="349"/>
      <c r="L98" s="349"/>
      <c r="M98" s="507"/>
      <c r="N98" s="505"/>
      <c r="O98" s="506"/>
      <c r="P98" s="349"/>
      <c r="Q98" s="349"/>
      <c r="R98" s="349"/>
      <c r="S98" s="349"/>
      <c r="T98" s="507"/>
      <c r="U98" s="505"/>
      <c r="V98" s="506"/>
      <c r="W98" s="349"/>
      <c r="X98" s="349"/>
      <c r="Y98" s="349"/>
      <c r="Z98" s="349"/>
      <c r="AA98" s="507"/>
      <c r="AB98" s="505"/>
      <c r="AC98" s="506"/>
      <c r="AD98" s="349"/>
      <c r="AE98" s="349"/>
      <c r="AF98" s="349"/>
      <c r="AG98" s="349"/>
      <c r="AH98" s="507"/>
      <c r="AI98" s="508"/>
      <c r="AJ98" s="349"/>
      <c r="AK98" s="349"/>
      <c r="AL98" s="509">
        <f>SUM(G99:AK99)</f>
        <v>0</v>
      </c>
      <c r="AM98" s="510"/>
      <c r="AN98" s="458"/>
      <c r="AO98" s="459"/>
      <c r="AP98" s="510"/>
      <c r="AQ98" s="511"/>
      <c r="AR98" s="511"/>
    </row>
    <row r="99" spans="1:44" ht="15.95" hidden="1" customHeight="1">
      <c r="A99" s="463"/>
      <c r="B99" s="1298"/>
      <c r="C99" s="1299"/>
      <c r="D99" s="1300"/>
      <c r="E99" s="1301"/>
      <c r="F99" s="512" t="s">
        <v>992</v>
      </c>
      <c r="G99" s="513" t="str">
        <f t="shared" ref="G99:AK99" si="45">IF(G98&lt;&gt;"",VLOOKUP(G98,$AC$197:$AL$221,9,FALSE),"")</f>
        <v/>
      </c>
      <c r="H99" s="514" t="str">
        <f t="shared" si="45"/>
        <v/>
      </c>
      <c r="I99" s="514" t="str">
        <f t="shared" si="45"/>
        <v/>
      </c>
      <c r="J99" s="514" t="str">
        <f t="shared" si="45"/>
        <v/>
      </c>
      <c r="K99" s="514" t="str">
        <f t="shared" si="45"/>
        <v/>
      </c>
      <c r="L99" s="514" t="str">
        <f t="shared" si="45"/>
        <v/>
      </c>
      <c r="M99" s="515" t="str">
        <f t="shared" si="45"/>
        <v/>
      </c>
      <c r="N99" s="513" t="str">
        <f t="shared" si="45"/>
        <v/>
      </c>
      <c r="O99" s="514" t="str">
        <f t="shared" si="45"/>
        <v/>
      </c>
      <c r="P99" s="514" t="str">
        <f t="shared" si="45"/>
        <v/>
      </c>
      <c r="Q99" s="514" t="str">
        <f t="shared" si="45"/>
        <v/>
      </c>
      <c r="R99" s="514" t="str">
        <f t="shared" si="45"/>
        <v/>
      </c>
      <c r="S99" s="514" t="str">
        <f t="shared" si="45"/>
        <v/>
      </c>
      <c r="T99" s="515" t="str">
        <f t="shared" si="45"/>
        <v/>
      </c>
      <c r="U99" s="513" t="str">
        <f t="shared" si="45"/>
        <v/>
      </c>
      <c r="V99" s="514" t="str">
        <f t="shared" si="45"/>
        <v/>
      </c>
      <c r="W99" s="514" t="str">
        <f t="shared" si="45"/>
        <v/>
      </c>
      <c r="X99" s="514" t="str">
        <f t="shared" si="45"/>
        <v/>
      </c>
      <c r="Y99" s="514" t="str">
        <f t="shared" si="45"/>
        <v/>
      </c>
      <c r="Z99" s="514" t="str">
        <f t="shared" si="45"/>
        <v/>
      </c>
      <c r="AA99" s="515" t="str">
        <f t="shared" si="45"/>
        <v/>
      </c>
      <c r="AB99" s="513" t="str">
        <f t="shared" si="45"/>
        <v/>
      </c>
      <c r="AC99" s="514" t="str">
        <f t="shared" si="45"/>
        <v/>
      </c>
      <c r="AD99" s="514" t="str">
        <f t="shared" si="45"/>
        <v/>
      </c>
      <c r="AE99" s="514" t="str">
        <f t="shared" si="45"/>
        <v/>
      </c>
      <c r="AF99" s="514" t="str">
        <f t="shared" si="45"/>
        <v/>
      </c>
      <c r="AG99" s="514" t="str">
        <f t="shared" si="45"/>
        <v/>
      </c>
      <c r="AH99" s="515" t="str">
        <f t="shared" si="45"/>
        <v/>
      </c>
      <c r="AI99" s="516" t="str">
        <f t="shared" si="45"/>
        <v/>
      </c>
      <c r="AJ99" s="514" t="str">
        <f t="shared" si="45"/>
        <v/>
      </c>
      <c r="AK99" s="514" t="str">
        <f t="shared" si="45"/>
        <v/>
      </c>
      <c r="AL99" s="517">
        <f>SUM(G99:AH99)</f>
        <v>0</v>
      </c>
      <c r="AM99" s="518">
        <f>AL99/4</f>
        <v>0</v>
      </c>
      <c r="AN99" s="519" t="str">
        <f>IF(C98="","",C98)</f>
        <v/>
      </c>
      <c r="AO99" s="520" t="str">
        <f>IF(D98="","",D98)</f>
        <v/>
      </c>
      <c r="AP99" s="521" t="str">
        <f>IF(D98&lt;&gt;"",VLOOKUP(D98,$AU$2:$AV$6,2,FALSE),"")</f>
        <v/>
      </c>
      <c r="AQ99" s="518">
        <f>ROUNDDOWN(AL99/$AL$6,2)</f>
        <v>0</v>
      </c>
      <c r="AR99" s="518">
        <f>IF(AP99=1,"",AQ99)</f>
        <v>0</v>
      </c>
    </row>
    <row r="100" spans="1:44" ht="15.95" hidden="1" customHeight="1">
      <c r="A100" s="463"/>
      <c r="B100" s="1298" t="s">
        <v>1038</v>
      </c>
      <c r="C100" s="1284"/>
      <c r="D100" s="1286"/>
      <c r="E100" s="1288"/>
      <c r="F100" s="504" t="s">
        <v>989</v>
      </c>
      <c r="G100" s="505"/>
      <c r="H100" s="506"/>
      <c r="I100" s="349"/>
      <c r="J100" s="349"/>
      <c r="K100" s="349"/>
      <c r="L100" s="349"/>
      <c r="M100" s="507"/>
      <c r="N100" s="505"/>
      <c r="O100" s="506"/>
      <c r="P100" s="349"/>
      <c r="Q100" s="349"/>
      <c r="R100" s="349"/>
      <c r="S100" s="349"/>
      <c r="T100" s="507"/>
      <c r="U100" s="505"/>
      <c r="V100" s="506"/>
      <c r="W100" s="349"/>
      <c r="X100" s="349"/>
      <c r="Y100" s="349"/>
      <c r="Z100" s="349"/>
      <c r="AA100" s="507"/>
      <c r="AB100" s="505"/>
      <c r="AC100" s="506"/>
      <c r="AD100" s="349"/>
      <c r="AE100" s="349"/>
      <c r="AF100" s="349"/>
      <c r="AG100" s="349"/>
      <c r="AH100" s="507"/>
      <c r="AI100" s="508"/>
      <c r="AJ100" s="349"/>
      <c r="AK100" s="349"/>
      <c r="AL100" s="509">
        <f>SUM(G101:AK101)</f>
        <v>0</v>
      </c>
      <c r="AM100" s="510"/>
      <c r="AN100" s="458"/>
      <c r="AO100" s="459"/>
      <c r="AP100" s="510"/>
      <c r="AQ100" s="511"/>
      <c r="AR100" s="511"/>
    </row>
    <row r="101" spans="1:44" ht="15.95" hidden="1" customHeight="1">
      <c r="A101" s="463"/>
      <c r="B101" s="1298"/>
      <c r="C101" s="1299"/>
      <c r="D101" s="1300"/>
      <c r="E101" s="1301"/>
      <c r="F101" s="512" t="s">
        <v>992</v>
      </c>
      <c r="G101" s="513" t="str">
        <f t="shared" ref="G101:AK101" si="46">IF(G100&lt;&gt;"",VLOOKUP(G100,$AC$197:$AL$221,9,FALSE),"")</f>
        <v/>
      </c>
      <c r="H101" s="514" t="str">
        <f t="shared" si="46"/>
        <v/>
      </c>
      <c r="I101" s="514" t="str">
        <f t="shared" si="46"/>
        <v/>
      </c>
      <c r="J101" s="514" t="str">
        <f t="shared" si="46"/>
        <v/>
      </c>
      <c r="K101" s="514" t="str">
        <f t="shared" si="46"/>
        <v/>
      </c>
      <c r="L101" s="514" t="str">
        <f t="shared" si="46"/>
        <v/>
      </c>
      <c r="M101" s="515" t="str">
        <f t="shared" si="46"/>
        <v/>
      </c>
      <c r="N101" s="513" t="str">
        <f t="shared" si="46"/>
        <v/>
      </c>
      <c r="O101" s="514" t="str">
        <f t="shared" si="46"/>
        <v/>
      </c>
      <c r="P101" s="514" t="str">
        <f t="shared" si="46"/>
        <v/>
      </c>
      <c r="Q101" s="514" t="str">
        <f t="shared" si="46"/>
        <v/>
      </c>
      <c r="R101" s="514" t="str">
        <f t="shared" si="46"/>
        <v/>
      </c>
      <c r="S101" s="514" t="str">
        <f t="shared" si="46"/>
        <v/>
      </c>
      <c r="T101" s="515" t="str">
        <f t="shared" si="46"/>
        <v/>
      </c>
      <c r="U101" s="513" t="str">
        <f t="shared" si="46"/>
        <v/>
      </c>
      <c r="V101" s="514" t="str">
        <f t="shared" si="46"/>
        <v/>
      </c>
      <c r="W101" s="514" t="str">
        <f t="shared" si="46"/>
        <v/>
      </c>
      <c r="X101" s="514" t="str">
        <f t="shared" si="46"/>
        <v/>
      </c>
      <c r="Y101" s="514" t="str">
        <f t="shared" si="46"/>
        <v/>
      </c>
      <c r="Z101" s="514" t="str">
        <f t="shared" si="46"/>
        <v/>
      </c>
      <c r="AA101" s="515" t="str">
        <f t="shared" si="46"/>
        <v/>
      </c>
      <c r="AB101" s="513" t="str">
        <f t="shared" si="46"/>
        <v/>
      </c>
      <c r="AC101" s="514" t="str">
        <f t="shared" si="46"/>
        <v/>
      </c>
      <c r="AD101" s="514" t="str">
        <f t="shared" si="46"/>
        <v/>
      </c>
      <c r="AE101" s="514" t="str">
        <f t="shared" si="46"/>
        <v/>
      </c>
      <c r="AF101" s="514" t="str">
        <f t="shared" si="46"/>
        <v/>
      </c>
      <c r="AG101" s="514" t="str">
        <f t="shared" si="46"/>
        <v/>
      </c>
      <c r="AH101" s="515" t="str">
        <f t="shared" si="46"/>
        <v/>
      </c>
      <c r="AI101" s="516" t="str">
        <f t="shared" si="46"/>
        <v/>
      </c>
      <c r="AJ101" s="514" t="str">
        <f t="shared" si="46"/>
        <v/>
      </c>
      <c r="AK101" s="514" t="str">
        <f t="shared" si="46"/>
        <v/>
      </c>
      <c r="AL101" s="517">
        <f>SUM(G101:AH101)</f>
        <v>0</v>
      </c>
      <c r="AM101" s="518">
        <f>AL101/4</f>
        <v>0</v>
      </c>
      <c r="AN101" s="519" t="str">
        <f>IF(C100="","",C100)</f>
        <v/>
      </c>
      <c r="AO101" s="520" t="str">
        <f>IF(D100="","",D100)</f>
        <v/>
      </c>
      <c r="AP101" s="521" t="str">
        <f>IF(D100&lt;&gt;"",VLOOKUP(D100,$AU$2:$AV$6,2,FALSE),"")</f>
        <v/>
      </c>
      <c r="AQ101" s="518">
        <f>ROUNDDOWN(AL101/$AL$6,2)</f>
        <v>0</v>
      </c>
      <c r="AR101" s="518">
        <f>IF(AP101=1,"",AQ101)</f>
        <v>0</v>
      </c>
    </row>
    <row r="102" spans="1:44" ht="15.95" hidden="1" customHeight="1">
      <c r="A102" s="463"/>
      <c r="B102" s="1298" t="s">
        <v>1039</v>
      </c>
      <c r="C102" s="1284"/>
      <c r="D102" s="1286"/>
      <c r="E102" s="1288"/>
      <c r="F102" s="504" t="s">
        <v>989</v>
      </c>
      <c r="G102" s="505"/>
      <c r="H102" s="506"/>
      <c r="I102" s="349"/>
      <c r="J102" s="349"/>
      <c r="K102" s="349"/>
      <c r="L102" s="349"/>
      <c r="M102" s="507"/>
      <c r="N102" s="505"/>
      <c r="O102" s="506"/>
      <c r="P102" s="349"/>
      <c r="Q102" s="349"/>
      <c r="R102" s="349"/>
      <c r="S102" s="349"/>
      <c r="T102" s="507"/>
      <c r="U102" s="505"/>
      <c r="V102" s="506"/>
      <c r="W102" s="349"/>
      <c r="X102" s="349"/>
      <c r="Y102" s="349"/>
      <c r="Z102" s="349"/>
      <c r="AA102" s="507"/>
      <c r="AB102" s="505"/>
      <c r="AC102" s="506"/>
      <c r="AD102" s="349"/>
      <c r="AE102" s="349"/>
      <c r="AF102" s="349"/>
      <c r="AG102" s="349"/>
      <c r="AH102" s="507"/>
      <c r="AI102" s="522"/>
      <c r="AJ102" s="506"/>
      <c r="AK102" s="506"/>
      <c r="AL102" s="509">
        <f>SUM(G103:AK103)</f>
        <v>0</v>
      </c>
      <c r="AM102" s="510"/>
      <c r="AN102" s="458"/>
      <c r="AO102" s="459"/>
      <c r="AP102" s="510"/>
      <c r="AQ102" s="511"/>
      <c r="AR102" s="511"/>
    </row>
    <row r="103" spans="1:44" ht="15.95" hidden="1" customHeight="1">
      <c r="A103" s="463"/>
      <c r="B103" s="1298"/>
      <c r="C103" s="1299"/>
      <c r="D103" s="1300"/>
      <c r="E103" s="1301"/>
      <c r="F103" s="512" t="s">
        <v>992</v>
      </c>
      <c r="G103" s="513" t="str">
        <f t="shared" ref="G103:AK103" si="47">IF(G102&lt;&gt;"",VLOOKUP(G102,$AC$197:$AL$221,9,FALSE),"")</f>
        <v/>
      </c>
      <c r="H103" s="514" t="str">
        <f t="shared" si="47"/>
        <v/>
      </c>
      <c r="I103" s="514" t="str">
        <f t="shared" si="47"/>
        <v/>
      </c>
      <c r="J103" s="514" t="str">
        <f t="shared" si="47"/>
        <v/>
      </c>
      <c r="K103" s="514" t="str">
        <f t="shared" si="47"/>
        <v/>
      </c>
      <c r="L103" s="514" t="str">
        <f t="shared" si="47"/>
        <v/>
      </c>
      <c r="M103" s="515" t="str">
        <f t="shared" si="47"/>
        <v/>
      </c>
      <c r="N103" s="513" t="str">
        <f t="shared" si="47"/>
        <v/>
      </c>
      <c r="O103" s="514" t="str">
        <f t="shared" si="47"/>
        <v/>
      </c>
      <c r="P103" s="514" t="str">
        <f t="shared" si="47"/>
        <v/>
      </c>
      <c r="Q103" s="514" t="str">
        <f t="shared" si="47"/>
        <v/>
      </c>
      <c r="R103" s="514" t="str">
        <f t="shared" si="47"/>
        <v/>
      </c>
      <c r="S103" s="514" t="str">
        <f t="shared" si="47"/>
        <v/>
      </c>
      <c r="T103" s="515" t="str">
        <f t="shared" si="47"/>
        <v/>
      </c>
      <c r="U103" s="513" t="str">
        <f t="shared" si="47"/>
        <v/>
      </c>
      <c r="V103" s="514" t="str">
        <f t="shared" si="47"/>
        <v/>
      </c>
      <c r="W103" s="514" t="str">
        <f t="shared" si="47"/>
        <v/>
      </c>
      <c r="X103" s="514" t="str">
        <f t="shared" si="47"/>
        <v/>
      </c>
      <c r="Y103" s="514" t="str">
        <f t="shared" si="47"/>
        <v/>
      </c>
      <c r="Z103" s="514" t="str">
        <f t="shared" si="47"/>
        <v/>
      </c>
      <c r="AA103" s="515" t="str">
        <f t="shared" si="47"/>
        <v/>
      </c>
      <c r="AB103" s="513" t="str">
        <f t="shared" si="47"/>
        <v/>
      </c>
      <c r="AC103" s="514" t="str">
        <f t="shared" si="47"/>
        <v/>
      </c>
      <c r="AD103" s="514" t="str">
        <f t="shared" si="47"/>
        <v/>
      </c>
      <c r="AE103" s="514" t="str">
        <f t="shared" si="47"/>
        <v/>
      </c>
      <c r="AF103" s="514" t="str">
        <f t="shared" si="47"/>
        <v/>
      </c>
      <c r="AG103" s="514" t="str">
        <f t="shared" si="47"/>
        <v/>
      </c>
      <c r="AH103" s="515" t="str">
        <f t="shared" si="47"/>
        <v/>
      </c>
      <c r="AI103" s="516" t="str">
        <f t="shared" si="47"/>
        <v/>
      </c>
      <c r="AJ103" s="514" t="str">
        <f t="shared" si="47"/>
        <v/>
      </c>
      <c r="AK103" s="514" t="str">
        <f t="shared" si="47"/>
        <v/>
      </c>
      <c r="AL103" s="517">
        <f>SUM(G103:AH103)</f>
        <v>0</v>
      </c>
      <c r="AM103" s="518">
        <f>AL103/4</f>
        <v>0</v>
      </c>
      <c r="AN103" s="519" t="str">
        <f>IF(C102="","",C102)</f>
        <v/>
      </c>
      <c r="AO103" s="520" t="str">
        <f>IF(D102="","",D102)</f>
        <v/>
      </c>
      <c r="AP103" s="521" t="str">
        <f>IF(D102&lt;&gt;"",VLOOKUP(D102,$AU$2:$AV$6,2,FALSE),"")</f>
        <v/>
      </c>
      <c r="AQ103" s="518">
        <f>ROUNDDOWN(AL103/$AL$6,2)</f>
        <v>0</v>
      </c>
      <c r="AR103" s="518">
        <f>IF(AP103=1,"",AQ103)</f>
        <v>0</v>
      </c>
    </row>
    <row r="104" spans="1:44" ht="15.95" hidden="1" customHeight="1">
      <c r="A104" s="463"/>
      <c r="B104" s="1298" t="s">
        <v>1040</v>
      </c>
      <c r="C104" s="1284"/>
      <c r="D104" s="1286"/>
      <c r="E104" s="1288"/>
      <c r="F104" s="504" t="s">
        <v>989</v>
      </c>
      <c r="G104" s="505"/>
      <c r="H104" s="506"/>
      <c r="I104" s="349"/>
      <c r="J104" s="349"/>
      <c r="K104" s="349"/>
      <c r="L104" s="349"/>
      <c r="M104" s="507"/>
      <c r="N104" s="505"/>
      <c r="O104" s="506"/>
      <c r="P104" s="349"/>
      <c r="Q104" s="349"/>
      <c r="R104" s="349"/>
      <c r="S104" s="349"/>
      <c r="T104" s="507"/>
      <c r="U104" s="505"/>
      <c r="V104" s="506"/>
      <c r="W104" s="349"/>
      <c r="X104" s="349"/>
      <c r="Y104" s="349"/>
      <c r="Z104" s="349"/>
      <c r="AA104" s="507"/>
      <c r="AB104" s="505"/>
      <c r="AC104" s="506"/>
      <c r="AD104" s="349"/>
      <c r="AE104" s="349"/>
      <c r="AF104" s="349"/>
      <c r="AG104" s="349"/>
      <c r="AH104" s="507"/>
      <c r="AI104" s="522"/>
      <c r="AJ104" s="506"/>
      <c r="AK104" s="506"/>
      <c r="AL104" s="509">
        <f>SUM(G105:AK105)</f>
        <v>0</v>
      </c>
      <c r="AM104" s="510"/>
      <c r="AN104" s="458"/>
      <c r="AO104" s="459"/>
      <c r="AP104" s="510"/>
      <c r="AQ104" s="511"/>
      <c r="AR104" s="511"/>
    </row>
    <row r="105" spans="1:44" ht="15.95" hidden="1" customHeight="1">
      <c r="A105" s="463"/>
      <c r="B105" s="1298"/>
      <c r="C105" s="1299"/>
      <c r="D105" s="1300"/>
      <c r="E105" s="1301"/>
      <c r="F105" s="512" t="s">
        <v>992</v>
      </c>
      <c r="G105" s="513" t="str">
        <f t="shared" ref="G105:AK105" si="48">IF(G104&lt;&gt;"",VLOOKUP(G104,$AC$197:$AL$221,9,FALSE),"")</f>
        <v/>
      </c>
      <c r="H105" s="514" t="str">
        <f t="shared" si="48"/>
        <v/>
      </c>
      <c r="I105" s="514" t="str">
        <f t="shared" si="48"/>
        <v/>
      </c>
      <c r="J105" s="514" t="str">
        <f t="shared" si="48"/>
        <v/>
      </c>
      <c r="K105" s="514" t="str">
        <f t="shared" si="48"/>
        <v/>
      </c>
      <c r="L105" s="514" t="str">
        <f t="shared" si="48"/>
        <v/>
      </c>
      <c r="M105" s="515" t="str">
        <f t="shared" si="48"/>
        <v/>
      </c>
      <c r="N105" s="513" t="str">
        <f t="shared" si="48"/>
        <v/>
      </c>
      <c r="O105" s="514" t="str">
        <f t="shared" si="48"/>
        <v/>
      </c>
      <c r="P105" s="514" t="str">
        <f t="shared" si="48"/>
        <v/>
      </c>
      <c r="Q105" s="514" t="str">
        <f t="shared" si="48"/>
        <v/>
      </c>
      <c r="R105" s="514" t="str">
        <f t="shared" si="48"/>
        <v/>
      </c>
      <c r="S105" s="514" t="str">
        <f t="shared" si="48"/>
        <v/>
      </c>
      <c r="T105" s="515" t="str">
        <f t="shared" si="48"/>
        <v/>
      </c>
      <c r="U105" s="513" t="str">
        <f t="shared" si="48"/>
        <v/>
      </c>
      <c r="V105" s="514" t="str">
        <f t="shared" si="48"/>
        <v/>
      </c>
      <c r="W105" s="514" t="str">
        <f t="shared" si="48"/>
        <v/>
      </c>
      <c r="X105" s="514" t="str">
        <f t="shared" si="48"/>
        <v/>
      </c>
      <c r="Y105" s="514" t="str">
        <f t="shared" si="48"/>
        <v/>
      </c>
      <c r="Z105" s="514" t="str">
        <f t="shared" si="48"/>
        <v/>
      </c>
      <c r="AA105" s="515" t="str">
        <f t="shared" si="48"/>
        <v/>
      </c>
      <c r="AB105" s="513" t="str">
        <f t="shared" si="48"/>
        <v/>
      </c>
      <c r="AC105" s="514" t="str">
        <f t="shared" si="48"/>
        <v/>
      </c>
      <c r="AD105" s="514" t="str">
        <f t="shared" si="48"/>
        <v/>
      </c>
      <c r="AE105" s="514" t="str">
        <f t="shared" si="48"/>
        <v/>
      </c>
      <c r="AF105" s="514" t="str">
        <f t="shared" si="48"/>
        <v/>
      </c>
      <c r="AG105" s="514" t="str">
        <f t="shared" si="48"/>
        <v/>
      </c>
      <c r="AH105" s="515" t="str">
        <f t="shared" si="48"/>
        <v/>
      </c>
      <c r="AI105" s="516" t="str">
        <f t="shared" si="48"/>
        <v/>
      </c>
      <c r="AJ105" s="514" t="str">
        <f t="shared" si="48"/>
        <v/>
      </c>
      <c r="AK105" s="514" t="str">
        <f t="shared" si="48"/>
        <v/>
      </c>
      <c r="AL105" s="517">
        <f>SUM(G105:AH105)</f>
        <v>0</v>
      </c>
      <c r="AM105" s="518">
        <f>AL105/4</f>
        <v>0</v>
      </c>
      <c r="AN105" s="519" t="str">
        <f>IF(C104="","",C104)</f>
        <v/>
      </c>
      <c r="AO105" s="520" t="str">
        <f>IF(D104="","",D104)</f>
        <v/>
      </c>
      <c r="AP105" s="521" t="str">
        <f>IF(D104&lt;&gt;"",VLOOKUP(D104,$AU$2:$AV$6,2,FALSE),"")</f>
        <v/>
      </c>
      <c r="AQ105" s="518">
        <f>ROUNDDOWN(AL105/$AL$6,2)</f>
        <v>0</v>
      </c>
      <c r="AR105" s="518">
        <f>IF(AP105=1,"",AQ105)</f>
        <v>0</v>
      </c>
    </row>
    <row r="106" spans="1:44" ht="15.95" hidden="1" customHeight="1">
      <c r="A106" s="463"/>
      <c r="B106" s="1298" t="s">
        <v>1041</v>
      </c>
      <c r="C106" s="1284"/>
      <c r="D106" s="1286"/>
      <c r="E106" s="1288"/>
      <c r="F106" s="504" t="s">
        <v>989</v>
      </c>
      <c r="G106" s="505"/>
      <c r="H106" s="506"/>
      <c r="I106" s="349"/>
      <c r="J106" s="349"/>
      <c r="K106" s="349"/>
      <c r="L106" s="349"/>
      <c r="M106" s="507"/>
      <c r="N106" s="505"/>
      <c r="O106" s="506"/>
      <c r="P106" s="349"/>
      <c r="Q106" s="349"/>
      <c r="R106" s="349"/>
      <c r="S106" s="349"/>
      <c r="T106" s="507"/>
      <c r="U106" s="505"/>
      <c r="V106" s="506"/>
      <c r="W106" s="349"/>
      <c r="X106" s="349"/>
      <c r="Y106" s="349"/>
      <c r="Z106" s="349"/>
      <c r="AA106" s="507"/>
      <c r="AB106" s="505"/>
      <c r="AC106" s="506"/>
      <c r="AD106" s="349"/>
      <c r="AE106" s="349"/>
      <c r="AF106" s="349"/>
      <c r="AG106" s="349"/>
      <c r="AH106" s="507"/>
      <c r="AI106" s="508"/>
      <c r="AJ106" s="349"/>
      <c r="AK106" s="349"/>
      <c r="AL106" s="509">
        <f>SUM(G107:AK107)</f>
        <v>0</v>
      </c>
      <c r="AM106" s="510"/>
      <c r="AN106" s="458"/>
      <c r="AO106" s="459"/>
      <c r="AP106" s="510"/>
      <c r="AQ106" s="511"/>
      <c r="AR106" s="511"/>
    </row>
    <row r="107" spans="1:44" ht="15.95" hidden="1" customHeight="1">
      <c r="A107" s="463"/>
      <c r="B107" s="1298"/>
      <c r="C107" s="1299"/>
      <c r="D107" s="1300"/>
      <c r="E107" s="1301"/>
      <c r="F107" s="512" t="s">
        <v>992</v>
      </c>
      <c r="G107" s="513" t="str">
        <f t="shared" ref="G107:AK107" si="49">IF(G106&lt;&gt;"",VLOOKUP(G106,$AC$197:$AL$221,9,FALSE),"")</f>
        <v/>
      </c>
      <c r="H107" s="514" t="str">
        <f t="shared" si="49"/>
        <v/>
      </c>
      <c r="I107" s="514" t="str">
        <f t="shared" si="49"/>
        <v/>
      </c>
      <c r="J107" s="514" t="str">
        <f t="shared" si="49"/>
        <v/>
      </c>
      <c r="K107" s="514" t="str">
        <f t="shared" si="49"/>
        <v/>
      </c>
      <c r="L107" s="514" t="str">
        <f t="shared" si="49"/>
        <v/>
      </c>
      <c r="M107" s="515" t="str">
        <f t="shared" si="49"/>
        <v/>
      </c>
      <c r="N107" s="513" t="str">
        <f t="shared" si="49"/>
        <v/>
      </c>
      <c r="O107" s="514" t="str">
        <f t="shared" si="49"/>
        <v/>
      </c>
      <c r="P107" s="514" t="str">
        <f t="shared" si="49"/>
        <v/>
      </c>
      <c r="Q107" s="514" t="str">
        <f t="shared" si="49"/>
        <v/>
      </c>
      <c r="R107" s="514" t="str">
        <f t="shared" si="49"/>
        <v/>
      </c>
      <c r="S107" s="514" t="str">
        <f t="shared" si="49"/>
        <v/>
      </c>
      <c r="T107" s="515" t="str">
        <f t="shared" si="49"/>
        <v/>
      </c>
      <c r="U107" s="513" t="str">
        <f t="shared" si="49"/>
        <v/>
      </c>
      <c r="V107" s="514" t="str">
        <f t="shared" si="49"/>
        <v/>
      </c>
      <c r="W107" s="514" t="str">
        <f t="shared" si="49"/>
        <v/>
      </c>
      <c r="X107" s="514" t="str">
        <f t="shared" si="49"/>
        <v/>
      </c>
      <c r="Y107" s="514" t="str">
        <f t="shared" si="49"/>
        <v/>
      </c>
      <c r="Z107" s="514" t="str">
        <f t="shared" si="49"/>
        <v/>
      </c>
      <c r="AA107" s="515" t="str">
        <f t="shared" si="49"/>
        <v/>
      </c>
      <c r="AB107" s="513" t="str">
        <f t="shared" si="49"/>
        <v/>
      </c>
      <c r="AC107" s="514" t="str">
        <f t="shared" si="49"/>
        <v/>
      </c>
      <c r="AD107" s="514" t="str">
        <f t="shared" si="49"/>
        <v/>
      </c>
      <c r="AE107" s="514" t="str">
        <f t="shared" si="49"/>
        <v/>
      </c>
      <c r="AF107" s="514" t="str">
        <f t="shared" si="49"/>
        <v/>
      </c>
      <c r="AG107" s="514" t="str">
        <f t="shared" si="49"/>
        <v/>
      </c>
      <c r="AH107" s="515" t="str">
        <f t="shared" si="49"/>
        <v/>
      </c>
      <c r="AI107" s="516" t="str">
        <f t="shared" si="49"/>
        <v/>
      </c>
      <c r="AJ107" s="514" t="str">
        <f t="shared" si="49"/>
        <v/>
      </c>
      <c r="AK107" s="514" t="str">
        <f t="shared" si="49"/>
        <v/>
      </c>
      <c r="AL107" s="517">
        <f>SUM(G107:AH107)</f>
        <v>0</v>
      </c>
      <c r="AM107" s="518">
        <f>AL107/4</f>
        <v>0</v>
      </c>
      <c r="AN107" s="519" t="str">
        <f>IF(C106="","",C106)</f>
        <v/>
      </c>
      <c r="AO107" s="520" t="str">
        <f>IF(D106="","",D106)</f>
        <v/>
      </c>
      <c r="AP107" s="521" t="str">
        <f>IF(D106&lt;&gt;"",VLOOKUP(D106,$AU$2:$AV$6,2,FALSE),"")</f>
        <v/>
      </c>
      <c r="AQ107" s="518">
        <f>ROUNDDOWN(AL107/$AL$6,2)</f>
        <v>0</v>
      </c>
      <c r="AR107" s="518">
        <f>IF(AP107=1,"",AQ107)</f>
        <v>0</v>
      </c>
    </row>
    <row r="108" spans="1:44" ht="15.95" hidden="1" customHeight="1">
      <c r="A108" s="463"/>
      <c r="B108" s="1298" t="s">
        <v>1042</v>
      </c>
      <c r="C108" s="1284"/>
      <c r="D108" s="1286"/>
      <c r="E108" s="1288"/>
      <c r="F108" s="504" t="s">
        <v>989</v>
      </c>
      <c r="G108" s="505"/>
      <c r="H108" s="506"/>
      <c r="I108" s="349"/>
      <c r="J108" s="349"/>
      <c r="K108" s="349"/>
      <c r="L108" s="349"/>
      <c r="M108" s="507"/>
      <c r="N108" s="505"/>
      <c r="O108" s="506"/>
      <c r="P108" s="349"/>
      <c r="Q108" s="349"/>
      <c r="R108" s="349"/>
      <c r="S108" s="349"/>
      <c r="T108" s="507"/>
      <c r="U108" s="505"/>
      <c r="V108" s="506"/>
      <c r="W108" s="349"/>
      <c r="X108" s="349"/>
      <c r="Y108" s="349"/>
      <c r="Z108" s="349"/>
      <c r="AA108" s="507"/>
      <c r="AB108" s="505"/>
      <c r="AC108" s="506"/>
      <c r="AD108" s="349"/>
      <c r="AE108" s="349"/>
      <c r="AF108" s="349"/>
      <c r="AG108" s="349"/>
      <c r="AH108" s="507"/>
      <c r="AI108" s="508"/>
      <c r="AJ108" s="349"/>
      <c r="AK108" s="349"/>
      <c r="AL108" s="509">
        <f>SUM(G109:AK109)</f>
        <v>0</v>
      </c>
      <c r="AM108" s="510"/>
      <c r="AN108" s="458"/>
      <c r="AO108" s="459"/>
      <c r="AP108" s="510"/>
      <c r="AQ108" s="511"/>
      <c r="AR108" s="511"/>
    </row>
    <row r="109" spans="1:44" ht="15.95" hidden="1" customHeight="1">
      <c r="A109" s="463"/>
      <c r="B109" s="1298"/>
      <c r="C109" s="1299"/>
      <c r="D109" s="1300"/>
      <c r="E109" s="1301"/>
      <c r="F109" s="512" t="s">
        <v>992</v>
      </c>
      <c r="G109" s="513" t="str">
        <f t="shared" ref="G109:AK109" si="50">IF(G108&lt;&gt;"",VLOOKUP(G108,$AC$197:$AL$221,9,FALSE),"")</f>
        <v/>
      </c>
      <c r="H109" s="514" t="str">
        <f t="shared" si="50"/>
        <v/>
      </c>
      <c r="I109" s="514" t="str">
        <f t="shared" si="50"/>
        <v/>
      </c>
      <c r="J109" s="514" t="str">
        <f t="shared" si="50"/>
        <v/>
      </c>
      <c r="K109" s="514" t="str">
        <f t="shared" si="50"/>
        <v/>
      </c>
      <c r="L109" s="514" t="str">
        <f t="shared" si="50"/>
        <v/>
      </c>
      <c r="M109" s="515" t="str">
        <f t="shared" si="50"/>
        <v/>
      </c>
      <c r="N109" s="513" t="str">
        <f t="shared" si="50"/>
        <v/>
      </c>
      <c r="O109" s="514" t="str">
        <f t="shared" si="50"/>
        <v/>
      </c>
      <c r="P109" s="514" t="str">
        <f t="shared" si="50"/>
        <v/>
      </c>
      <c r="Q109" s="514" t="str">
        <f t="shared" si="50"/>
        <v/>
      </c>
      <c r="R109" s="514" t="str">
        <f t="shared" si="50"/>
        <v/>
      </c>
      <c r="S109" s="514" t="str">
        <f t="shared" si="50"/>
        <v/>
      </c>
      <c r="T109" s="515" t="str">
        <f t="shared" si="50"/>
        <v/>
      </c>
      <c r="U109" s="513" t="str">
        <f t="shared" si="50"/>
        <v/>
      </c>
      <c r="V109" s="514" t="str">
        <f t="shared" si="50"/>
        <v/>
      </c>
      <c r="W109" s="514" t="str">
        <f t="shared" si="50"/>
        <v/>
      </c>
      <c r="X109" s="514" t="str">
        <f t="shared" si="50"/>
        <v/>
      </c>
      <c r="Y109" s="514" t="str">
        <f t="shared" si="50"/>
        <v/>
      </c>
      <c r="Z109" s="514" t="str">
        <f t="shared" si="50"/>
        <v/>
      </c>
      <c r="AA109" s="515" t="str">
        <f t="shared" si="50"/>
        <v/>
      </c>
      <c r="AB109" s="513" t="str">
        <f t="shared" si="50"/>
        <v/>
      </c>
      <c r="AC109" s="514" t="str">
        <f t="shared" si="50"/>
        <v/>
      </c>
      <c r="AD109" s="514" t="str">
        <f t="shared" si="50"/>
        <v/>
      </c>
      <c r="AE109" s="514" t="str">
        <f t="shared" si="50"/>
        <v/>
      </c>
      <c r="AF109" s="514" t="str">
        <f t="shared" si="50"/>
        <v/>
      </c>
      <c r="AG109" s="514" t="str">
        <f t="shared" si="50"/>
        <v/>
      </c>
      <c r="AH109" s="515" t="str">
        <f t="shared" si="50"/>
        <v/>
      </c>
      <c r="AI109" s="516" t="str">
        <f t="shared" si="50"/>
        <v/>
      </c>
      <c r="AJ109" s="514" t="str">
        <f t="shared" si="50"/>
        <v/>
      </c>
      <c r="AK109" s="514" t="str">
        <f t="shared" si="50"/>
        <v/>
      </c>
      <c r="AL109" s="517">
        <f>SUM(G109:AH109)</f>
        <v>0</v>
      </c>
      <c r="AM109" s="518">
        <f>AL109/4</f>
        <v>0</v>
      </c>
      <c r="AN109" s="519" t="str">
        <f>IF(C108="","",C108)</f>
        <v/>
      </c>
      <c r="AO109" s="520" t="str">
        <f>IF(D108="","",D108)</f>
        <v/>
      </c>
      <c r="AP109" s="521" t="str">
        <f>IF(D108&lt;&gt;"",VLOOKUP(D108,$AU$2:$AV$6,2,FALSE),"")</f>
        <v/>
      </c>
      <c r="AQ109" s="518">
        <f>ROUNDDOWN(AL109/$AL$6,2)</f>
        <v>0</v>
      </c>
      <c r="AR109" s="518">
        <f>IF(AP109=1,"",AQ109)</f>
        <v>0</v>
      </c>
    </row>
    <row r="110" spans="1:44" ht="15.95" hidden="1" customHeight="1">
      <c r="A110" s="463"/>
      <c r="B110" s="1298" t="s">
        <v>1043</v>
      </c>
      <c r="C110" s="1284"/>
      <c r="D110" s="1286"/>
      <c r="E110" s="1288"/>
      <c r="F110" s="504" t="s">
        <v>989</v>
      </c>
      <c r="G110" s="505"/>
      <c r="H110" s="506"/>
      <c r="I110" s="349"/>
      <c r="J110" s="349"/>
      <c r="K110" s="349"/>
      <c r="L110" s="349"/>
      <c r="M110" s="507"/>
      <c r="N110" s="505"/>
      <c r="O110" s="506"/>
      <c r="P110" s="349"/>
      <c r="Q110" s="349"/>
      <c r="R110" s="349"/>
      <c r="S110" s="349"/>
      <c r="T110" s="507"/>
      <c r="U110" s="505"/>
      <c r="V110" s="506"/>
      <c r="W110" s="349"/>
      <c r="X110" s="349"/>
      <c r="Y110" s="349"/>
      <c r="Z110" s="349"/>
      <c r="AA110" s="507"/>
      <c r="AB110" s="505"/>
      <c r="AC110" s="506"/>
      <c r="AD110" s="349"/>
      <c r="AE110" s="349"/>
      <c r="AF110" s="349"/>
      <c r="AG110" s="349"/>
      <c r="AH110" s="507"/>
      <c r="AI110" s="522"/>
      <c r="AJ110" s="506"/>
      <c r="AK110" s="506"/>
      <c r="AL110" s="509">
        <f>SUM(G111:AK111)</f>
        <v>0</v>
      </c>
      <c r="AM110" s="510"/>
      <c r="AN110" s="458"/>
      <c r="AO110" s="459"/>
      <c r="AP110" s="510"/>
      <c r="AQ110" s="511"/>
      <c r="AR110" s="511"/>
    </row>
    <row r="111" spans="1:44" ht="15.95" hidden="1" customHeight="1">
      <c r="A111" s="463"/>
      <c r="B111" s="1298"/>
      <c r="C111" s="1299"/>
      <c r="D111" s="1300"/>
      <c r="E111" s="1301"/>
      <c r="F111" s="512" t="s">
        <v>992</v>
      </c>
      <c r="G111" s="513" t="str">
        <f t="shared" ref="G111:AK111" si="51">IF(G110&lt;&gt;"",VLOOKUP(G110,$AC$197:$AL$221,9,FALSE),"")</f>
        <v/>
      </c>
      <c r="H111" s="514" t="str">
        <f t="shared" si="51"/>
        <v/>
      </c>
      <c r="I111" s="514" t="str">
        <f t="shared" si="51"/>
        <v/>
      </c>
      <c r="J111" s="514" t="str">
        <f t="shared" si="51"/>
        <v/>
      </c>
      <c r="K111" s="514" t="str">
        <f t="shared" si="51"/>
        <v/>
      </c>
      <c r="L111" s="514" t="str">
        <f t="shared" si="51"/>
        <v/>
      </c>
      <c r="M111" s="515" t="str">
        <f t="shared" si="51"/>
        <v/>
      </c>
      <c r="N111" s="513" t="str">
        <f t="shared" si="51"/>
        <v/>
      </c>
      <c r="O111" s="514" t="str">
        <f t="shared" si="51"/>
        <v/>
      </c>
      <c r="P111" s="514" t="str">
        <f t="shared" si="51"/>
        <v/>
      </c>
      <c r="Q111" s="514" t="str">
        <f t="shared" si="51"/>
        <v/>
      </c>
      <c r="R111" s="514" t="str">
        <f t="shared" si="51"/>
        <v/>
      </c>
      <c r="S111" s="514" t="str">
        <f t="shared" si="51"/>
        <v/>
      </c>
      <c r="T111" s="515" t="str">
        <f t="shared" si="51"/>
        <v/>
      </c>
      <c r="U111" s="513" t="str">
        <f t="shared" si="51"/>
        <v/>
      </c>
      <c r="V111" s="514" t="str">
        <f t="shared" si="51"/>
        <v/>
      </c>
      <c r="W111" s="514" t="str">
        <f t="shared" si="51"/>
        <v/>
      </c>
      <c r="X111" s="514" t="str">
        <f t="shared" si="51"/>
        <v/>
      </c>
      <c r="Y111" s="514" t="str">
        <f t="shared" si="51"/>
        <v/>
      </c>
      <c r="Z111" s="514" t="str">
        <f t="shared" si="51"/>
        <v/>
      </c>
      <c r="AA111" s="515" t="str">
        <f t="shared" si="51"/>
        <v/>
      </c>
      <c r="AB111" s="513" t="str">
        <f t="shared" si="51"/>
        <v/>
      </c>
      <c r="AC111" s="514" t="str">
        <f t="shared" si="51"/>
        <v/>
      </c>
      <c r="AD111" s="514" t="str">
        <f t="shared" si="51"/>
        <v/>
      </c>
      <c r="AE111" s="514" t="str">
        <f t="shared" si="51"/>
        <v/>
      </c>
      <c r="AF111" s="514" t="str">
        <f t="shared" si="51"/>
        <v/>
      </c>
      <c r="AG111" s="514" t="str">
        <f t="shared" si="51"/>
        <v/>
      </c>
      <c r="AH111" s="515" t="str">
        <f t="shared" si="51"/>
        <v/>
      </c>
      <c r="AI111" s="516" t="str">
        <f t="shared" si="51"/>
        <v/>
      </c>
      <c r="AJ111" s="514" t="str">
        <f t="shared" si="51"/>
        <v/>
      </c>
      <c r="AK111" s="514" t="str">
        <f t="shared" si="51"/>
        <v/>
      </c>
      <c r="AL111" s="517">
        <f>SUM(G111:AH111)</f>
        <v>0</v>
      </c>
      <c r="AM111" s="518">
        <f>AL111/4</f>
        <v>0</v>
      </c>
      <c r="AN111" s="519" t="str">
        <f>IF(C110="","",C110)</f>
        <v/>
      </c>
      <c r="AO111" s="520" t="str">
        <f>IF(D110="","",D110)</f>
        <v/>
      </c>
      <c r="AP111" s="521" t="str">
        <f>IF(D110&lt;&gt;"",VLOOKUP(D110,$AU$2:$AV$6,2,FALSE),"")</f>
        <v/>
      </c>
      <c r="AQ111" s="518">
        <f>ROUNDDOWN(AL111/$AL$6,2)</f>
        <v>0</v>
      </c>
      <c r="AR111" s="518">
        <f>IF(AP111=1,"",AQ111)</f>
        <v>0</v>
      </c>
    </row>
    <row r="112" spans="1:44" ht="15.95" hidden="1" customHeight="1">
      <c r="A112" s="463"/>
      <c r="B112" s="1298" t="s">
        <v>1044</v>
      </c>
      <c r="C112" s="1284"/>
      <c r="D112" s="1286"/>
      <c r="E112" s="1288"/>
      <c r="F112" s="504" t="s">
        <v>989</v>
      </c>
      <c r="G112" s="505"/>
      <c r="H112" s="506"/>
      <c r="I112" s="349"/>
      <c r="J112" s="349"/>
      <c r="K112" s="349"/>
      <c r="L112" s="349"/>
      <c r="M112" s="507"/>
      <c r="N112" s="505"/>
      <c r="O112" s="506"/>
      <c r="P112" s="349"/>
      <c r="Q112" s="349"/>
      <c r="R112" s="349"/>
      <c r="S112" s="349"/>
      <c r="T112" s="507"/>
      <c r="U112" s="505"/>
      <c r="V112" s="506"/>
      <c r="W112" s="349"/>
      <c r="X112" s="349"/>
      <c r="Y112" s="349"/>
      <c r="Z112" s="349"/>
      <c r="AA112" s="507"/>
      <c r="AB112" s="505"/>
      <c r="AC112" s="506"/>
      <c r="AD112" s="349"/>
      <c r="AE112" s="349"/>
      <c r="AF112" s="349"/>
      <c r="AG112" s="349"/>
      <c r="AH112" s="507"/>
      <c r="AI112" s="522"/>
      <c r="AJ112" s="506"/>
      <c r="AK112" s="506"/>
      <c r="AL112" s="509">
        <f>SUM(G113:AK113)</f>
        <v>0</v>
      </c>
      <c r="AM112" s="510"/>
      <c r="AN112" s="458"/>
      <c r="AO112" s="459"/>
      <c r="AP112" s="510"/>
      <c r="AQ112" s="511"/>
      <c r="AR112" s="511"/>
    </row>
    <row r="113" spans="1:44" ht="15.95" hidden="1" customHeight="1">
      <c r="A113" s="463"/>
      <c r="B113" s="1298"/>
      <c r="C113" s="1299"/>
      <c r="D113" s="1300"/>
      <c r="E113" s="1301"/>
      <c r="F113" s="512" t="s">
        <v>992</v>
      </c>
      <c r="G113" s="513" t="str">
        <f t="shared" ref="G113:AK113" si="52">IF(G112&lt;&gt;"",VLOOKUP(G112,$AC$197:$AL$221,9,FALSE),"")</f>
        <v/>
      </c>
      <c r="H113" s="514" t="str">
        <f t="shared" si="52"/>
        <v/>
      </c>
      <c r="I113" s="514" t="str">
        <f t="shared" si="52"/>
        <v/>
      </c>
      <c r="J113" s="514" t="str">
        <f t="shared" si="52"/>
        <v/>
      </c>
      <c r="K113" s="514" t="str">
        <f t="shared" si="52"/>
        <v/>
      </c>
      <c r="L113" s="514" t="str">
        <f t="shared" si="52"/>
        <v/>
      </c>
      <c r="M113" s="515" t="str">
        <f t="shared" si="52"/>
        <v/>
      </c>
      <c r="N113" s="513" t="str">
        <f t="shared" si="52"/>
        <v/>
      </c>
      <c r="O113" s="514" t="str">
        <f t="shared" si="52"/>
        <v/>
      </c>
      <c r="P113" s="514" t="str">
        <f t="shared" si="52"/>
        <v/>
      </c>
      <c r="Q113" s="514" t="str">
        <f t="shared" si="52"/>
        <v/>
      </c>
      <c r="R113" s="514" t="str">
        <f t="shared" si="52"/>
        <v/>
      </c>
      <c r="S113" s="514" t="str">
        <f t="shared" si="52"/>
        <v/>
      </c>
      <c r="T113" s="515" t="str">
        <f t="shared" si="52"/>
        <v/>
      </c>
      <c r="U113" s="513" t="str">
        <f t="shared" si="52"/>
        <v/>
      </c>
      <c r="V113" s="514" t="str">
        <f t="shared" si="52"/>
        <v/>
      </c>
      <c r="W113" s="514" t="str">
        <f t="shared" si="52"/>
        <v/>
      </c>
      <c r="X113" s="514" t="str">
        <f t="shared" si="52"/>
        <v/>
      </c>
      <c r="Y113" s="514" t="str">
        <f t="shared" si="52"/>
        <v/>
      </c>
      <c r="Z113" s="514" t="str">
        <f t="shared" si="52"/>
        <v/>
      </c>
      <c r="AA113" s="515" t="str">
        <f t="shared" si="52"/>
        <v/>
      </c>
      <c r="AB113" s="513" t="str">
        <f t="shared" si="52"/>
        <v/>
      </c>
      <c r="AC113" s="514" t="str">
        <f t="shared" si="52"/>
        <v/>
      </c>
      <c r="AD113" s="514" t="str">
        <f t="shared" si="52"/>
        <v/>
      </c>
      <c r="AE113" s="514" t="str">
        <f t="shared" si="52"/>
        <v/>
      </c>
      <c r="AF113" s="514" t="str">
        <f t="shared" si="52"/>
        <v/>
      </c>
      <c r="AG113" s="514" t="str">
        <f t="shared" si="52"/>
        <v/>
      </c>
      <c r="AH113" s="515" t="str">
        <f t="shared" si="52"/>
        <v/>
      </c>
      <c r="AI113" s="516" t="str">
        <f t="shared" si="52"/>
        <v/>
      </c>
      <c r="AJ113" s="514" t="str">
        <f t="shared" si="52"/>
        <v/>
      </c>
      <c r="AK113" s="514" t="str">
        <f t="shared" si="52"/>
        <v/>
      </c>
      <c r="AL113" s="517">
        <f>SUM(G113:AH113)</f>
        <v>0</v>
      </c>
      <c r="AM113" s="518">
        <f>AL113/4</f>
        <v>0</v>
      </c>
      <c r="AN113" s="519" t="str">
        <f>IF(C112="","",C112)</f>
        <v/>
      </c>
      <c r="AO113" s="520" t="str">
        <f>IF(D112="","",D112)</f>
        <v/>
      </c>
      <c r="AP113" s="521" t="str">
        <f>IF(D112&lt;&gt;"",VLOOKUP(D112,$AU$2:$AV$6,2,FALSE),"")</f>
        <v/>
      </c>
      <c r="AQ113" s="518">
        <f>ROUNDDOWN(AL113/$AL$6,2)</f>
        <v>0</v>
      </c>
      <c r="AR113" s="518">
        <f>IF(AP113=1,"",AQ113)</f>
        <v>0</v>
      </c>
    </row>
    <row r="114" spans="1:44" ht="15.95" hidden="1" customHeight="1">
      <c r="A114" s="463"/>
      <c r="B114" s="1298" t="s">
        <v>1045</v>
      </c>
      <c r="C114" s="1284"/>
      <c r="D114" s="1286"/>
      <c r="E114" s="1288"/>
      <c r="F114" s="504" t="s">
        <v>989</v>
      </c>
      <c r="G114" s="505"/>
      <c r="H114" s="506"/>
      <c r="I114" s="349"/>
      <c r="J114" s="349"/>
      <c r="K114" s="349"/>
      <c r="L114" s="349"/>
      <c r="M114" s="507"/>
      <c r="N114" s="505"/>
      <c r="O114" s="506"/>
      <c r="P114" s="349"/>
      <c r="Q114" s="349"/>
      <c r="R114" s="349"/>
      <c r="S114" s="349"/>
      <c r="T114" s="507"/>
      <c r="U114" s="505"/>
      <c r="V114" s="506"/>
      <c r="W114" s="349"/>
      <c r="X114" s="349"/>
      <c r="Y114" s="349"/>
      <c r="Z114" s="349"/>
      <c r="AA114" s="507"/>
      <c r="AB114" s="505"/>
      <c r="AC114" s="506"/>
      <c r="AD114" s="349"/>
      <c r="AE114" s="349"/>
      <c r="AF114" s="349"/>
      <c r="AG114" s="349"/>
      <c r="AH114" s="507"/>
      <c r="AI114" s="508"/>
      <c r="AJ114" s="349"/>
      <c r="AK114" s="349"/>
      <c r="AL114" s="509">
        <f>SUM(G115:AK115)</f>
        <v>0</v>
      </c>
      <c r="AM114" s="510"/>
      <c r="AN114" s="458"/>
      <c r="AO114" s="459"/>
      <c r="AP114" s="510"/>
      <c r="AQ114" s="511"/>
      <c r="AR114" s="511"/>
    </row>
    <row r="115" spans="1:44" ht="15.95" hidden="1" customHeight="1">
      <c r="A115" s="463"/>
      <c r="B115" s="1298"/>
      <c r="C115" s="1299"/>
      <c r="D115" s="1300"/>
      <c r="E115" s="1301"/>
      <c r="F115" s="512" t="s">
        <v>992</v>
      </c>
      <c r="G115" s="513" t="str">
        <f t="shared" ref="G115:AK115" si="53">IF(G114&lt;&gt;"",VLOOKUP(G114,$AC$197:$AL$221,9,FALSE),"")</f>
        <v/>
      </c>
      <c r="H115" s="514" t="str">
        <f t="shared" si="53"/>
        <v/>
      </c>
      <c r="I115" s="514" t="str">
        <f t="shared" si="53"/>
        <v/>
      </c>
      <c r="J115" s="514" t="str">
        <f t="shared" si="53"/>
        <v/>
      </c>
      <c r="K115" s="514" t="str">
        <f t="shared" si="53"/>
        <v/>
      </c>
      <c r="L115" s="514" t="str">
        <f t="shared" si="53"/>
        <v/>
      </c>
      <c r="M115" s="515" t="str">
        <f t="shared" si="53"/>
        <v/>
      </c>
      <c r="N115" s="513" t="str">
        <f t="shared" si="53"/>
        <v/>
      </c>
      <c r="O115" s="514" t="str">
        <f t="shared" si="53"/>
        <v/>
      </c>
      <c r="P115" s="514" t="str">
        <f t="shared" si="53"/>
        <v/>
      </c>
      <c r="Q115" s="514" t="str">
        <f t="shared" si="53"/>
        <v/>
      </c>
      <c r="R115" s="514" t="str">
        <f t="shared" si="53"/>
        <v/>
      </c>
      <c r="S115" s="514" t="str">
        <f t="shared" si="53"/>
        <v/>
      </c>
      <c r="T115" s="515" t="str">
        <f t="shared" si="53"/>
        <v/>
      </c>
      <c r="U115" s="513" t="str">
        <f t="shared" si="53"/>
        <v/>
      </c>
      <c r="V115" s="514" t="str">
        <f t="shared" si="53"/>
        <v/>
      </c>
      <c r="W115" s="514" t="str">
        <f t="shared" si="53"/>
        <v/>
      </c>
      <c r="X115" s="514" t="str">
        <f t="shared" si="53"/>
        <v/>
      </c>
      <c r="Y115" s="514" t="str">
        <f t="shared" si="53"/>
        <v/>
      </c>
      <c r="Z115" s="514" t="str">
        <f t="shared" si="53"/>
        <v/>
      </c>
      <c r="AA115" s="515" t="str">
        <f t="shared" si="53"/>
        <v/>
      </c>
      <c r="AB115" s="513" t="str">
        <f t="shared" si="53"/>
        <v/>
      </c>
      <c r="AC115" s="514" t="str">
        <f t="shared" si="53"/>
        <v/>
      </c>
      <c r="AD115" s="514" t="str">
        <f t="shared" si="53"/>
        <v/>
      </c>
      <c r="AE115" s="514" t="str">
        <f t="shared" si="53"/>
        <v/>
      </c>
      <c r="AF115" s="514" t="str">
        <f t="shared" si="53"/>
        <v/>
      </c>
      <c r="AG115" s="514" t="str">
        <f t="shared" si="53"/>
        <v/>
      </c>
      <c r="AH115" s="515" t="str">
        <f t="shared" si="53"/>
        <v/>
      </c>
      <c r="AI115" s="516" t="str">
        <f t="shared" si="53"/>
        <v/>
      </c>
      <c r="AJ115" s="514" t="str">
        <f t="shared" si="53"/>
        <v/>
      </c>
      <c r="AK115" s="514" t="str">
        <f t="shared" si="53"/>
        <v/>
      </c>
      <c r="AL115" s="517">
        <f>SUM(G115:AH115)</f>
        <v>0</v>
      </c>
      <c r="AM115" s="518">
        <f>AL115/4</f>
        <v>0</v>
      </c>
      <c r="AN115" s="519" t="str">
        <f>IF(C114="","",C114)</f>
        <v/>
      </c>
      <c r="AO115" s="520" t="str">
        <f>IF(D114="","",D114)</f>
        <v/>
      </c>
      <c r="AP115" s="521" t="str">
        <f>IF(D114&lt;&gt;"",VLOOKUP(D114,$AU$2:$AV$6,2,FALSE),"")</f>
        <v/>
      </c>
      <c r="AQ115" s="518">
        <f>ROUNDDOWN(AL115/$AL$6,2)</f>
        <v>0</v>
      </c>
      <c r="AR115" s="518">
        <f>IF(AP115=1,"",AQ115)</f>
        <v>0</v>
      </c>
    </row>
    <row r="116" spans="1:44" ht="15.95" hidden="1" customHeight="1">
      <c r="A116" s="463"/>
      <c r="B116" s="1298" t="s">
        <v>1046</v>
      </c>
      <c r="C116" s="1284"/>
      <c r="D116" s="1286"/>
      <c r="E116" s="1288"/>
      <c r="F116" s="504" t="s">
        <v>989</v>
      </c>
      <c r="G116" s="505"/>
      <c r="H116" s="506"/>
      <c r="I116" s="349"/>
      <c r="J116" s="349"/>
      <c r="K116" s="349"/>
      <c r="L116" s="349"/>
      <c r="M116" s="507"/>
      <c r="N116" s="505"/>
      <c r="O116" s="506"/>
      <c r="P116" s="349"/>
      <c r="Q116" s="349"/>
      <c r="R116" s="349"/>
      <c r="S116" s="349"/>
      <c r="T116" s="507"/>
      <c r="U116" s="505"/>
      <c r="V116" s="506"/>
      <c r="W116" s="349"/>
      <c r="X116" s="349"/>
      <c r="Y116" s="349"/>
      <c r="Z116" s="349"/>
      <c r="AA116" s="507"/>
      <c r="AB116" s="505"/>
      <c r="AC116" s="506"/>
      <c r="AD116" s="349"/>
      <c r="AE116" s="349"/>
      <c r="AF116" s="349"/>
      <c r="AG116" s="349"/>
      <c r="AH116" s="507"/>
      <c r="AI116" s="508"/>
      <c r="AJ116" s="349"/>
      <c r="AK116" s="349"/>
      <c r="AL116" s="509">
        <f>SUM(G117:AK117)</f>
        <v>0</v>
      </c>
      <c r="AM116" s="510"/>
      <c r="AN116" s="458"/>
      <c r="AO116" s="459"/>
      <c r="AP116" s="510"/>
      <c r="AQ116" s="511"/>
      <c r="AR116" s="511"/>
    </row>
    <row r="117" spans="1:44" ht="15.95" hidden="1" customHeight="1">
      <c r="A117" s="463"/>
      <c r="B117" s="1298"/>
      <c r="C117" s="1299"/>
      <c r="D117" s="1300"/>
      <c r="E117" s="1301"/>
      <c r="F117" s="512" t="s">
        <v>992</v>
      </c>
      <c r="G117" s="513" t="str">
        <f t="shared" ref="G117:AK117" si="54">IF(G116&lt;&gt;"",VLOOKUP(G116,$AC$197:$AL$221,9,FALSE),"")</f>
        <v/>
      </c>
      <c r="H117" s="514" t="str">
        <f t="shared" si="54"/>
        <v/>
      </c>
      <c r="I117" s="514" t="str">
        <f t="shared" si="54"/>
        <v/>
      </c>
      <c r="J117" s="514" t="str">
        <f t="shared" si="54"/>
        <v/>
      </c>
      <c r="K117" s="514" t="str">
        <f t="shared" si="54"/>
        <v/>
      </c>
      <c r="L117" s="514" t="str">
        <f t="shared" si="54"/>
        <v/>
      </c>
      <c r="M117" s="515" t="str">
        <f t="shared" si="54"/>
        <v/>
      </c>
      <c r="N117" s="513" t="str">
        <f t="shared" si="54"/>
        <v/>
      </c>
      <c r="O117" s="514" t="str">
        <f t="shared" si="54"/>
        <v/>
      </c>
      <c r="P117" s="514" t="str">
        <f t="shared" si="54"/>
        <v/>
      </c>
      <c r="Q117" s="514" t="str">
        <f t="shared" si="54"/>
        <v/>
      </c>
      <c r="R117" s="514" t="str">
        <f t="shared" si="54"/>
        <v/>
      </c>
      <c r="S117" s="514" t="str">
        <f t="shared" si="54"/>
        <v/>
      </c>
      <c r="T117" s="515" t="str">
        <f t="shared" si="54"/>
        <v/>
      </c>
      <c r="U117" s="513" t="str">
        <f t="shared" si="54"/>
        <v/>
      </c>
      <c r="V117" s="514" t="str">
        <f t="shared" si="54"/>
        <v/>
      </c>
      <c r="W117" s="514" t="str">
        <f t="shared" si="54"/>
        <v/>
      </c>
      <c r="X117" s="514" t="str">
        <f t="shared" si="54"/>
        <v/>
      </c>
      <c r="Y117" s="514" t="str">
        <f t="shared" si="54"/>
        <v/>
      </c>
      <c r="Z117" s="514" t="str">
        <f t="shared" si="54"/>
        <v/>
      </c>
      <c r="AA117" s="515" t="str">
        <f t="shared" si="54"/>
        <v/>
      </c>
      <c r="AB117" s="513" t="str">
        <f t="shared" si="54"/>
        <v/>
      </c>
      <c r="AC117" s="514" t="str">
        <f t="shared" si="54"/>
        <v/>
      </c>
      <c r="AD117" s="514" t="str">
        <f t="shared" si="54"/>
        <v/>
      </c>
      <c r="AE117" s="514" t="str">
        <f t="shared" si="54"/>
        <v/>
      </c>
      <c r="AF117" s="514" t="str">
        <f t="shared" si="54"/>
        <v/>
      </c>
      <c r="AG117" s="514" t="str">
        <f t="shared" si="54"/>
        <v/>
      </c>
      <c r="AH117" s="515" t="str">
        <f t="shared" si="54"/>
        <v/>
      </c>
      <c r="AI117" s="516" t="str">
        <f t="shared" si="54"/>
        <v/>
      </c>
      <c r="AJ117" s="514" t="str">
        <f t="shared" si="54"/>
        <v/>
      </c>
      <c r="AK117" s="514" t="str">
        <f t="shared" si="54"/>
        <v/>
      </c>
      <c r="AL117" s="517">
        <f>SUM(G117:AH117)</f>
        <v>0</v>
      </c>
      <c r="AM117" s="518">
        <f>AL117/4</f>
        <v>0</v>
      </c>
      <c r="AN117" s="519" t="str">
        <f>IF(C116="","",C116)</f>
        <v/>
      </c>
      <c r="AO117" s="520" t="str">
        <f>IF(D116="","",D116)</f>
        <v/>
      </c>
      <c r="AP117" s="521" t="str">
        <f>IF(D116&lt;&gt;"",VLOOKUP(D116,$AU$2:$AV$6,2,FALSE),"")</f>
        <v/>
      </c>
      <c r="AQ117" s="518">
        <f>ROUNDDOWN(AL117/$AL$6,2)</f>
        <v>0</v>
      </c>
      <c r="AR117" s="518">
        <f>IF(AP117=1,"",AQ117)</f>
        <v>0</v>
      </c>
    </row>
    <row r="118" spans="1:44" ht="15.95" hidden="1" customHeight="1">
      <c r="A118" s="463"/>
      <c r="B118" s="1298" t="s">
        <v>1047</v>
      </c>
      <c r="C118" s="1284"/>
      <c r="D118" s="1286"/>
      <c r="E118" s="1288"/>
      <c r="F118" s="504" t="s">
        <v>989</v>
      </c>
      <c r="G118" s="505"/>
      <c r="H118" s="506"/>
      <c r="I118" s="349"/>
      <c r="J118" s="349"/>
      <c r="K118" s="349"/>
      <c r="L118" s="349"/>
      <c r="M118" s="507"/>
      <c r="N118" s="505"/>
      <c r="O118" s="506"/>
      <c r="P118" s="349"/>
      <c r="Q118" s="349"/>
      <c r="R118" s="349"/>
      <c r="S118" s="349"/>
      <c r="T118" s="507"/>
      <c r="U118" s="505"/>
      <c r="V118" s="506"/>
      <c r="W118" s="349"/>
      <c r="X118" s="349"/>
      <c r="Y118" s="349"/>
      <c r="Z118" s="349"/>
      <c r="AA118" s="507"/>
      <c r="AB118" s="505"/>
      <c r="AC118" s="506"/>
      <c r="AD118" s="349"/>
      <c r="AE118" s="349"/>
      <c r="AF118" s="349"/>
      <c r="AG118" s="349"/>
      <c r="AH118" s="507"/>
      <c r="AI118" s="522"/>
      <c r="AJ118" s="506"/>
      <c r="AK118" s="506"/>
      <c r="AL118" s="509">
        <f>SUM(G119:AK119)</f>
        <v>0</v>
      </c>
      <c r="AM118" s="510"/>
      <c r="AN118" s="458"/>
      <c r="AO118" s="459"/>
      <c r="AP118" s="510"/>
      <c r="AQ118" s="511"/>
      <c r="AR118" s="511"/>
    </row>
    <row r="119" spans="1:44" ht="15.95" hidden="1" customHeight="1">
      <c r="A119" s="463"/>
      <c r="B119" s="1298"/>
      <c r="C119" s="1299"/>
      <c r="D119" s="1300"/>
      <c r="E119" s="1301"/>
      <c r="F119" s="512" t="s">
        <v>992</v>
      </c>
      <c r="G119" s="513" t="str">
        <f t="shared" ref="G119:AK119" si="55">IF(G118&lt;&gt;"",VLOOKUP(G118,$AC$197:$AL$221,9,FALSE),"")</f>
        <v/>
      </c>
      <c r="H119" s="514" t="str">
        <f t="shared" si="55"/>
        <v/>
      </c>
      <c r="I119" s="514" t="str">
        <f t="shared" si="55"/>
        <v/>
      </c>
      <c r="J119" s="514" t="str">
        <f t="shared" si="55"/>
        <v/>
      </c>
      <c r="K119" s="514" t="str">
        <f t="shared" si="55"/>
        <v/>
      </c>
      <c r="L119" s="514" t="str">
        <f t="shared" si="55"/>
        <v/>
      </c>
      <c r="M119" s="515" t="str">
        <f t="shared" si="55"/>
        <v/>
      </c>
      <c r="N119" s="513" t="str">
        <f t="shared" si="55"/>
        <v/>
      </c>
      <c r="O119" s="514" t="str">
        <f t="shared" si="55"/>
        <v/>
      </c>
      <c r="P119" s="514" t="str">
        <f t="shared" si="55"/>
        <v/>
      </c>
      <c r="Q119" s="514" t="str">
        <f t="shared" si="55"/>
        <v/>
      </c>
      <c r="R119" s="514" t="str">
        <f t="shared" si="55"/>
        <v/>
      </c>
      <c r="S119" s="514" t="str">
        <f t="shared" si="55"/>
        <v/>
      </c>
      <c r="T119" s="515" t="str">
        <f t="shared" si="55"/>
        <v/>
      </c>
      <c r="U119" s="513" t="str">
        <f t="shared" si="55"/>
        <v/>
      </c>
      <c r="V119" s="514" t="str">
        <f t="shared" si="55"/>
        <v/>
      </c>
      <c r="W119" s="514" t="str">
        <f t="shared" si="55"/>
        <v/>
      </c>
      <c r="X119" s="514" t="str">
        <f t="shared" si="55"/>
        <v/>
      </c>
      <c r="Y119" s="514" t="str">
        <f t="shared" si="55"/>
        <v/>
      </c>
      <c r="Z119" s="514" t="str">
        <f t="shared" si="55"/>
        <v/>
      </c>
      <c r="AA119" s="515" t="str">
        <f t="shared" si="55"/>
        <v/>
      </c>
      <c r="AB119" s="513" t="str">
        <f t="shared" si="55"/>
        <v/>
      </c>
      <c r="AC119" s="514" t="str">
        <f t="shared" si="55"/>
        <v/>
      </c>
      <c r="AD119" s="514" t="str">
        <f t="shared" si="55"/>
        <v/>
      </c>
      <c r="AE119" s="514" t="str">
        <f t="shared" si="55"/>
        <v/>
      </c>
      <c r="AF119" s="514" t="str">
        <f t="shared" si="55"/>
        <v/>
      </c>
      <c r="AG119" s="514" t="str">
        <f t="shared" si="55"/>
        <v/>
      </c>
      <c r="AH119" s="515" t="str">
        <f t="shared" si="55"/>
        <v/>
      </c>
      <c r="AI119" s="516" t="str">
        <f t="shared" si="55"/>
        <v/>
      </c>
      <c r="AJ119" s="514" t="str">
        <f t="shared" si="55"/>
        <v/>
      </c>
      <c r="AK119" s="514" t="str">
        <f t="shared" si="55"/>
        <v/>
      </c>
      <c r="AL119" s="517">
        <f>SUM(G119:AH119)</f>
        <v>0</v>
      </c>
      <c r="AM119" s="518">
        <f>AL119/4</f>
        <v>0</v>
      </c>
      <c r="AN119" s="519" t="str">
        <f>IF(C118="","",C118)</f>
        <v/>
      </c>
      <c r="AO119" s="520" t="str">
        <f>IF(D118="","",D118)</f>
        <v/>
      </c>
      <c r="AP119" s="521" t="str">
        <f>IF(D118&lt;&gt;"",VLOOKUP(D118,$AU$2:$AV$6,2,FALSE),"")</f>
        <v/>
      </c>
      <c r="AQ119" s="518">
        <f>ROUNDDOWN(AL119/$AL$6,2)</f>
        <v>0</v>
      </c>
      <c r="AR119" s="518">
        <f>IF(AP119=1,"",AQ119)</f>
        <v>0</v>
      </c>
    </row>
    <row r="120" spans="1:44" ht="15.95" hidden="1" customHeight="1">
      <c r="A120" s="463"/>
      <c r="B120" s="1298" t="s">
        <v>1048</v>
      </c>
      <c r="C120" s="1284"/>
      <c r="D120" s="1286"/>
      <c r="E120" s="1288"/>
      <c r="F120" s="504" t="s">
        <v>989</v>
      </c>
      <c r="G120" s="505"/>
      <c r="H120" s="506"/>
      <c r="I120" s="349"/>
      <c r="J120" s="349"/>
      <c r="K120" s="349"/>
      <c r="L120" s="349"/>
      <c r="M120" s="507"/>
      <c r="N120" s="505"/>
      <c r="O120" s="506"/>
      <c r="P120" s="349"/>
      <c r="Q120" s="349"/>
      <c r="R120" s="349"/>
      <c r="S120" s="349"/>
      <c r="T120" s="507"/>
      <c r="U120" s="505"/>
      <c r="V120" s="506"/>
      <c r="W120" s="349"/>
      <c r="X120" s="349"/>
      <c r="Y120" s="349"/>
      <c r="Z120" s="349"/>
      <c r="AA120" s="507"/>
      <c r="AB120" s="505"/>
      <c r="AC120" s="506"/>
      <c r="AD120" s="349"/>
      <c r="AE120" s="349"/>
      <c r="AF120" s="349"/>
      <c r="AG120" s="349"/>
      <c r="AH120" s="507"/>
      <c r="AI120" s="522"/>
      <c r="AJ120" s="506"/>
      <c r="AK120" s="506"/>
      <c r="AL120" s="509">
        <f>SUM(G121:AK121)</f>
        <v>0</v>
      </c>
      <c r="AM120" s="510"/>
      <c r="AN120" s="458"/>
      <c r="AO120" s="459"/>
      <c r="AP120" s="510"/>
      <c r="AQ120" s="511"/>
      <c r="AR120" s="511"/>
    </row>
    <row r="121" spans="1:44" ht="15.95" hidden="1" customHeight="1">
      <c r="A121" s="463"/>
      <c r="B121" s="1298"/>
      <c r="C121" s="1299"/>
      <c r="D121" s="1300"/>
      <c r="E121" s="1301"/>
      <c r="F121" s="512" t="s">
        <v>992</v>
      </c>
      <c r="G121" s="513" t="str">
        <f t="shared" ref="G121:AK121" si="56">IF(G120&lt;&gt;"",VLOOKUP(G120,$AC$197:$AL$221,9,FALSE),"")</f>
        <v/>
      </c>
      <c r="H121" s="514" t="str">
        <f t="shared" si="56"/>
        <v/>
      </c>
      <c r="I121" s="514" t="str">
        <f t="shared" si="56"/>
        <v/>
      </c>
      <c r="J121" s="514" t="str">
        <f t="shared" si="56"/>
        <v/>
      </c>
      <c r="K121" s="514" t="str">
        <f t="shared" si="56"/>
        <v/>
      </c>
      <c r="L121" s="514" t="str">
        <f t="shared" si="56"/>
        <v/>
      </c>
      <c r="M121" s="515" t="str">
        <f t="shared" si="56"/>
        <v/>
      </c>
      <c r="N121" s="513" t="str">
        <f t="shared" si="56"/>
        <v/>
      </c>
      <c r="O121" s="514" t="str">
        <f t="shared" si="56"/>
        <v/>
      </c>
      <c r="P121" s="514" t="str">
        <f t="shared" si="56"/>
        <v/>
      </c>
      <c r="Q121" s="514" t="str">
        <f t="shared" si="56"/>
        <v/>
      </c>
      <c r="R121" s="514" t="str">
        <f t="shared" si="56"/>
        <v/>
      </c>
      <c r="S121" s="514" t="str">
        <f t="shared" si="56"/>
        <v/>
      </c>
      <c r="T121" s="515" t="str">
        <f t="shared" si="56"/>
        <v/>
      </c>
      <c r="U121" s="513" t="str">
        <f t="shared" si="56"/>
        <v/>
      </c>
      <c r="V121" s="514" t="str">
        <f t="shared" si="56"/>
        <v/>
      </c>
      <c r="W121" s="514" t="str">
        <f t="shared" si="56"/>
        <v/>
      </c>
      <c r="X121" s="514" t="str">
        <f t="shared" si="56"/>
        <v/>
      </c>
      <c r="Y121" s="514" t="str">
        <f t="shared" si="56"/>
        <v/>
      </c>
      <c r="Z121" s="514" t="str">
        <f t="shared" si="56"/>
        <v/>
      </c>
      <c r="AA121" s="515" t="str">
        <f t="shared" si="56"/>
        <v/>
      </c>
      <c r="AB121" s="513" t="str">
        <f t="shared" si="56"/>
        <v/>
      </c>
      <c r="AC121" s="514" t="str">
        <f t="shared" si="56"/>
        <v/>
      </c>
      <c r="AD121" s="514" t="str">
        <f t="shared" si="56"/>
        <v/>
      </c>
      <c r="AE121" s="514" t="str">
        <f t="shared" si="56"/>
        <v/>
      </c>
      <c r="AF121" s="514" t="str">
        <f t="shared" si="56"/>
        <v/>
      </c>
      <c r="AG121" s="514" t="str">
        <f t="shared" si="56"/>
        <v/>
      </c>
      <c r="AH121" s="515" t="str">
        <f t="shared" si="56"/>
        <v/>
      </c>
      <c r="AI121" s="516" t="str">
        <f t="shared" si="56"/>
        <v/>
      </c>
      <c r="AJ121" s="514" t="str">
        <f t="shared" si="56"/>
        <v/>
      </c>
      <c r="AK121" s="514" t="str">
        <f t="shared" si="56"/>
        <v/>
      </c>
      <c r="AL121" s="517">
        <f>SUM(G121:AH121)</f>
        <v>0</v>
      </c>
      <c r="AM121" s="518">
        <f>AL121/4</f>
        <v>0</v>
      </c>
      <c r="AN121" s="519" t="str">
        <f>IF(C120="","",C120)</f>
        <v/>
      </c>
      <c r="AO121" s="520" t="str">
        <f>IF(D120="","",D120)</f>
        <v/>
      </c>
      <c r="AP121" s="521" t="str">
        <f>IF(D120&lt;&gt;"",VLOOKUP(D120,$AU$2:$AV$6,2,FALSE),"")</f>
        <v/>
      </c>
      <c r="AQ121" s="518">
        <f>ROUNDDOWN(AL121/$AL$6,2)</f>
        <v>0</v>
      </c>
      <c r="AR121" s="518">
        <f>IF(AP121=1,"",AQ121)</f>
        <v>0</v>
      </c>
    </row>
    <row r="122" spans="1:44" ht="15.95" hidden="1" customHeight="1">
      <c r="A122" s="463"/>
      <c r="B122" s="1298" t="s">
        <v>1049</v>
      </c>
      <c r="C122" s="1284"/>
      <c r="D122" s="1286"/>
      <c r="E122" s="1288"/>
      <c r="F122" s="504" t="s">
        <v>989</v>
      </c>
      <c r="G122" s="505"/>
      <c r="H122" s="506"/>
      <c r="I122" s="349"/>
      <c r="J122" s="349"/>
      <c r="K122" s="349"/>
      <c r="L122" s="349"/>
      <c r="M122" s="507"/>
      <c r="N122" s="505"/>
      <c r="O122" s="506"/>
      <c r="P122" s="349"/>
      <c r="Q122" s="349"/>
      <c r="R122" s="349"/>
      <c r="S122" s="349"/>
      <c r="T122" s="507"/>
      <c r="U122" s="505"/>
      <c r="V122" s="506"/>
      <c r="W122" s="349"/>
      <c r="X122" s="349"/>
      <c r="Y122" s="349"/>
      <c r="Z122" s="349"/>
      <c r="AA122" s="507"/>
      <c r="AB122" s="505"/>
      <c r="AC122" s="506"/>
      <c r="AD122" s="349"/>
      <c r="AE122" s="349"/>
      <c r="AF122" s="349"/>
      <c r="AG122" s="349"/>
      <c r="AH122" s="507"/>
      <c r="AI122" s="522"/>
      <c r="AJ122" s="506"/>
      <c r="AK122" s="506"/>
      <c r="AL122" s="509">
        <f>SUM(G123:AK123)</f>
        <v>0</v>
      </c>
      <c r="AM122" s="510"/>
      <c r="AN122" s="458"/>
      <c r="AO122" s="459"/>
      <c r="AP122" s="510"/>
      <c r="AQ122" s="511"/>
      <c r="AR122" s="511"/>
    </row>
    <row r="123" spans="1:44" ht="15.95" hidden="1" customHeight="1">
      <c r="A123" s="463"/>
      <c r="B123" s="1298"/>
      <c r="C123" s="1299"/>
      <c r="D123" s="1300"/>
      <c r="E123" s="1301"/>
      <c r="F123" s="512" t="s">
        <v>992</v>
      </c>
      <c r="G123" s="513" t="str">
        <f t="shared" ref="G123:AK123" si="57">IF(G122&lt;&gt;"",VLOOKUP(G122,$AC$197:$AL$221,9,FALSE),"")</f>
        <v/>
      </c>
      <c r="H123" s="514" t="str">
        <f t="shared" si="57"/>
        <v/>
      </c>
      <c r="I123" s="514" t="str">
        <f t="shared" si="57"/>
        <v/>
      </c>
      <c r="J123" s="514" t="str">
        <f t="shared" si="57"/>
        <v/>
      </c>
      <c r="K123" s="514" t="str">
        <f t="shared" si="57"/>
        <v/>
      </c>
      <c r="L123" s="514" t="str">
        <f t="shared" si="57"/>
        <v/>
      </c>
      <c r="M123" s="515" t="str">
        <f t="shared" si="57"/>
        <v/>
      </c>
      <c r="N123" s="513" t="str">
        <f t="shared" si="57"/>
        <v/>
      </c>
      <c r="O123" s="514" t="str">
        <f t="shared" si="57"/>
        <v/>
      </c>
      <c r="P123" s="514" t="str">
        <f t="shared" si="57"/>
        <v/>
      </c>
      <c r="Q123" s="514" t="str">
        <f t="shared" si="57"/>
        <v/>
      </c>
      <c r="R123" s="514" t="str">
        <f t="shared" si="57"/>
        <v/>
      </c>
      <c r="S123" s="514" t="str">
        <f t="shared" si="57"/>
        <v/>
      </c>
      <c r="T123" s="515" t="str">
        <f t="shared" si="57"/>
        <v/>
      </c>
      <c r="U123" s="513" t="str">
        <f t="shared" si="57"/>
        <v/>
      </c>
      <c r="V123" s="514" t="str">
        <f t="shared" si="57"/>
        <v/>
      </c>
      <c r="W123" s="514" t="str">
        <f t="shared" si="57"/>
        <v/>
      </c>
      <c r="X123" s="514" t="str">
        <f t="shared" si="57"/>
        <v/>
      </c>
      <c r="Y123" s="514" t="str">
        <f t="shared" si="57"/>
        <v/>
      </c>
      <c r="Z123" s="514" t="str">
        <f t="shared" si="57"/>
        <v/>
      </c>
      <c r="AA123" s="515" t="str">
        <f t="shared" si="57"/>
        <v/>
      </c>
      <c r="AB123" s="513" t="str">
        <f t="shared" si="57"/>
        <v/>
      </c>
      <c r="AC123" s="514" t="str">
        <f t="shared" si="57"/>
        <v/>
      </c>
      <c r="AD123" s="514" t="str">
        <f t="shared" si="57"/>
        <v/>
      </c>
      <c r="AE123" s="514" t="str">
        <f t="shared" si="57"/>
        <v/>
      </c>
      <c r="AF123" s="514" t="str">
        <f t="shared" si="57"/>
        <v/>
      </c>
      <c r="AG123" s="514" t="str">
        <f t="shared" si="57"/>
        <v/>
      </c>
      <c r="AH123" s="515" t="str">
        <f t="shared" si="57"/>
        <v/>
      </c>
      <c r="AI123" s="516" t="str">
        <f t="shared" si="57"/>
        <v/>
      </c>
      <c r="AJ123" s="514" t="str">
        <f t="shared" si="57"/>
        <v/>
      </c>
      <c r="AK123" s="514" t="str">
        <f t="shared" si="57"/>
        <v/>
      </c>
      <c r="AL123" s="517">
        <f>SUM(G123:AH123)</f>
        <v>0</v>
      </c>
      <c r="AM123" s="518">
        <f>AL123/4</f>
        <v>0</v>
      </c>
      <c r="AN123" s="519" t="str">
        <f>IF(C122="","",C122)</f>
        <v/>
      </c>
      <c r="AO123" s="520" t="str">
        <f>IF(D122="","",D122)</f>
        <v/>
      </c>
      <c r="AP123" s="521" t="str">
        <f>IF(D122&lt;&gt;"",VLOOKUP(D122,$AU$2:$AV$6,2,FALSE),"")</f>
        <v/>
      </c>
      <c r="AQ123" s="518">
        <f>ROUNDDOWN(AL123/$AL$6,2)</f>
        <v>0</v>
      </c>
      <c r="AR123" s="518">
        <f>IF(AP123=1,"",AQ123)</f>
        <v>0</v>
      </c>
    </row>
    <row r="124" spans="1:44" ht="15.95" hidden="1" customHeight="1">
      <c r="A124" s="463"/>
      <c r="B124" s="1298" t="s">
        <v>1050</v>
      </c>
      <c r="C124" s="1284"/>
      <c r="D124" s="1286"/>
      <c r="E124" s="1288"/>
      <c r="F124" s="504" t="s">
        <v>989</v>
      </c>
      <c r="G124" s="505"/>
      <c r="H124" s="506"/>
      <c r="I124" s="349"/>
      <c r="J124" s="349"/>
      <c r="K124" s="349"/>
      <c r="L124" s="349"/>
      <c r="M124" s="507"/>
      <c r="N124" s="505"/>
      <c r="O124" s="506"/>
      <c r="P124" s="349"/>
      <c r="Q124" s="349"/>
      <c r="R124" s="349"/>
      <c r="S124" s="349"/>
      <c r="T124" s="507"/>
      <c r="U124" s="505"/>
      <c r="V124" s="506"/>
      <c r="W124" s="349"/>
      <c r="X124" s="349"/>
      <c r="Y124" s="349"/>
      <c r="Z124" s="349"/>
      <c r="AA124" s="507"/>
      <c r="AB124" s="505"/>
      <c r="AC124" s="506"/>
      <c r="AD124" s="349"/>
      <c r="AE124" s="349"/>
      <c r="AF124" s="349"/>
      <c r="AG124" s="349"/>
      <c r="AH124" s="507"/>
      <c r="AI124" s="522"/>
      <c r="AJ124" s="506"/>
      <c r="AK124" s="506"/>
      <c r="AL124" s="509">
        <f>SUM(G125:AK125)</f>
        <v>0</v>
      </c>
      <c r="AM124" s="510"/>
      <c r="AN124" s="458"/>
      <c r="AO124" s="459"/>
      <c r="AP124" s="510"/>
      <c r="AQ124" s="511"/>
      <c r="AR124" s="511"/>
    </row>
    <row r="125" spans="1:44" ht="15.95" hidden="1" customHeight="1">
      <c r="A125" s="463"/>
      <c r="B125" s="1298"/>
      <c r="C125" s="1299"/>
      <c r="D125" s="1300"/>
      <c r="E125" s="1301"/>
      <c r="F125" s="512" t="s">
        <v>992</v>
      </c>
      <c r="G125" s="513" t="str">
        <f t="shared" ref="G125:AK125" si="58">IF(G124&lt;&gt;"",VLOOKUP(G124,$AC$197:$AL$221,9,FALSE),"")</f>
        <v/>
      </c>
      <c r="H125" s="514" t="str">
        <f t="shared" si="58"/>
        <v/>
      </c>
      <c r="I125" s="514" t="str">
        <f t="shared" si="58"/>
        <v/>
      </c>
      <c r="J125" s="514" t="str">
        <f t="shared" si="58"/>
        <v/>
      </c>
      <c r="K125" s="514" t="str">
        <f t="shared" si="58"/>
        <v/>
      </c>
      <c r="L125" s="514" t="str">
        <f t="shared" si="58"/>
        <v/>
      </c>
      <c r="M125" s="515" t="str">
        <f t="shared" si="58"/>
        <v/>
      </c>
      <c r="N125" s="513" t="str">
        <f t="shared" si="58"/>
        <v/>
      </c>
      <c r="O125" s="514" t="str">
        <f t="shared" si="58"/>
        <v/>
      </c>
      <c r="P125" s="514" t="str">
        <f t="shared" si="58"/>
        <v/>
      </c>
      <c r="Q125" s="514" t="str">
        <f t="shared" si="58"/>
        <v/>
      </c>
      <c r="R125" s="514" t="str">
        <f t="shared" si="58"/>
        <v/>
      </c>
      <c r="S125" s="514" t="str">
        <f t="shared" si="58"/>
        <v/>
      </c>
      <c r="T125" s="515" t="str">
        <f t="shared" si="58"/>
        <v/>
      </c>
      <c r="U125" s="513" t="str">
        <f t="shared" si="58"/>
        <v/>
      </c>
      <c r="V125" s="514" t="str">
        <f t="shared" si="58"/>
        <v/>
      </c>
      <c r="W125" s="514" t="str">
        <f t="shared" si="58"/>
        <v/>
      </c>
      <c r="X125" s="514" t="str">
        <f t="shared" si="58"/>
        <v/>
      </c>
      <c r="Y125" s="514" t="str">
        <f t="shared" si="58"/>
        <v/>
      </c>
      <c r="Z125" s="514" t="str">
        <f t="shared" si="58"/>
        <v/>
      </c>
      <c r="AA125" s="515" t="str">
        <f t="shared" si="58"/>
        <v/>
      </c>
      <c r="AB125" s="513" t="str">
        <f t="shared" si="58"/>
        <v/>
      </c>
      <c r="AC125" s="514" t="str">
        <f t="shared" si="58"/>
        <v/>
      </c>
      <c r="AD125" s="514" t="str">
        <f t="shared" si="58"/>
        <v/>
      </c>
      <c r="AE125" s="514" t="str">
        <f t="shared" si="58"/>
        <v/>
      </c>
      <c r="AF125" s="514" t="str">
        <f t="shared" si="58"/>
        <v/>
      </c>
      <c r="AG125" s="514" t="str">
        <f t="shared" si="58"/>
        <v/>
      </c>
      <c r="AH125" s="515" t="str">
        <f t="shared" si="58"/>
        <v/>
      </c>
      <c r="AI125" s="516" t="str">
        <f t="shared" si="58"/>
        <v/>
      </c>
      <c r="AJ125" s="514" t="str">
        <f t="shared" si="58"/>
        <v/>
      </c>
      <c r="AK125" s="514" t="str">
        <f t="shared" si="58"/>
        <v/>
      </c>
      <c r="AL125" s="517">
        <f>SUM(G125:AH125)</f>
        <v>0</v>
      </c>
      <c r="AM125" s="518">
        <f>AL125/4</f>
        <v>0</v>
      </c>
      <c r="AN125" s="519" t="str">
        <f>IF(C124="","",C124)</f>
        <v/>
      </c>
      <c r="AO125" s="520" t="str">
        <f>IF(D124="","",D124)</f>
        <v/>
      </c>
      <c r="AP125" s="521" t="str">
        <f>IF(D124&lt;&gt;"",VLOOKUP(D124,$AU$2:$AV$6,2,FALSE),"")</f>
        <v/>
      </c>
      <c r="AQ125" s="518">
        <f>ROUNDDOWN(AL125/$AL$6,2)</f>
        <v>0</v>
      </c>
      <c r="AR125" s="518">
        <f>IF(AP125=1,"",AQ125)</f>
        <v>0</v>
      </c>
    </row>
    <row r="126" spans="1:44" ht="15.95" hidden="1" customHeight="1">
      <c r="A126" s="463"/>
      <c r="B126" s="1298" t="s">
        <v>1051</v>
      </c>
      <c r="C126" s="1284"/>
      <c r="D126" s="1286"/>
      <c r="E126" s="1288"/>
      <c r="F126" s="504" t="s">
        <v>989</v>
      </c>
      <c r="G126" s="505"/>
      <c r="H126" s="506"/>
      <c r="I126" s="349"/>
      <c r="J126" s="349"/>
      <c r="K126" s="349"/>
      <c r="L126" s="349"/>
      <c r="M126" s="507"/>
      <c r="N126" s="505"/>
      <c r="O126" s="506"/>
      <c r="P126" s="349"/>
      <c r="Q126" s="349"/>
      <c r="R126" s="349"/>
      <c r="S126" s="349"/>
      <c r="T126" s="507"/>
      <c r="U126" s="505"/>
      <c r="V126" s="506"/>
      <c r="W126" s="349"/>
      <c r="X126" s="349"/>
      <c r="Y126" s="349"/>
      <c r="Z126" s="349"/>
      <c r="AA126" s="507"/>
      <c r="AB126" s="505"/>
      <c r="AC126" s="506"/>
      <c r="AD126" s="349"/>
      <c r="AE126" s="349"/>
      <c r="AF126" s="349"/>
      <c r="AG126" s="349"/>
      <c r="AH126" s="507"/>
      <c r="AI126" s="522"/>
      <c r="AJ126" s="506"/>
      <c r="AK126" s="506"/>
      <c r="AL126" s="509">
        <f>SUM(G127:AK127)</f>
        <v>0</v>
      </c>
      <c r="AM126" s="510"/>
      <c r="AN126" s="458"/>
      <c r="AO126" s="459"/>
      <c r="AP126" s="510"/>
      <c r="AQ126" s="511"/>
      <c r="AR126" s="511"/>
    </row>
    <row r="127" spans="1:44" ht="15.95" hidden="1" customHeight="1">
      <c r="A127" s="463"/>
      <c r="B127" s="1298"/>
      <c r="C127" s="1299"/>
      <c r="D127" s="1300"/>
      <c r="E127" s="1301"/>
      <c r="F127" s="512" t="s">
        <v>992</v>
      </c>
      <c r="G127" s="513" t="str">
        <f t="shared" ref="G127:AK127" si="59">IF(G126&lt;&gt;"",VLOOKUP(G126,$AC$197:$AL$221,9,FALSE),"")</f>
        <v/>
      </c>
      <c r="H127" s="514" t="str">
        <f t="shared" si="59"/>
        <v/>
      </c>
      <c r="I127" s="514" t="str">
        <f t="shared" si="59"/>
        <v/>
      </c>
      <c r="J127" s="514" t="str">
        <f t="shared" si="59"/>
        <v/>
      </c>
      <c r="K127" s="514" t="str">
        <f t="shared" si="59"/>
        <v/>
      </c>
      <c r="L127" s="514" t="str">
        <f t="shared" si="59"/>
        <v/>
      </c>
      <c r="M127" s="515" t="str">
        <f t="shared" si="59"/>
        <v/>
      </c>
      <c r="N127" s="513" t="str">
        <f t="shared" si="59"/>
        <v/>
      </c>
      <c r="O127" s="514" t="str">
        <f t="shared" si="59"/>
        <v/>
      </c>
      <c r="P127" s="514" t="str">
        <f t="shared" si="59"/>
        <v/>
      </c>
      <c r="Q127" s="514" t="str">
        <f t="shared" si="59"/>
        <v/>
      </c>
      <c r="R127" s="514" t="str">
        <f t="shared" si="59"/>
        <v/>
      </c>
      <c r="S127" s="514" t="str">
        <f t="shared" si="59"/>
        <v/>
      </c>
      <c r="T127" s="515" t="str">
        <f t="shared" si="59"/>
        <v/>
      </c>
      <c r="U127" s="513" t="str">
        <f t="shared" si="59"/>
        <v/>
      </c>
      <c r="V127" s="514" t="str">
        <f t="shared" si="59"/>
        <v/>
      </c>
      <c r="W127" s="514" t="str">
        <f t="shared" si="59"/>
        <v/>
      </c>
      <c r="X127" s="514" t="str">
        <f t="shared" si="59"/>
        <v/>
      </c>
      <c r="Y127" s="514" t="str">
        <f t="shared" si="59"/>
        <v/>
      </c>
      <c r="Z127" s="514" t="str">
        <f t="shared" si="59"/>
        <v/>
      </c>
      <c r="AA127" s="515" t="str">
        <f t="shared" si="59"/>
        <v/>
      </c>
      <c r="AB127" s="513" t="str">
        <f t="shared" si="59"/>
        <v/>
      </c>
      <c r="AC127" s="514" t="str">
        <f t="shared" si="59"/>
        <v/>
      </c>
      <c r="AD127" s="514" t="str">
        <f t="shared" si="59"/>
        <v/>
      </c>
      <c r="AE127" s="514" t="str">
        <f t="shared" si="59"/>
        <v/>
      </c>
      <c r="AF127" s="514" t="str">
        <f t="shared" si="59"/>
        <v/>
      </c>
      <c r="AG127" s="514" t="str">
        <f t="shared" si="59"/>
        <v/>
      </c>
      <c r="AH127" s="515" t="str">
        <f t="shared" si="59"/>
        <v/>
      </c>
      <c r="AI127" s="516" t="str">
        <f t="shared" si="59"/>
        <v/>
      </c>
      <c r="AJ127" s="514" t="str">
        <f t="shared" si="59"/>
        <v/>
      </c>
      <c r="AK127" s="514" t="str">
        <f t="shared" si="59"/>
        <v/>
      </c>
      <c r="AL127" s="517">
        <f>SUM(G127:AH127)</f>
        <v>0</v>
      </c>
      <c r="AM127" s="518">
        <f>AL127/4</f>
        <v>0</v>
      </c>
      <c r="AN127" s="519" t="str">
        <f>IF(C126="","",C126)</f>
        <v/>
      </c>
      <c r="AO127" s="520" t="str">
        <f>IF(D126="","",D126)</f>
        <v/>
      </c>
      <c r="AP127" s="521" t="str">
        <f>IF(D126&lt;&gt;"",VLOOKUP(D126,$AU$2:$AV$6,2,FALSE),"")</f>
        <v/>
      </c>
      <c r="AQ127" s="518">
        <f>ROUNDDOWN(AL127/$AL$6,2)</f>
        <v>0</v>
      </c>
      <c r="AR127" s="518">
        <f>IF(AP127=1,"",AQ127)</f>
        <v>0</v>
      </c>
    </row>
    <row r="128" spans="1:44" ht="15.95" hidden="1" customHeight="1">
      <c r="A128" s="463"/>
      <c r="B128" s="1298" t="s">
        <v>1052</v>
      </c>
      <c r="C128" s="1284"/>
      <c r="D128" s="1286"/>
      <c r="E128" s="1288"/>
      <c r="F128" s="504" t="s">
        <v>989</v>
      </c>
      <c r="G128" s="505"/>
      <c r="H128" s="506"/>
      <c r="I128" s="349"/>
      <c r="J128" s="349"/>
      <c r="K128" s="349"/>
      <c r="L128" s="349"/>
      <c r="M128" s="507"/>
      <c r="N128" s="505"/>
      <c r="O128" s="506"/>
      <c r="P128" s="349"/>
      <c r="Q128" s="349"/>
      <c r="R128" s="349"/>
      <c r="S128" s="349"/>
      <c r="T128" s="507"/>
      <c r="U128" s="505"/>
      <c r="V128" s="506"/>
      <c r="W128" s="349"/>
      <c r="X128" s="349"/>
      <c r="Y128" s="349"/>
      <c r="Z128" s="349"/>
      <c r="AA128" s="507"/>
      <c r="AB128" s="505"/>
      <c r="AC128" s="506"/>
      <c r="AD128" s="349"/>
      <c r="AE128" s="349"/>
      <c r="AF128" s="349"/>
      <c r="AG128" s="349"/>
      <c r="AH128" s="507"/>
      <c r="AI128" s="522"/>
      <c r="AJ128" s="506"/>
      <c r="AK128" s="506"/>
      <c r="AL128" s="509">
        <f>SUM(G129:AK129)</f>
        <v>0</v>
      </c>
      <c r="AM128" s="510"/>
      <c r="AN128" s="458"/>
      <c r="AO128" s="459"/>
      <c r="AP128" s="510"/>
      <c r="AQ128" s="511"/>
      <c r="AR128" s="511"/>
    </row>
    <row r="129" spans="1:44" ht="15.95" hidden="1" customHeight="1">
      <c r="A129" s="463"/>
      <c r="B129" s="1298"/>
      <c r="C129" s="1299"/>
      <c r="D129" s="1300"/>
      <c r="E129" s="1301"/>
      <c r="F129" s="512" t="s">
        <v>992</v>
      </c>
      <c r="G129" s="513" t="str">
        <f t="shared" ref="G129:AK129" si="60">IF(G128&lt;&gt;"",VLOOKUP(G128,$AC$197:$AL$221,9,FALSE),"")</f>
        <v/>
      </c>
      <c r="H129" s="514" t="str">
        <f t="shared" si="60"/>
        <v/>
      </c>
      <c r="I129" s="514" t="str">
        <f t="shared" si="60"/>
        <v/>
      </c>
      <c r="J129" s="514" t="str">
        <f t="shared" si="60"/>
        <v/>
      </c>
      <c r="K129" s="514" t="str">
        <f t="shared" si="60"/>
        <v/>
      </c>
      <c r="L129" s="514" t="str">
        <f t="shared" si="60"/>
        <v/>
      </c>
      <c r="M129" s="515" t="str">
        <f t="shared" si="60"/>
        <v/>
      </c>
      <c r="N129" s="513" t="str">
        <f t="shared" si="60"/>
        <v/>
      </c>
      <c r="O129" s="514" t="str">
        <f t="shared" si="60"/>
        <v/>
      </c>
      <c r="P129" s="514" t="str">
        <f t="shared" si="60"/>
        <v/>
      </c>
      <c r="Q129" s="514" t="str">
        <f t="shared" si="60"/>
        <v/>
      </c>
      <c r="R129" s="514" t="str">
        <f t="shared" si="60"/>
        <v/>
      </c>
      <c r="S129" s="514" t="str">
        <f t="shared" si="60"/>
        <v/>
      </c>
      <c r="T129" s="515" t="str">
        <f t="shared" si="60"/>
        <v/>
      </c>
      <c r="U129" s="513" t="str">
        <f t="shared" si="60"/>
        <v/>
      </c>
      <c r="V129" s="514" t="str">
        <f t="shared" si="60"/>
        <v/>
      </c>
      <c r="W129" s="514" t="str">
        <f t="shared" si="60"/>
        <v/>
      </c>
      <c r="X129" s="514" t="str">
        <f t="shared" si="60"/>
        <v/>
      </c>
      <c r="Y129" s="514" t="str">
        <f t="shared" si="60"/>
        <v/>
      </c>
      <c r="Z129" s="514" t="str">
        <f t="shared" si="60"/>
        <v/>
      </c>
      <c r="AA129" s="515" t="str">
        <f t="shared" si="60"/>
        <v/>
      </c>
      <c r="AB129" s="513" t="str">
        <f t="shared" si="60"/>
        <v/>
      </c>
      <c r="AC129" s="514" t="str">
        <f t="shared" si="60"/>
        <v/>
      </c>
      <c r="AD129" s="514" t="str">
        <f t="shared" si="60"/>
        <v/>
      </c>
      <c r="AE129" s="514" t="str">
        <f t="shared" si="60"/>
        <v/>
      </c>
      <c r="AF129" s="514" t="str">
        <f t="shared" si="60"/>
        <v/>
      </c>
      <c r="AG129" s="514" t="str">
        <f t="shared" si="60"/>
        <v/>
      </c>
      <c r="AH129" s="515" t="str">
        <f t="shared" si="60"/>
        <v/>
      </c>
      <c r="AI129" s="516" t="str">
        <f t="shared" si="60"/>
        <v/>
      </c>
      <c r="AJ129" s="514" t="str">
        <f t="shared" si="60"/>
        <v/>
      </c>
      <c r="AK129" s="514" t="str">
        <f t="shared" si="60"/>
        <v/>
      </c>
      <c r="AL129" s="517">
        <f>SUM(G129:AH129)</f>
        <v>0</v>
      </c>
      <c r="AM129" s="518">
        <f>AL129/4</f>
        <v>0</v>
      </c>
      <c r="AN129" s="519" t="str">
        <f>IF(C128="","",C128)</f>
        <v/>
      </c>
      <c r="AO129" s="520" t="str">
        <f>IF(D128="","",D128)</f>
        <v/>
      </c>
      <c r="AP129" s="521" t="str">
        <f>IF(D128&lt;&gt;"",VLOOKUP(D128,$AU$2:$AV$6,2,FALSE),"")</f>
        <v/>
      </c>
      <c r="AQ129" s="518">
        <f>ROUNDDOWN(AL129/$AL$6,2)</f>
        <v>0</v>
      </c>
      <c r="AR129" s="518">
        <f>IF(AP129=1,"",AQ129)</f>
        <v>0</v>
      </c>
    </row>
    <row r="130" spans="1:44" ht="15.95" hidden="1" customHeight="1">
      <c r="A130" s="463"/>
      <c r="B130" s="1298" t="s">
        <v>1053</v>
      </c>
      <c r="C130" s="1284"/>
      <c r="D130" s="1286"/>
      <c r="E130" s="1288"/>
      <c r="F130" s="504" t="s">
        <v>989</v>
      </c>
      <c r="G130" s="505"/>
      <c r="H130" s="506"/>
      <c r="I130" s="349"/>
      <c r="J130" s="349"/>
      <c r="K130" s="349"/>
      <c r="L130" s="349"/>
      <c r="M130" s="507"/>
      <c r="N130" s="505"/>
      <c r="O130" s="506"/>
      <c r="P130" s="349"/>
      <c r="Q130" s="349"/>
      <c r="R130" s="349"/>
      <c r="S130" s="349"/>
      <c r="T130" s="507"/>
      <c r="U130" s="505"/>
      <c r="V130" s="506"/>
      <c r="W130" s="349"/>
      <c r="X130" s="349"/>
      <c r="Y130" s="349"/>
      <c r="Z130" s="349"/>
      <c r="AA130" s="507"/>
      <c r="AB130" s="505"/>
      <c r="AC130" s="506"/>
      <c r="AD130" s="349"/>
      <c r="AE130" s="349"/>
      <c r="AF130" s="349"/>
      <c r="AG130" s="349"/>
      <c r="AH130" s="507"/>
      <c r="AI130" s="522"/>
      <c r="AJ130" s="506"/>
      <c r="AK130" s="506"/>
      <c r="AL130" s="509">
        <f>SUM(G131:AK131)</f>
        <v>0</v>
      </c>
      <c r="AM130" s="510"/>
      <c r="AN130" s="458"/>
      <c r="AO130" s="459"/>
      <c r="AP130" s="510"/>
      <c r="AQ130" s="511"/>
      <c r="AR130" s="511"/>
    </row>
    <row r="131" spans="1:44" ht="15.95" hidden="1" customHeight="1">
      <c r="A131" s="463"/>
      <c r="B131" s="1298"/>
      <c r="C131" s="1299"/>
      <c r="D131" s="1300"/>
      <c r="E131" s="1301"/>
      <c r="F131" s="512" t="s">
        <v>992</v>
      </c>
      <c r="G131" s="513" t="str">
        <f t="shared" ref="G131:AK131" si="61">IF(G130&lt;&gt;"",VLOOKUP(G130,$AC$197:$AL$221,9,FALSE),"")</f>
        <v/>
      </c>
      <c r="H131" s="514" t="str">
        <f t="shared" si="61"/>
        <v/>
      </c>
      <c r="I131" s="514" t="str">
        <f t="shared" si="61"/>
        <v/>
      </c>
      <c r="J131" s="514" t="str">
        <f t="shared" si="61"/>
        <v/>
      </c>
      <c r="K131" s="514" t="str">
        <f t="shared" si="61"/>
        <v/>
      </c>
      <c r="L131" s="514" t="str">
        <f t="shared" si="61"/>
        <v/>
      </c>
      <c r="M131" s="515" t="str">
        <f t="shared" si="61"/>
        <v/>
      </c>
      <c r="N131" s="513" t="str">
        <f t="shared" si="61"/>
        <v/>
      </c>
      <c r="O131" s="514" t="str">
        <f t="shared" si="61"/>
        <v/>
      </c>
      <c r="P131" s="514" t="str">
        <f t="shared" si="61"/>
        <v/>
      </c>
      <c r="Q131" s="514" t="str">
        <f t="shared" si="61"/>
        <v/>
      </c>
      <c r="R131" s="514" t="str">
        <f t="shared" si="61"/>
        <v/>
      </c>
      <c r="S131" s="514" t="str">
        <f t="shared" si="61"/>
        <v/>
      </c>
      <c r="T131" s="515" t="str">
        <f t="shared" si="61"/>
        <v/>
      </c>
      <c r="U131" s="513" t="str">
        <f t="shared" si="61"/>
        <v/>
      </c>
      <c r="V131" s="514" t="str">
        <f t="shared" si="61"/>
        <v/>
      </c>
      <c r="W131" s="514" t="str">
        <f t="shared" si="61"/>
        <v/>
      </c>
      <c r="X131" s="514" t="str">
        <f t="shared" si="61"/>
        <v/>
      </c>
      <c r="Y131" s="514" t="str">
        <f t="shared" si="61"/>
        <v/>
      </c>
      <c r="Z131" s="514" t="str">
        <f t="shared" si="61"/>
        <v/>
      </c>
      <c r="AA131" s="515" t="str">
        <f t="shared" si="61"/>
        <v/>
      </c>
      <c r="AB131" s="513" t="str">
        <f t="shared" si="61"/>
        <v/>
      </c>
      <c r="AC131" s="514" t="str">
        <f t="shared" si="61"/>
        <v/>
      </c>
      <c r="AD131" s="514" t="str">
        <f t="shared" si="61"/>
        <v/>
      </c>
      <c r="AE131" s="514" t="str">
        <f t="shared" si="61"/>
        <v/>
      </c>
      <c r="AF131" s="514" t="str">
        <f t="shared" si="61"/>
        <v/>
      </c>
      <c r="AG131" s="514" t="str">
        <f t="shared" si="61"/>
        <v/>
      </c>
      <c r="AH131" s="515" t="str">
        <f t="shared" si="61"/>
        <v/>
      </c>
      <c r="AI131" s="516" t="str">
        <f t="shared" si="61"/>
        <v/>
      </c>
      <c r="AJ131" s="514" t="str">
        <f t="shared" si="61"/>
        <v/>
      </c>
      <c r="AK131" s="514" t="str">
        <f t="shared" si="61"/>
        <v/>
      </c>
      <c r="AL131" s="517">
        <f>SUM(G131:AH131)</f>
        <v>0</v>
      </c>
      <c r="AM131" s="518">
        <f>AL131/4</f>
        <v>0</v>
      </c>
      <c r="AN131" s="519" t="str">
        <f>IF(C130="","",C130)</f>
        <v/>
      </c>
      <c r="AO131" s="520" t="str">
        <f>IF(D130="","",D130)</f>
        <v/>
      </c>
      <c r="AP131" s="521" t="str">
        <f>IF(D130&lt;&gt;"",VLOOKUP(D130,$AU$2:$AV$6,2,FALSE),"")</f>
        <v/>
      </c>
      <c r="AQ131" s="518">
        <f>ROUNDDOWN(AL131/$AL$6,2)</f>
        <v>0</v>
      </c>
      <c r="AR131" s="518">
        <f>IF(AP131=1,"",AQ131)</f>
        <v>0</v>
      </c>
    </row>
    <row r="132" spans="1:44" ht="15.95" hidden="1" customHeight="1">
      <c r="A132" s="463"/>
      <c r="B132" s="1298" t="s">
        <v>1054</v>
      </c>
      <c r="C132" s="1284"/>
      <c r="D132" s="1286"/>
      <c r="E132" s="1288"/>
      <c r="F132" s="504" t="s">
        <v>989</v>
      </c>
      <c r="G132" s="505"/>
      <c r="H132" s="506"/>
      <c r="I132" s="349"/>
      <c r="J132" s="349"/>
      <c r="K132" s="349"/>
      <c r="L132" s="349"/>
      <c r="M132" s="507"/>
      <c r="N132" s="505"/>
      <c r="O132" s="506"/>
      <c r="P132" s="349"/>
      <c r="Q132" s="349"/>
      <c r="R132" s="349"/>
      <c r="S132" s="349"/>
      <c r="T132" s="507"/>
      <c r="U132" s="505"/>
      <c r="V132" s="506"/>
      <c r="W132" s="349"/>
      <c r="X132" s="349"/>
      <c r="Y132" s="349"/>
      <c r="Z132" s="349"/>
      <c r="AA132" s="507"/>
      <c r="AB132" s="505"/>
      <c r="AC132" s="506"/>
      <c r="AD132" s="349"/>
      <c r="AE132" s="349"/>
      <c r="AF132" s="349"/>
      <c r="AG132" s="349"/>
      <c r="AH132" s="507"/>
      <c r="AI132" s="522"/>
      <c r="AJ132" s="506"/>
      <c r="AK132" s="506"/>
      <c r="AL132" s="509">
        <f>SUM(G133:AK133)</f>
        <v>0</v>
      </c>
      <c r="AM132" s="510"/>
      <c r="AN132" s="458"/>
      <c r="AO132" s="459"/>
      <c r="AP132" s="510"/>
      <c r="AQ132" s="511"/>
      <c r="AR132" s="511"/>
    </row>
    <row r="133" spans="1:44" ht="15.95" hidden="1" customHeight="1">
      <c r="A133" s="463"/>
      <c r="B133" s="1298"/>
      <c r="C133" s="1299"/>
      <c r="D133" s="1300"/>
      <c r="E133" s="1301"/>
      <c r="F133" s="512" t="s">
        <v>992</v>
      </c>
      <c r="G133" s="513" t="str">
        <f t="shared" ref="G133:AK133" si="62">IF(G132&lt;&gt;"",VLOOKUP(G132,$AC$197:$AL$221,9,FALSE),"")</f>
        <v/>
      </c>
      <c r="H133" s="514" t="str">
        <f t="shared" si="62"/>
        <v/>
      </c>
      <c r="I133" s="514" t="str">
        <f t="shared" si="62"/>
        <v/>
      </c>
      <c r="J133" s="514" t="str">
        <f t="shared" si="62"/>
        <v/>
      </c>
      <c r="K133" s="514" t="str">
        <f t="shared" si="62"/>
        <v/>
      </c>
      <c r="L133" s="514" t="str">
        <f t="shared" si="62"/>
        <v/>
      </c>
      <c r="M133" s="515" t="str">
        <f t="shared" si="62"/>
        <v/>
      </c>
      <c r="N133" s="513" t="str">
        <f t="shared" si="62"/>
        <v/>
      </c>
      <c r="O133" s="514" t="str">
        <f t="shared" si="62"/>
        <v/>
      </c>
      <c r="P133" s="514" t="str">
        <f t="shared" si="62"/>
        <v/>
      </c>
      <c r="Q133" s="514" t="str">
        <f t="shared" si="62"/>
        <v/>
      </c>
      <c r="R133" s="514" t="str">
        <f t="shared" si="62"/>
        <v/>
      </c>
      <c r="S133" s="514" t="str">
        <f t="shared" si="62"/>
        <v/>
      </c>
      <c r="T133" s="515" t="str">
        <f t="shared" si="62"/>
        <v/>
      </c>
      <c r="U133" s="513" t="str">
        <f t="shared" si="62"/>
        <v/>
      </c>
      <c r="V133" s="514" t="str">
        <f t="shared" si="62"/>
        <v/>
      </c>
      <c r="W133" s="514" t="str">
        <f t="shared" si="62"/>
        <v/>
      </c>
      <c r="X133" s="514" t="str">
        <f t="shared" si="62"/>
        <v/>
      </c>
      <c r="Y133" s="514" t="str">
        <f t="shared" si="62"/>
        <v/>
      </c>
      <c r="Z133" s="514" t="str">
        <f t="shared" si="62"/>
        <v/>
      </c>
      <c r="AA133" s="515" t="str">
        <f t="shared" si="62"/>
        <v/>
      </c>
      <c r="AB133" s="513" t="str">
        <f t="shared" si="62"/>
        <v/>
      </c>
      <c r="AC133" s="514" t="str">
        <f t="shared" si="62"/>
        <v/>
      </c>
      <c r="AD133" s="514" t="str">
        <f t="shared" si="62"/>
        <v/>
      </c>
      <c r="AE133" s="514" t="str">
        <f t="shared" si="62"/>
        <v/>
      </c>
      <c r="AF133" s="514" t="str">
        <f t="shared" si="62"/>
        <v/>
      </c>
      <c r="AG133" s="514" t="str">
        <f t="shared" si="62"/>
        <v/>
      </c>
      <c r="AH133" s="515" t="str">
        <f t="shared" si="62"/>
        <v/>
      </c>
      <c r="AI133" s="516" t="str">
        <f t="shared" si="62"/>
        <v/>
      </c>
      <c r="AJ133" s="514" t="str">
        <f t="shared" si="62"/>
        <v/>
      </c>
      <c r="AK133" s="514" t="str">
        <f t="shared" si="62"/>
        <v/>
      </c>
      <c r="AL133" s="517">
        <f>SUM(G133:AH133)</f>
        <v>0</v>
      </c>
      <c r="AM133" s="518">
        <f>AL133/4</f>
        <v>0</v>
      </c>
      <c r="AN133" s="519" t="str">
        <f>IF(C132="","",C132)</f>
        <v/>
      </c>
      <c r="AO133" s="520" t="str">
        <f>IF(D132="","",D132)</f>
        <v/>
      </c>
      <c r="AP133" s="521" t="str">
        <f>IF(D132&lt;&gt;"",VLOOKUP(D132,$AU$2:$AV$6,2,FALSE),"")</f>
        <v/>
      </c>
      <c r="AQ133" s="518">
        <f>ROUNDDOWN(AL133/$AL$6,2)</f>
        <v>0</v>
      </c>
      <c r="AR133" s="518">
        <f>IF(AP133=1,"",AQ133)</f>
        <v>0</v>
      </c>
    </row>
    <row r="134" spans="1:44" ht="15.95" hidden="1" customHeight="1">
      <c r="A134" s="463"/>
      <c r="B134" s="1298" t="s">
        <v>1055</v>
      </c>
      <c r="C134" s="1284"/>
      <c r="D134" s="1286"/>
      <c r="E134" s="1288"/>
      <c r="F134" s="504" t="s">
        <v>989</v>
      </c>
      <c r="G134" s="505"/>
      <c r="H134" s="506"/>
      <c r="I134" s="349"/>
      <c r="J134" s="349"/>
      <c r="K134" s="349"/>
      <c r="L134" s="349"/>
      <c r="M134" s="507"/>
      <c r="N134" s="505"/>
      <c r="O134" s="506"/>
      <c r="P134" s="349"/>
      <c r="Q134" s="349"/>
      <c r="R134" s="349"/>
      <c r="S134" s="349"/>
      <c r="T134" s="507"/>
      <c r="U134" s="505"/>
      <c r="V134" s="506"/>
      <c r="W134" s="349"/>
      <c r="X134" s="349"/>
      <c r="Y134" s="349"/>
      <c r="Z134" s="349"/>
      <c r="AA134" s="507"/>
      <c r="AB134" s="505"/>
      <c r="AC134" s="506"/>
      <c r="AD134" s="349"/>
      <c r="AE134" s="349"/>
      <c r="AF134" s="349"/>
      <c r="AG134" s="349"/>
      <c r="AH134" s="507"/>
      <c r="AI134" s="522"/>
      <c r="AJ134" s="506"/>
      <c r="AK134" s="506"/>
      <c r="AL134" s="509">
        <f>SUM(G135:AK135)</f>
        <v>0</v>
      </c>
      <c r="AM134" s="510"/>
      <c r="AN134" s="458"/>
      <c r="AO134" s="459"/>
      <c r="AP134" s="510"/>
      <c r="AQ134" s="511"/>
      <c r="AR134" s="511"/>
    </row>
    <row r="135" spans="1:44" ht="15.95" hidden="1" customHeight="1">
      <c r="A135" s="463"/>
      <c r="B135" s="1298"/>
      <c r="C135" s="1299"/>
      <c r="D135" s="1300"/>
      <c r="E135" s="1301"/>
      <c r="F135" s="512" t="s">
        <v>992</v>
      </c>
      <c r="G135" s="513" t="str">
        <f t="shared" ref="G135:AK135" si="63">IF(G134&lt;&gt;"",VLOOKUP(G134,$AC$197:$AL$221,9,FALSE),"")</f>
        <v/>
      </c>
      <c r="H135" s="514" t="str">
        <f t="shared" si="63"/>
        <v/>
      </c>
      <c r="I135" s="514" t="str">
        <f t="shared" si="63"/>
        <v/>
      </c>
      <c r="J135" s="514" t="str">
        <f t="shared" si="63"/>
        <v/>
      </c>
      <c r="K135" s="514" t="str">
        <f t="shared" si="63"/>
        <v/>
      </c>
      <c r="L135" s="514" t="str">
        <f t="shared" si="63"/>
        <v/>
      </c>
      <c r="M135" s="515" t="str">
        <f t="shared" si="63"/>
        <v/>
      </c>
      <c r="N135" s="513" t="str">
        <f t="shared" si="63"/>
        <v/>
      </c>
      <c r="O135" s="514" t="str">
        <f t="shared" si="63"/>
        <v/>
      </c>
      <c r="P135" s="514" t="str">
        <f t="shared" si="63"/>
        <v/>
      </c>
      <c r="Q135" s="514" t="str">
        <f t="shared" si="63"/>
        <v/>
      </c>
      <c r="R135" s="514" t="str">
        <f t="shared" si="63"/>
        <v/>
      </c>
      <c r="S135" s="514" t="str">
        <f t="shared" si="63"/>
        <v/>
      </c>
      <c r="T135" s="515" t="str">
        <f t="shared" si="63"/>
        <v/>
      </c>
      <c r="U135" s="513" t="str">
        <f t="shared" si="63"/>
        <v/>
      </c>
      <c r="V135" s="514" t="str">
        <f t="shared" si="63"/>
        <v/>
      </c>
      <c r="W135" s="514" t="str">
        <f t="shared" si="63"/>
        <v/>
      </c>
      <c r="X135" s="514" t="str">
        <f t="shared" si="63"/>
        <v/>
      </c>
      <c r="Y135" s="514" t="str">
        <f t="shared" si="63"/>
        <v/>
      </c>
      <c r="Z135" s="514" t="str">
        <f t="shared" si="63"/>
        <v/>
      </c>
      <c r="AA135" s="515" t="str">
        <f t="shared" si="63"/>
        <v/>
      </c>
      <c r="AB135" s="513" t="str">
        <f t="shared" si="63"/>
        <v/>
      </c>
      <c r="AC135" s="514" t="str">
        <f t="shared" si="63"/>
        <v/>
      </c>
      <c r="AD135" s="514" t="str">
        <f t="shared" si="63"/>
        <v/>
      </c>
      <c r="AE135" s="514" t="str">
        <f t="shared" si="63"/>
        <v/>
      </c>
      <c r="AF135" s="514" t="str">
        <f t="shared" si="63"/>
        <v/>
      </c>
      <c r="AG135" s="514" t="str">
        <f t="shared" si="63"/>
        <v/>
      </c>
      <c r="AH135" s="515" t="str">
        <f t="shared" si="63"/>
        <v/>
      </c>
      <c r="AI135" s="516" t="str">
        <f t="shared" si="63"/>
        <v/>
      </c>
      <c r="AJ135" s="514" t="str">
        <f t="shared" si="63"/>
        <v/>
      </c>
      <c r="AK135" s="514" t="str">
        <f t="shared" si="63"/>
        <v/>
      </c>
      <c r="AL135" s="517">
        <f>SUM(G135:AH135)</f>
        <v>0</v>
      </c>
      <c r="AM135" s="518">
        <f>AL135/4</f>
        <v>0</v>
      </c>
      <c r="AN135" s="519" t="str">
        <f>IF(C134="","",C134)</f>
        <v/>
      </c>
      <c r="AO135" s="520" t="str">
        <f>IF(D134="","",D134)</f>
        <v/>
      </c>
      <c r="AP135" s="521" t="str">
        <f>IF(D134&lt;&gt;"",VLOOKUP(D134,$AU$2:$AV$6,2,FALSE),"")</f>
        <v/>
      </c>
      <c r="AQ135" s="518">
        <f>ROUNDDOWN(AL135/$AL$6,2)</f>
        <v>0</v>
      </c>
      <c r="AR135" s="518">
        <f>IF(AP135=1,"",AQ135)</f>
        <v>0</v>
      </c>
    </row>
    <row r="136" spans="1:44" ht="15.95" hidden="1" customHeight="1">
      <c r="A136" s="463"/>
      <c r="B136" s="1298" t="s">
        <v>1056</v>
      </c>
      <c r="C136" s="1284"/>
      <c r="D136" s="1286"/>
      <c r="E136" s="1288"/>
      <c r="F136" s="504" t="s">
        <v>989</v>
      </c>
      <c r="G136" s="505"/>
      <c r="H136" s="506"/>
      <c r="I136" s="349"/>
      <c r="J136" s="349"/>
      <c r="K136" s="349"/>
      <c r="L136" s="349"/>
      <c r="M136" s="507"/>
      <c r="N136" s="505"/>
      <c r="O136" s="506"/>
      <c r="P136" s="349"/>
      <c r="Q136" s="349"/>
      <c r="R136" s="349"/>
      <c r="S136" s="349"/>
      <c r="T136" s="507"/>
      <c r="U136" s="505"/>
      <c r="V136" s="506"/>
      <c r="W136" s="349"/>
      <c r="X136" s="349"/>
      <c r="Y136" s="349"/>
      <c r="Z136" s="349"/>
      <c r="AA136" s="507"/>
      <c r="AB136" s="505"/>
      <c r="AC136" s="506"/>
      <c r="AD136" s="349"/>
      <c r="AE136" s="349"/>
      <c r="AF136" s="349"/>
      <c r="AG136" s="349"/>
      <c r="AH136" s="507"/>
      <c r="AI136" s="522"/>
      <c r="AJ136" s="506"/>
      <c r="AK136" s="506"/>
      <c r="AL136" s="509">
        <f>SUM(G137:AK137)</f>
        <v>0</v>
      </c>
      <c r="AM136" s="510"/>
      <c r="AN136" s="458"/>
      <c r="AO136" s="459"/>
      <c r="AP136" s="510"/>
      <c r="AQ136" s="511"/>
      <c r="AR136" s="511"/>
    </row>
    <row r="137" spans="1:44" ht="15.95" hidden="1" customHeight="1">
      <c r="A137" s="463"/>
      <c r="B137" s="1298"/>
      <c r="C137" s="1299"/>
      <c r="D137" s="1300"/>
      <c r="E137" s="1301"/>
      <c r="F137" s="512" t="s">
        <v>992</v>
      </c>
      <c r="G137" s="513" t="str">
        <f t="shared" ref="G137:AK137" si="64">IF(G136&lt;&gt;"",VLOOKUP(G136,$AC$197:$AL$221,9,FALSE),"")</f>
        <v/>
      </c>
      <c r="H137" s="514" t="str">
        <f t="shared" si="64"/>
        <v/>
      </c>
      <c r="I137" s="514" t="str">
        <f t="shared" si="64"/>
        <v/>
      </c>
      <c r="J137" s="514" t="str">
        <f t="shared" si="64"/>
        <v/>
      </c>
      <c r="K137" s="514" t="str">
        <f t="shared" si="64"/>
        <v/>
      </c>
      <c r="L137" s="514" t="str">
        <f t="shared" si="64"/>
        <v/>
      </c>
      <c r="M137" s="515" t="str">
        <f t="shared" si="64"/>
        <v/>
      </c>
      <c r="N137" s="513" t="str">
        <f t="shared" si="64"/>
        <v/>
      </c>
      <c r="O137" s="514" t="str">
        <f t="shared" si="64"/>
        <v/>
      </c>
      <c r="P137" s="514" t="str">
        <f t="shared" si="64"/>
        <v/>
      </c>
      <c r="Q137" s="514" t="str">
        <f t="shared" si="64"/>
        <v/>
      </c>
      <c r="R137" s="514" t="str">
        <f t="shared" si="64"/>
        <v/>
      </c>
      <c r="S137" s="514" t="str">
        <f t="shared" si="64"/>
        <v/>
      </c>
      <c r="T137" s="515" t="str">
        <f t="shared" si="64"/>
        <v/>
      </c>
      <c r="U137" s="513" t="str">
        <f t="shared" si="64"/>
        <v/>
      </c>
      <c r="V137" s="514" t="str">
        <f t="shared" si="64"/>
        <v/>
      </c>
      <c r="W137" s="514" t="str">
        <f t="shared" si="64"/>
        <v/>
      </c>
      <c r="X137" s="514" t="str">
        <f t="shared" si="64"/>
        <v/>
      </c>
      <c r="Y137" s="514" t="str">
        <f t="shared" si="64"/>
        <v/>
      </c>
      <c r="Z137" s="514" t="str">
        <f t="shared" si="64"/>
        <v/>
      </c>
      <c r="AA137" s="515" t="str">
        <f t="shared" si="64"/>
        <v/>
      </c>
      <c r="AB137" s="513" t="str">
        <f t="shared" si="64"/>
        <v/>
      </c>
      <c r="AC137" s="514" t="str">
        <f t="shared" si="64"/>
        <v/>
      </c>
      <c r="AD137" s="514" t="str">
        <f t="shared" si="64"/>
        <v/>
      </c>
      <c r="AE137" s="514" t="str">
        <f t="shared" si="64"/>
        <v/>
      </c>
      <c r="AF137" s="514" t="str">
        <f t="shared" si="64"/>
        <v/>
      </c>
      <c r="AG137" s="514" t="str">
        <f t="shared" si="64"/>
        <v/>
      </c>
      <c r="AH137" s="515" t="str">
        <f t="shared" si="64"/>
        <v/>
      </c>
      <c r="AI137" s="516" t="str">
        <f t="shared" si="64"/>
        <v/>
      </c>
      <c r="AJ137" s="514" t="str">
        <f t="shared" si="64"/>
        <v/>
      </c>
      <c r="AK137" s="514" t="str">
        <f t="shared" si="64"/>
        <v/>
      </c>
      <c r="AL137" s="517">
        <f>SUM(G137:AH137)</f>
        <v>0</v>
      </c>
      <c r="AM137" s="518">
        <f>AL137/4</f>
        <v>0</v>
      </c>
      <c r="AN137" s="519" t="str">
        <f>IF(C136="","",C136)</f>
        <v/>
      </c>
      <c r="AO137" s="520" t="str">
        <f>IF(D136="","",D136)</f>
        <v/>
      </c>
      <c r="AP137" s="521" t="str">
        <f>IF(D136&lt;&gt;"",VLOOKUP(D136,$AU$2:$AV$6,2,FALSE),"")</f>
        <v/>
      </c>
      <c r="AQ137" s="518">
        <f>ROUNDDOWN(AL137/$AL$6,2)</f>
        <v>0</v>
      </c>
      <c r="AR137" s="518">
        <f>IF(AP137=1,"",AQ137)</f>
        <v>0</v>
      </c>
    </row>
    <row r="138" spans="1:44" ht="15.95" customHeight="1">
      <c r="A138" s="523"/>
      <c r="B138" s="1298" t="s">
        <v>1057</v>
      </c>
      <c r="C138" s="1284"/>
      <c r="D138" s="1286"/>
      <c r="E138" s="1288"/>
      <c r="F138" s="504" t="s">
        <v>989</v>
      </c>
      <c r="G138" s="505"/>
      <c r="H138" s="506"/>
      <c r="I138" s="349"/>
      <c r="J138" s="349"/>
      <c r="K138" s="349"/>
      <c r="L138" s="349"/>
      <c r="M138" s="507"/>
      <c r="N138" s="505"/>
      <c r="O138" s="506"/>
      <c r="P138" s="349"/>
      <c r="Q138" s="349"/>
      <c r="R138" s="349"/>
      <c r="S138" s="349"/>
      <c r="T138" s="507"/>
      <c r="U138" s="505"/>
      <c r="V138" s="506"/>
      <c r="W138" s="349"/>
      <c r="X138" s="349"/>
      <c r="Y138" s="349"/>
      <c r="Z138" s="349"/>
      <c r="AA138" s="507"/>
      <c r="AB138" s="505"/>
      <c r="AC138" s="506"/>
      <c r="AD138" s="349"/>
      <c r="AE138" s="349"/>
      <c r="AF138" s="349"/>
      <c r="AG138" s="349"/>
      <c r="AH138" s="507"/>
      <c r="AI138" s="522"/>
      <c r="AJ138" s="506"/>
      <c r="AK138" s="506"/>
      <c r="AL138" s="509">
        <f>SUM(G139:AK139)</f>
        <v>0</v>
      </c>
      <c r="AM138" s="510"/>
      <c r="AN138" s="458"/>
      <c r="AO138" s="459"/>
      <c r="AP138" s="510"/>
      <c r="AQ138" s="511"/>
      <c r="AR138" s="511"/>
    </row>
    <row r="139" spans="1:44" ht="15.95" customHeight="1" thickBot="1">
      <c r="A139" s="524"/>
      <c r="B139" s="1302"/>
      <c r="C139" s="1299"/>
      <c r="D139" s="1300"/>
      <c r="E139" s="1301"/>
      <c r="F139" s="512" t="s">
        <v>992</v>
      </c>
      <c r="G139" s="513" t="str">
        <f t="shared" ref="G139:AK139" si="65">IF(G138&lt;&gt;"",VLOOKUP(G138,$AC$197:$AL$221,9,FALSE),"")</f>
        <v/>
      </c>
      <c r="H139" s="514" t="str">
        <f t="shared" si="65"/>
        <v/>
      </c>
      <c r="I139" s="514" t="str">
        <f t="shared" si="65"/>
        <v/>
      </c>
      <c r="J139" s="514" t="str">
        <f t="shared" si="65"/>
        <v/>
      </c>
      <c r="K139" s="514" t="str">
        <f t="shared" si="65"/>
        <v/>
      </c>
      <c r="L139" s="514" t="str">
        <f t="shared" si="65"/>
        <v/>
      </c>
      <c r="M139" s="515" t="str">
        <f t="shared" si="65"/>
        <v/>
      </c>
      <c r="N139" s="513" t="str">
        <f t="shared" si="65"/>
        <v/>
      </c>
      <c r="O139" s="514" t="str">
        <f t="shared" si="65"/>
        <v/>
      </c>
      <c r="P139" s="514" t="str">
        <f t="shared" si="65"/>
        <v/>
      </c>
      <c r="Q139" s="514" t="str">
        <f t="shared" si="65"/>
        <v/>
      </c>
      <c r="R139" s="514" t="str">
        <f t="shared" si="65"/>
        <v/>
      </c>
      <c r="S139" s="514" t="str">
        <f t="shared" si="65"/>
        <v/>
      </c>
      <c r="T139" s="515" t="str">
        <f t="shared" si="65"/>
        <v/>
      </c>
      <c r="U139" s="513" t="str">
        <f t="shared" si="65"/>
        <v/>
      </c>
      <c r="V139" s="514" t="str">
        <f t="shared" si="65"/>
        <v/>
      </c>
      <c r="W139" s="514" t="str">
        <f t="shared" si="65"/>
        <v/>
      </c>
      <c r="X139" s="514" t="str">
        <f t="shared" si="65"/>
        <v/>
      </c>
      <c r="Y139" s="514" t="str">
        <f t="shared" si="65"/>
        <v/>
      </c>
      <c r="Z139" s="514" t="str">
        <f t="shared" si="65"/>
        <v/>
      </c>
      <c r="AA139" s="515" t="str">
        <f t="shared" si="65"/>
        <v/>
      </c>
      <c r="AB139" s="513" t="str">
        <f t="shared" si="65"/>
        <v/>
      </c>
      <c r="AC139" s="514" t="str">
        <f t="shared" si="65"/>
        <v/>
      </c>
      <c r="AD139" s="514" t="str">
        <f t="shared" si="65"/>
        <v/>
      </c>
      <c r="AE139" s="514" t="str">
        <f t="shared" si="65"/>
        <v/>
      </c>
      <c r="AF139" s="514" t="str">
        <f t="shared" si="65"/>
        <v/>
      </c>
      <c r="AG139" s="514" t="str">
        <f t="shared" si="65"/>
        <v/>
      </c>
      <c r="AH139" s="515" t="str">
        <f t="shared" si="65"/>
        <v/>
      </c>
      <c r="AI139" s="516" t="str">
        <f t="shared" si="65"/>
        <v/>
      </c>
      <c r="AJ139" s="514" t="str">
        <f t="shared" si="65"/>
        <v/>
      </c>
      <c r="AK139" s="514" t="str">
        <f t="shared" si="65"/>
        <v/>
      </c>
      <c r="AL139" s="517">
        <f>SUM(G139:AH139)</f>
        <v>0</v>
      </c>
      <c r="AM139" s="518">
        <f>AL139/4</f>
        <v>0</v>
      </c>
      <c r="AN139" s="519" t="str">
        <f>IF(C138="","",C138)</f>
        <v/>
      </c>
      <c r="AO139" s="520" t="str">
        <f>IF(D138="","",D138)</f>
        <v/>
      </c>
      <c r="AP139" s="521" t="str">
        <f>IF(D138&lt;&gt;"",VLOOKUP(D138,$AU$2:$AV$6,2,FALSE),"")</f>
        <v/>
      </c>
      <c r="AQ139" s="518">
        <f>ROUNDDOWN(AL139/$AL$6,2)</f>
        <v>0</v>
      </c>
      <c r="AR139" s="518">
        <f>IF(AP139=1,"",AQ139)</f>
        <v>0</v>
      </c>
    </row>
    <row r="140" spans="1:44" ht="15.95" customHeight="1" thickTop="1">
      <c r="A140" s="463"/>
      <c r="B140" s="42"/>
      <c r="C140" s="1284"/>
      <c r="D140" s="1286"/>
      <c r="E140" s="1288"/>
      <c r="F140" s="504" t="s">
        <v>989</v>
      </c>
      <c r="G140" s="505"/>
      <c r="H140" s="506"/>
      <c r="I140" s="349"/>
      <c r="J140" s="349"/>
      <c r="K140" s="349"/>
      <c r="L140" s="349"/>
      <c r="M140" s="507"/>
      <c r="N140" s="505"/>
      <c r="O140" s="506"/>
      <c r="P140" s="349"/>
      <c r="Q140" s="349"/>
      <c r="R140" s="349"/>
      <c r="S140" s="349"/>
      <c r="T140" s="507"/>
      <c r="U140" s="505"/>
      <c r="V140" s="506"/>
      <c r="W140" s="349"/>
      <c r="X140" s="349"/>
      <c r="Y140" s="349"/>
      <c r="Z140" s="349"/>
      <c r="AA140" s="507"/>
      <c r="AB140" s="505"/>
      <c r="AC140" s="506"/>
      <c r="AD140" s="349"/>
      <c r="AE140" s="349"/>
      <c r="AF140" s="349"/>
      <c r="AG140" s="349"/>
      <c r="AH140" s="507"/>
      <c r="AI140" s="522"/>
      <c r="AJ140" s="506"/>
      <c r="AK140" s="506"/>
      <c r="AL140" s="509">
        <f>SUM(G141:AK141)</f>
        <v>0</v>
      </c>
      <c r="AM140" s="510"/>
      <c r="AN140" s="458"/>
      <c r="AO140" s="459"/>
      <c r="AP140" s="510"/>
      <c r="AQ140" s="511"/>
      <c r="AR140" s="511"/>
    </row>
    <row r="141" spans="1:44" ht="15.95" customHeight="1">
      <c r="A141" s="463"/>
      <c r="B141" s="42"/>
      <c r="C141" s="1285"/>
      <c r="D141" s="1287"/>
      <c r="E141" s="1289"/>
      <c r="F141" s="512" t="s">
        <v>992</v>
      </c>
      <c r="G141" s="513" t="str">
        <f t="shared" ref="G141:AK141" si="66">IF(G140&lt;&gt;"",VLOOKUP(G140,$AC$197:$AL$221,9,FALSE),"")</f>
        <v/>
      </c>
      <c r="H141" s="514" t="str">
        <f t="shared" si="66"/>
        <v/>
      </c>
      <c r="I141" s="514" t="str">
        <f t="shared" si="66"/>
        <v/>
      </c>
      <c r="J141" s="514" t="str">
        <f t="shared" si="66"/>
        <v/>
      </c>
      <c r="K141" s="514" t="str">
        <f t="shared" si="66"/>
        <v/>
      </c>
      <c r="L141" s="514" t="str">
        <f t="shared" si="66"/>
        <v/>
      </c>
      <c r="M141" s="515" t="str">
        <f t="shared" si="66"/>
        <v/>
      </c>
      <c r="N141" s="513" t="str">
        <f t="shared" si="66"/>
        <v/>
      </c>
      <c r="O141" s="514" t="str">
        <f t="shared" si="66"/>
        <v/>
      </c>
      <c r="P141" s="514" t="str">
        <f t="shared" si="66"/>
        <v/>
      </c>
      <c r="Q141" s="514" t="str">
        <f t="shared" si="66"/>
        <v/>
      </c>
      <c r="R141" s="514" t="str">
        <f t="shared" si="66"/>
        <v/>
      </c>
      <c r="S141" s="514" t="str">
        <f t="shared" si="66"/>
        <v/>
      </c>
      <c r="T141" s="515" t="str">
        <f t="shared" si="66"/>
        <v/>
      </c>
      <c r="U141" s="513" t="str">
        <f t="shared" si="66"/>
        <v/>
      </c>
      <c r="V141" s="514" t="str">
        <f t="shared" si="66"/>
        <v/>
      </c>
      <c r="W141" s="514" t="str">
        <f t="shared" si="66"/>
        <v/>
      </c>
      <c r="X141" s="514" t="str">
        <f t="shared" si="66"/>
        <v/>
      </c>
      <c r="Y141" s="514" t="str">
        <f t="shared" si="66"/>
        <v/>
      </c>
      <c r="Z141" s="514" t="str">
        <f t="shared" si="66"/>
        <v/>
      </c>
      <c r="AA141" s="515" t="str">
        <f t="shared" si="66"/>
        <v/>
      </c>
      <c r="AB141" s="513" t="str">
        <f t="shared" si="66"/>
        <v/>
      </c>
      <c r="AC141" s="514" t="str">
        <f t="shared" si="66"/>
        <v/>
      </c>
      <c r="AD141" s="514" t="str">
        <f t="shared" si="66"/>
        <v/>
      </c>
      <c r="AE141" s="514" t="str">
        <f t="shared" si="66"/>
        <v/>
      </c>
      <c r="AF141" s="514" t="str">
        <f t="shared" si="66"/>
        <v/>
      </c>
      <c r="AG141" s="514" t="str">
        <f t="shared" si="66"/>
        <v/>
      </c>
      <c r="AH141" s="515" t="str">
        <f t="shared" si="66"/>
        <v/>
      </c>
      <c r="AI141" s="516" t="str">
        <f t="shared" si="66"/>
        <v/>
      </c>
      <c r="AJ141" s="514" t="str">
        <f t="shared" si="66"/>
        <v/>
      </c>
      <c r="AK141" s="514" t="str">
        <f t="shared" si="66"/>
        <v/>
      </c>
      <c r="AL141" s="517">
        <f>SUM(G141:AH141)</f>
        <v>0</v>
      </c>
      <c r="AM141" s="525">
        <f>AL141/4</f>
        <v>0</v>
      </c>
      <c r="AN141" s="519" t="str">
        <f>IF(C140="","",C140)</f>
        <v/>
      </c>
      <c r="AO141" s="520" t="str">
        <f>IF(D140="","",D140)</f>
        <v/>
      </c>
      <c r="AP141" s="521" t="str">
        <f>IF(D140&lt;&gt;"",VLOOKUP(D140,$AU$2:$AV$6,2,FALSE),"")</f>
        <v/>
      </c>
      <c r="AQ141" s="518">
        <f>ROUNDDOWN(AL141/$AL$6,2)</f>
        <v>0</v>
      </c>
      <c r="AR141" s="518">
        <f>IF(AP141=1,"",AQ141)</f>
        <v>0</v>
      </c>
    </row>
    <row r="142" spans="1:44" ht="8.25" customHeight="1">
      <c r="A142" s="463"/>
      <c r="B142" s="42"/>
      <c r="C142" s="526"/>
      <c r="D142" s="527"/>
      <c r="E142" s="528"/>
      <c r="F142" s="529"/>
      <c r="G142" s="530"/>
      <c r="H142" s="531"/>
      <c r="I142" s="531"/>
      <c r="J142" s="531"/>
      <c r="K142" s="531"/>
      <c r="L142" s="531"/>
      <c r="M142" s="532"/>
      <c r="N142" s="530"/>
      <c r="O142" s="531"/>
      <c r="P142" s="531"/>
      <c r="Q142" s="531"/>
      <c r="R142" s="531"/>
      <c r="S142" s="531"/>
      <c r="T142" s="532"/>
      <c r="U142" s="530"/>
      <c r="V142" s="531"/>
      <c r="W142" s="531"/>
      <c r="X142" s="531"/>
      <c r="Y142" s="531"/>
      <c r="Z142" s="531"/>
      <c r="AA142" s="532"/>
      <c r="AB142" s="530"/>
      <c r="AC142" s="531"/>
      <c r="AD142" s="531"/>
      <c r="AE142" s="531"/>
      <c r="AF142" s="531"/>
      <c r="AG142" s="531"/>
      <c r="AH142" s="532"/>
      <c r="AI142" s="533"/>
      <c r="AJ142" s="531"/>
      <c r="AK142" s="531"/>
      <c r="AL142" s="534"/>
      <c r="AM142" s="535"/>
      <c r="AN142" s="536"/>
      <c r="AO142" s="537"/>
      <c r="AP142" s="538"/>
      <c r="AQ142" s="534"/>
      <c r="AR142" s="534"/>
    </row>
    <row r="143" spans="1:44" ht="15.95" customHeight="1">
      <c r="A143" s="463"/>
      <c r="B143" s="42"/>
      <c r="C143" s="1290" t="s">
        <v>1058</v>
      </c>
      <c r="D143" s="1291"/>
      <c r="E143" s="1292"/>
      <c r="F143" s="539" t="str">
        <f>AC197</f>
        <v>夜</v>
      </c>
      <c r="G143" s="540">
        <f>COUNTIF(G10:G142,$F$143)</f>
        <v>0</v>
      </c>
      <c r="H143" s="541">
        <f t="shared" ref="H143:AK143" si="67">COUNTIF(H10:H142,$F$143)</f>
        <v>0</v>
      </c>
      <c r="I143" s="541">
        <f t="shared" si="67"/>
        <v>0</v>
      </c>
      <c r="J143" s="541">
        <f t="shared" si="67"/>
        <v>0</v>
      </c>
      <c r="K143" s="541">
        <f t="shared" si="67"/>
        <v>0</v>
      </c>
      <c r="L143" s="541">
        <f t="shared" si="67"/>
        <v>0</v>
      </c>
      <c r="M143" s="542">
        <f t="shared" si="67"/>
        <v>0</v>
      </c>
      <c r="N143" s="540">
        <f t="shared" si="67"/>
        <v>0</v>
      </c>
      <c r="O143" s="541">
        <f t="shared" si="67"/>
        <v>0</v>
      </c>
      <c r="P143" s="541">
        <f t="shared" si="67"/>
        <v>0</v>
      </c>
      <c r="Q143" s="541">
        <f t="shared" si="67"/>
        <v>0</v>
      </c>
      <c r="R143" s="541">
        <f t="shared" si="67"/>
        <v>0</v>
      </c>
      <c r="S143" s="541">
        <f t="shared" si="67"/>
        <v>0</v>
      </c>
      <c r="T143" s="542">
        <f t="shared" si="67"/>
        <v>0</v>
      </c>
      <c r="U143" s="540">
        <f t="shared" si="67"/>
        <v>0</v>
      </c>
      <c r="V143" s="541">
        <f t="shared" si="67"/>
        <v>0</v>
      </c>
      <c r="W143" s="541">
        <f t="shared" si="67"/>
        <v>0</v>
      </c>
      <c r="X143" s="541">
        <f t="shared" si="67"/>
        <v>0</v>
      </c>
      <c r="Y143" s="541">
        <f t="shared" si="67"/>
        <v>0</v>
      </c>
      <c r="Z143" s="541">
        <f t="shared" si="67"/>
        <v>0</v>
      </c>
      <c r="AA143" s="542">
        <f t="shared" si="67"/>
        <v>0</v>
      </c>
      <c r="AB143" s="540">
        <f t="shared" si="67"/>
        <v>0</v>
      </c>
      <c r="AC143" s="541">
        <f t="shared" si="67"/>
        <v>0</v>
      </c>
      <c r="AD143" s="541">
        <f t="shared" si="67"/>
        <v>0</v>
      </c>
      <c r="AE143" s="541">
        <f t="shared" si="67"/>
        <v>0</v>
      </c>
      <c r="AF143" s="541">
        <f t="shared" si="67"/>
        <v>0</v>
      </c>
      <c r="AG143" s="541">
        <f t="shared" si="67"/>
        <v>0</v>
      </c>
      <c r="AH143" s="542">
        <f t="shared" si="67"/>
        <v>0</v>
      </c>
      <c r="AI143" s="543">
        <f t="shared" si="67"/>
        <v>0</v>
      </c>
      <c r="AJ143" s="541">
        <f t="shared" si="67"/>
        <v>0</v>
      </c>
      <c r="AK143" s="541">
        <f t="shared" si="67"/>
        <v>0</v>
      </c>
      <c r="AL143" s="544">
        <f>SUM(G143:AK143)</f>
        <v>0</v>
      </c>
      <c r="AM143" s="545"/>
      <c r="AN143" s="546"/>
      <c r="AO143" s="547"/>
      <c r="AP143" s="548"/>
      <c r="AQ143" s="549"/>
      <c r="AR143" s="549"/>
    </row>
    <row r="144" spans="1:44" ht="15.95" customHeight="1">
      <c r="A144" s="463"/>
      <c r="B144" s="550"/>
      <c r="C144" s="551"/>
      <c r="D144" s="551"/>
      <c r="E144" s="551"/>
      <c r="F144" s="552"/>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555"/>
      <c r="AN144" s="460"/>
      <c r="AO144" s="460"/>
      <c r="AP144" s="555"/>
      <c r="AQ144" s="555"/>
      <c r="AR144" s="555"/>
    </row>
    <row r="145" spans="1:48" ht="15.95" customHeight="1">
      <c r="A145" s="463"/>
      <c r="B145" s="42"/>
      <c r="C145" s="465" t="s">
        <v>1059</v>
      </c>
      <c r="D145" s="561"/>
      <c r="E145" s="561"/>
      <c r="F145" s="562"/>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23"/>
      <c r="AM145" s="523"/>
      <c r="AN145" s="523"/>
      <c r="AO145" s="523"/>
      <c r="AP145" s="559"/>
      <c r="AQ145" s="559"/>
      <c r="AR145" s="559"/>
    </row>
    <row r="146" spans="1:48" s="455" customFormat="1">
      <c r="A146" s="523"/>
      <c r="B146" s="42"/>
      <c r="C146" s="461"/>
      <c r="D146" s="561"/>
      <c r="E146" s="561"/>
      <c r="F146" s="562"/>
      <c r="G146" s="563"/>
      <c r="H146" s="563"/>
      <c r="I146" s="563"/>
      <c r="J146" s="563"/>
      <c r="K146" s="563"/>
      <c r="L146" s="563"/>
      <c r="M146" s="563"/>
      <c r="N146" s="563"/>
      <c r="O146" s="563"/>
      <c r="P146" s="563"/>
      <c r="Q146" s="563"/>
      <c r="R146" s="563"/>
      <c r="S146" s="564"/>
      <c r="T146" s="563"/>
      <c r="U146" s="563"/>
      <c r="V146" s="563"/>
      <c r="W146" s="563"/>
      <c r="X146" s="563"/>
      <c r="Y146" s="1293" t="s">
        <v>1060</v>
      </c>
      <c r="Z146" s="1293"/>
      <c r="AA146" s="1293"/>
      <c r="AB146" s="1293"/>
      <c r="AC146" s="563"/>
      <c r="AD146" s="1294" t="s">
        <v>1061</v>
      </c>
      <c r="AE146" s="1116"/>
      <c r="AF146" s="1116"/>
      <c r="AG146" s="1116"/>
      <c r="AH146" s="1116"/>
      <c r="AI146" s="1116"/>
      <c r="AJ146" s="1116"/>
      <c r="AK146" s="1116"/>
      <c r="AL146" s="1116"/>
      <c r="AM146" s="565"/>
      <c r="AN146" s="565"/>
      <c r="AO146" s="565"/>
      <c r="AP146" s="559"/>
      <c r="AQ146" s="559"/>
      <c r="AR146" s="559"/>
      <c r="AS146" s="475"/>
      <c r="AT146" s="475"/>
      <c r="AU146" s="475"/>
      <c r="AV146" s="475"/>
    </row>
    <row r="147" spans="1:48" s="569" customFormat="1" ht="12.75" thickBot="1">
      <c r="A147" s="566"/>
      <c r="B147" s="42"/>
      <c r="C147" s="567" t="s">
        <v>974</v>
      </c>
      <c r="D147" s="561"/>
      <c r="E147" s="561"/>
      <c r="F147" s="1295" t="s">
        <v>1062</v>
      </c>
      <c r="G147" s="1295"/>
      <c r="H147" s="1295"/>
      <c r="I147" s="1295"/>
      <c r="J147" s="563"/>
      <c r="K147" s="563"/>
      <c r="L147" s="1296" t="s">
        <v>1063</v>
      </c>
      <c r="M147" s="1296"/>
      <c r="N147" s="1296"/>
      <c r="O147" s="1296"/>
      <c r="P147" s="568"/>
      <c r="Q147" s="568"/>
      <c r="R147" s="568"/>
      <c r="S147" s="1295" t="s">
        <v>1064</v>
      </c>
      <c r="T147" s="1295"/>
      <c r="U147" s="1295"/>
      <c r="V147" s="1295"/>
      <c r="W147" s="1295"/>
      <c r="X147" s="563"/>
      <c r="Y147" s="1297" t="s">
        <v>1065</v>
      </c>
      <c r="Z147" s="1297"/>
      <c r="AA147" s="1297"/>
      <c r="AB147" s="1297"/>
      <c r="AC147" s="563"/>
      <c r="AD147" s="1116"/>
      <c r="AE147" s="1116"/>
      <c r="AF147" s="1116"/>
      <c r="AG147" s="1116"/>
      <c r="AH147" s="1116"/>
      <c r="AI147" s="1116"/>
      <c r="AJ147" s="1116"/>
      <c r="AK147" s="1116"/>
      <c r="AL147" s="1116"/>
      <c r="AM147" s="565"/>
      <c r="AN147" s="565"/>
      <c r="AO147" s="559"/>
      <c r="AP147" s="559"/>
      <c r="AQ147" s="566"/>
      <c r="AR147" s="559"/>
      <c r="AS147" s="566"/>
      <c r="AT147" s="566"/>
      <c r="AU147" s="566"/>
      <c r="AV147" s="566"/>
    </row>
    <row r="148" spans="1:48" s="569" customFormat="1" ht="14.25" customHeight="1" thickBot="1">
      <c r="A148" s="566"/>
      <c r="B148" s="42"/>
      <c r="C148" s="570">
        <f>C4</f>
        <v>43800</v>
      </c>
      <c r="D148" s="561"/>
      <c r="E148" s="561"/>
      <c r="F148" s="566"/>
      <c r="G148" s="1273">
        <f>AN176</f>
        <v>0</v>
      </c>
      <c r="H148" s="1274"/>
      <c r="I148" s="1275"/>
      <c r="J148" s="566"/>
      <c r="K148" s="566"/>
      <c r="L148" s="566"/>
      <c r="M148" s="1276">
        <f>C149</f>
        <v>31</v>
      </c>
      <c r="N148" s="1277"/>
      <c r="O148" s="571" t="s">
        <v>979</v>
      </c>
      <c r="P148" s="572" t="s">
        <v>1066</v>
      </c>
      <c r="Q148" s="1278">
        <v>16</v>
      </c>
      <c r="R148" s="1279"/>
      <c r="S148" s="571" t="s">
        <v>992</v>
      </c>
      <c r="T148" s="563" t="s">
        <v>1067</v>
      </c>
      <c r="U148" s="1276">
        <f>M148*Q148</f>
        <v>496</v>
      </c>
      <c r="V148" s="1277"/>
      <c r="W148" s="573" t="s">
        <v>992</v>
      </c>
      <c r="X148" s="563"/>
      <c r="Y148" s="1280">
        <f>ROUNDDOWN(G148/U148,2)</f>
        <v>0</v>
      </c>
      <c r="Z148" s="1281"/>
      <c r="AA148" s="1281"/>
      <c r="AB148" s="574" t="s">
        <v>1068</v>
      </c>
      <c r="AC148" s="575" t="s">
        <v>1069</v>
      </c>
      <c r="AD148" s="1282">
        <f>AG148+AJ148</f>
        <v>3</v>
      </c>
      <c r="AE148" s="1283"/>
      <c r="AF148" s="563" t="s">
        <v>1070</v>
      </c>
      <c r="AG148" s="1263">
        <v>3</v>
      </c>
      <c r="AH148" s="1263"/>
      <c r="AI148" s="563" t="s">
        <v>1071</v>
      </c>
      <c r="AJ148" s="1263">
        <v>0</v>
      </c>
      <c r="AK148" s="1263"/>
      <c r="AL148" s="564" t="s">
        <v>1072</v>
      </c>
      <c r="AM148" s="576" t="str">
        <f>IF(Y148&gt;=AD148,"ＯＫ","ＮＧ")</f>
        <v>ＮＧ</v>
      </c>
      <c r="AN148" s="565"/>
      <c r="AO148" s="559"/>
      <c r="AP148" s="559"/>
      <c r="AQ148" s="566"/>
      <c r="AR148" s="559"/>
      <c r="AS148" s="566"/>
      <c r="AT148" s="566"/>
      <c r="AU148" s="566"/>
      <c r="AV148" s="566"/>
    </row>
    <row r="149" spans="1:48" s="325" customFormat="1">
      <c r="A149" s="577"/>
      <c r="B149" s="42"/>
      <c r="C149" s="578">
        <f>DAY(EOMONTH(C148,0))</f>
        <v>31</v>
      </c>
      <c r="D149" s="579"/>
      <c r="E149" s="579"/>
      <c r="F149" s="580"/>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2" t="s">
        <v>1073</v>
      </c>
      <c r="AM149" s="565" t="s">
        <v>1074</v>
      </c>
      <c r="AN149" s="1264" t="s">
        <v>1075</v>
      </c>
      <c r="AO149" s="1264"/>
      <c r="AP149" s="559"/>
      <c r="AQ149" s="559"/>
      <c r="AR149" s="559"/>
      <c r="AS149" s="577"/>
      <c r="AT149" s="577"/>
      <c r="AU149" s="577"/>
      <c r="AV149" s="577"/>
    </row>
    <row r="150" spans="1:48" ht="15.95" customHeight="1">
      <c r="A150" s="463"/>
      <c r="B150" s="42"/>
      <c r="C150" s="1265" t="s">
        <v>1076</v>
      </c>
      <c r="D150" s="1265"/>
      <c r="E150" s="1265"/>
      <c r="F150" s="1266"/>
      <c r="G150" s="583">
        <f>G8</f>
        <v>1</v>
      </c>
      <c r="H150" s="584">
        <f t="shared" ref="H150:AK150" si="68">H8</f>
        <v>2</v>
      </c>
      <c r="I150" s="584">
        <f t="shared" si="68"/>
        <v>3</v>
      </c>
      <c r="J150" s="584">
        <f t="shared" si="68"/>
        <v>4</v>
      </c>
      <c r="K150" s="584">
        <f t="shared" si="68"/>
        <v>5</v>
      </c>
      <c r="L150" s="584">
        <f t="shared" si="68"/>
        <v>6</v>
      </c>
      <c r="M150" s="585">
        <f t="shared" si="68"/>
        <v>7</v>
      </c>
      <c r="N150" s="583">
        <f t="shared" si="68"/>
        <v>8</v>
      </c>
      <c r="O150" s="584">
        <f t="shared" si="68"/>
        <v>9</v>
      </c>
      <c r="P150" s="584">
        <f t="shared" si="68"/>
        <v>10</v>
      </c>
      <c r="Q150" s="584">
        <f t="shared" si="68"/>
        <v>11</v>
      </c>
      <c r="R150" s="584">
        <f t="shared" si="68"/>
        <v>12</v>
      </c>
      <c r="S150" s="584">
        <f t="shared" si="68"/>
        <v>13</v>
      </c>
      <c r="T150" s="585">
        <f t="shared" si="68"/>
        <v>14</v>
      </c>
      <c r="U150" s="583">
        <f t="shared" si="68"/>
        <v>15</v>
      </c>
      <c r="V150" s="584">
        <f t="shared" si="68"/>
        <v>16</v>
      </c>
      <c r="W150" s="584">
        <f t="shared" si="68"/>
        <v>17</v>
      </c>
      <c r="X150" s="584">
        <f t="shared" si="68"/>
        <v>18</v>
      </c>
      <c r="Y150" s="584">
        <f t="shared" si="68"/>
        <v>19</v>
      </c>
      <c r="Z150" s="584">
        <f t="shared" si="68"/>
        <v>20</v>
      </c>
      <c r="AA150" s="585">
        <f t="shared" si="68"/>
        <v>21</v>
      </c>
      <c r="AB150" s="583">
        <f t="shared" si="68"/>
        <v>22</v>
      </c>
      <c r="AC150" s="584">
        <f t="shared" si="68"/>
        <v>23</v>
      </c>
      <c r="AD150" s="584">
        <f t="shared" si="68"/>
        <v>24</v>
      </c>
      <c r="AE150" s="584">
        <f t="shared" si="68"/>
        <v>25</v>
      </c>
      <c r="AF150" s="584">
        <f t="shared" si="68"/>
        <v>26</v>
      </c>
      <c r="AG150" s="584">
        <f t="shared" si="68"/>
        <v>27</v>
      </c>
      <c r="AH150" s="585">
        <f t="shared" si="68"/>
        <v>28</v>
      </c>
      <c r="AI150" s="583">
        <f t="shared" si="68"/>
        <v>29</v>
      </c>
      <c r="AJ150" s="584">
        <f t="shared" si="68"/>
        <v>30</v>
      </c>
      <c r="AK150" s="584">
        <f t="shared" si="68"/>
        <v>31</v>
      </c>
      <c r="AL150" s="586" t="s">
        <v>1077</v>
      </c>
      <c r="AM150" s="587" t="s">
        <v>1078</v>
      </c>
      <c r="AN150" s="1266" t="s">
        <v>1079</v>
      </c>
      <c r="AO150" s="1267"/>
      <c r="AP150" s="588"/>
      <c r="AQ150" s="559"/>
      <c r="AR150" s="559"/>
    </row>
    <row r="151" spans="1:48">
      <c r="A151" s="463"/>
      <c r="B151" s="42" t="s">
        <v>1080</v>
      </c>
      <c r="C151" s="1268" t="str">
        <f>CONCATENATE(AC197,"：",AD197,"（",AF197,AH197,AI197,"）",AK197,AM197)</f>
        <v>夜：夜勤（16：30～0：00）7.5ｈ</v>
      </c>
      <c r="D151" s="1269"/>
      <c r="E151" s="1270"/>
      <c r="F151" s="589" t="str">
        <f>IF(AC197="","",AC197)</f>
        <v>夜</v>
      </c>
      <c r="G151" s="590">
        <f>COUNTIF($G$10:$G$142,F151)</f>
        <v>0</v>
      </c>
      <c r="H151" s="591">
        <f>COUNTIF($H$10:$H$142,F151)</f>
        <v>0</v>
      </c>
      <c r="I151" s="591">
        <f>COUNTIF($I$10:$I$142,F151)</f>
        <v>0</v>
      </c>
      <c r="J151" s="591">
        <f>COUNTIF($J$10:$J$142,F151)</f>
        <v>0</v>
      </c>
      <c r="K151" s="591">
        <f>COUNTIF($K$10:$K$142,F151)</f>
        <v>0</v>
      </c>
      <c r="L151" s="591">
        <f>COUNTIF(L$10:L$142,F151)</f>
        <v>0</v>
      </c>
      <c r="M151" s="592">
        <f>COUNTIF(M$10:M$142,F151)</f>
        <v>0</v>
      </c>
      <c r="N151" s="590">
        <f>COUNTIF(N$10:N$142,F151)</f>
        <v>0</v>
      </c>
      <c r="O151" s="591">
        <f>COUNTIF(O$10:O$142,F151)</f>
        <v>0</v>
      </c>
      <c r="P151" s="591">
        <f>COUNTIF(P$10:P$142,F151)</f>
        <v>0</v>
      </c>
      <c r="Q151" s="591">
        <f>COUNTIF(Q$10:Q$142,F151)</f>
        <v>0</v>
      </c>
      <c r="R151" s="591">
        <f>COUNTIF(R$10:R$142,F151)</f>
        <v>0</v>
      </c>
      <c r="S151" s="591">
        <f>COUNTIF(S$10:S$142,F151)</f>
        <v>0</v>
      </c>
      <c r="T151" s="592">
        <f>COUNTIF(T$10:T$142,F151)</f>
        <v>0</v>
      </c>
      <c r="U151" s="590">
        <f>COUNTIF(U$10:U$142,F151)</f>
        <v>0</v>
      </c>
      <c r="V151" s="591">
        <f>COUNTIF(V$10:V$142,F151)</f>
        <v>0</v>
      </c>
      <c r="W151" s="591">
        <f>COUNTIF(W$10:W$142,F151)</f>
        <v>0</v>
      </c>
      <c r="X151" s="591">
        <f>COUNTIF(X$10:X$142,F151)</f>
        <v>0</v>
      </c>
      <c r="Y151" s="591">
        <f>COUNTIF(Y$10:Y$142,F151)</f>
        <v>0</v>
      </c>
      <c r="Z151" s="591">
        <f>COUNTIF(Z$10:Z$142,F151)</f>
        <v>0</v>
      </c>
      <c r="AA151" s="592">
        <f>COUNTIF(AA$10:AA$142,F151)</f>
        <v>0</v>
      </c>
      <c r="AB151" s="590">
        <f>COUNTIF(AB$10:AB$142,F151)</f>
        <v>0</v>
      </c>
      <c r="AC151" s="591">
        <f>COUNTIF(AC$10:AC$142,F151)</f>
        <v>0</v>
      </c>
      <c r="AD151" s="591">
        <f>COUNTIF(AD$10:AD$142,F151)</f>
        <v>0</v>
      </c>
      <c r="AE151" s="591">
        <f>COUNTIF(AE$10:AE$142,F151)</f>
        <v>0</v>
      </c>
      <c r="AF151" s="591">
        <f>COUNTIF(AF$10:AF$142,F151)</f>
        <v>0</v>
      </c>
      <c r="AG151" s="591">
        <f>COUNTIF(AG$10:AG$142,F151)</f>
        <v>0</v>
      </c>
      <c r="AH151" s="592">
        <f>COUNTIF(AH$10:AH$142,F151)</f>
        <v>0</v>
      </c>
      <c r="AI151" s="593">
        <f>COUNTIF(AI$10:AI$142,F151)</f>
        <v>0</v>
      </c>
      <c r="AJ151" s="591">
        <f>COUNTIF(AJ$10:AJ$142,F151)</f>
        <v>0</v>
      </c>
      <c r="AK151" s="591">
        <f>COUNTIF(AK$10:AK$142,F151)</f>
        <v>0</v>
      </c>
      <c r="AL151" s="594">
        <f>SUM(G151:AK151)</f>
        <v>0</v>
      </c>
      <c r="AM151" s="595">
        <f>IF(AR197="","",AR197)</f>
        <v>7.5</v>
      </c>
      <c r="AN151" s="1271">
        <f>AL151*AM151</f>
        <v>0</v>
      </c>
      <c r="AO151" s="1272"/>
      <c r="AP151" s="588"/>
      <c r="AQ151" s="559"/>
      <c r="AR151" s="559"/>
    </row>
    <row r="152" spans="1:48">
      <c r="A152" s="463"/>
      <c r="B152" s="42" t="s">
        <v>1081</v>
      </c>
      <c r="C152" s="1252" t="str">
        <f t="shared" ref="C152:C175" si="69">CONCATENATE(AC198,"：",AD198,"（",AF198,AH198,AI198,"）",AK198,AM198)</f>
        <v>明：明け（0：00～9：15）7.25ｈ</v>
      </c>
      <c r="D152" s="1253"/>
      <c r="E152" s="1254"/>
      <c r="F152" s="596" t="str">
        <f t="shared" ref="F152:F175" si="70">IF(AC198="","",AC198)</f>
        <v>明</v>
      </c>
      <c r="G152" s="597">
        <f t="shared" ref="G152:G175" si="71">COUNTIF($G$10:$G$142,F152)</f>
        <v>0</v>
      </c>
      <c r="H152" s="598">
        <f t="shared" ref="H152:H175" si="72">COUNTIF($H$10:$H$142,F152)</f>
        <v>0</v>
      </c>
      <c r="I152" s="598">
        <f t="shared" ref="I152:I175" si="73">COUNTIF($I$10:$I$142,F152)</f>
        <v>0</v>
      </c>
      <c r="J152" s="598">
        <f t="shared" ref="J152:J175" si="74">COUNTIF($J$10:$J$142,F152)</f>
        <v>0</v>
      </c>
      <c r="K152" s="598">
        <f t="shared" ref="K152:K175" si="75">COUNTIF($K$10:$K$142,F152)</f>
        <v>0</v>
      </c>
      <c r="L152" s="598">
        <f t="shared" ref="L152:L175" si="76">COUNTIF(L$10:L$142,F152)</f>
        <v>0</v>
      </c>
      <c r="M152" s="599">
        <f t="shared" ref="M152:M175" si="77">COUNTIF(M$10:M$142,F152)</f>
        <v>0</v>
      </c>
      <c r="N152" s="597">
        <f t="shared" ref="N152:N175" si="78">COUNTIF(N$10:N$142,F152)</f>
        <v>0</v>
      </c>
      <c r="O152" s="598">
        <f t="shared" ref="O152:O175" si="79">COUNTIF(O$10:O$142,F152)</f>
        <v>0</v>
      </c>
      <c r="P152" s="598">
        <f t="shared" ref="P152:P175" si="80">COUNTIF(P$10:P$142,F152)</f>
        <v>0</v>
      </c>
      <c r="Q152" s="598">
        <f t="shared" ref="Q152:Q175" si="81">COUNTIF(Q$10:Q$142,F152)</f>
        <v>0</v>
      </c>
      <c r="R152" s="598">
        <f t="shared" ref="R152:R175" si="82">COUNTIF(R$10:R$142,F152)</f>
        <v>0</v>
      </c>
      <c r="S152" s="598">
        <f t="shared" ref="S152:S175" si="83">COUNTIF(S$10:S$142,F152)</f>
        <v>0</v>
      </c>
      <c r="T152" s="599">
        <f t="shared" ref="T152:T175" si="84">COUNTIF(T$10:T$142,F152)</f>
        <v>0</v>
      </c>
      <c r="U152" s="597">
        <f t="shared" ref="U152:U175" si="85">COUNTIF(U$10:U$142,F152)</f>
        <v>0</v>
      </c>
      <c r="V152" s="598">
        <f t="shared" ref="V152:V175" si="86">COUNTIF(V$10:V$142,F152)</f>
        <v>0</v>
      </c>
      <c r="W152" s="598">
        <f t="shared" ref="W152:W175" si="87">COUNTIF(W$10:W$142,F152)</f>
        <v>0</v>
      </c>
      <c r="X152" s="598">
        <f t="shared" ref="X152:X175" si="88">COUNTIF(X$10:X$142,F152)</f>
        <v>0</v>
      </c>
      <c r="Y152" s="598">
        <f t="shared" ref="Y152:Y175" si="89">COUNTIF(Y$10:Y$142,F152)</f>
        <v>0</v>
      </c>
      <c r="Z152" s="598">
        <f t="shared" ref="Z152:Z175" si="90">COUNTIF(Z$10:Z$142,F152)</f>
        <v>0</v>
      </c>
      <c r="AA152" s="599">
        <f t="shared" ref="AA152:AA175" si="91">COUNTIF(AA$10:AA$142,F152)</f>
        <v>0</v>
      </c>
      <c r="AB152" s="597">
        <f t="shared" ref="AB152:AB175" si="92">COUNTIF(AB$10:AB$142,F152)</f>
        <v>0</v>
      </c>
      <c r="AC152" s="598">
        <f t="shared" ref="AC152:AC175" si="93">COUNTIF(AC$10:AC$142,F152)</f>
        <v>0</v>
      </c>
      <c r="AD152" s="598">
        <f t="shared" ref="AD152:AD175" si="94">COUNTIF(AD$10:AD$142,F152)</f>
        <v>0</v>
      </c>
      <c r="AE152" s="598">
        <f t="shared" ref="AE152:AE175" si="95">COUNTIF(AE$10:AE$142,F152)</f>
        <v>0</v>
      </c>
      <c r="AF152" s="598">
        <f t="shared" ref="AF152:AF175" si="96">COUNTIF(AF$10:AF$142,F152)</f>
        <v>0</v>
      </c>
      <c r="AG152" s="598">
        <f t="shared" ref="AG152:AG175" si="97">COUNTIF(AG$10:AG$142,F152)</f>
        <v>0</v>
      </c>
      <c r="AH152" s="599">
        <f t="shared" ref="AH152:AH175" si="98">COUNTIF(AH$10:AH$142,F152)</f>
        <v>0</v>
      </c>
      <c r="AI152" s="600">
        <f t="shared" ref="AI152:AI175" si="99">COUNTIF(AI$10:AI$142,F152)</f>
        <v>0</v>
      </c>
      <c r="AJ152" s="598">
        <f t="shared" ref="AJ152:AJ175" si="100">COUNTIF(AJ$10:AJ$142,F152)</f>
        <v>0</v>
      </c>
      <c r="AK152" s="598">
        <f t="shared" ref="AK152:AK175" si="101">COUNTIF(AK$10:AK$142,F152)</f>
        <v>0</v>
      </c>
      <c r="AL152" s="601">
        <f t="shared" ref="AL152:AL175" si="102">SUM(G152:AK152)</f>
        <v>0</v>
      </c>
      <c r="AM152" s="602">
        <f t="shared" ref="AM152:AM175" si="103">IF(AR198="","",AR198)</f>
        <v>7.25</v>
      </c>
      <c r="AN152" s="1255">
        <f t="shared" ref="AN152:AN175" si="104">AL152*AM152</f>
        <v>0</v>
      </c>
      <c r="AO152" s="1262"/>
      <c r="AP152" s="588"/>
      <c r="AQ152" s="559"/>
      <c r="AR152" s="559"/>
    </row>
    <row r="153" spans="1:48">
      <c r="A153" s="463"/>
      <c r="B153" s="42" t="s">
        <v>1082</v>
      </c>
      <c r="C153" s="1252" t="str">
        <f t="shared" si="69"/>
        <v>①：日勤Ａ（8：40～17：15）7.75ｈ</v>
      </c>
      <c r="D153" s="1253"/>
      <c r="E153" s="1254"/>
      <c r="F153" s="596" t="str">
        <f t="shared" si="70"/>
        <v>①</v>
      </c>
      <c r="G153" s="597">
        <f t="shared" si="71"/>
        <v>0</v>
      </c>
      <c r="H153" s="598">
        <f t="shared" si="72"/>
        <v>0</v>
      </c>
      <c r="I153" s="598">
        <f t="shared" si="73"/>
        <v>0</v>
      </c>
      <c r="J153" s="598">
        <f t="shared" si="74"/>
        <v>0</v>
      </c>
      <c r="K153" s="598">
        <f t="shared" si="75"/>
        <v>0</v>
      </c>
      <c r="L153" s="598">
        <f t="shared" si="76"/>
        <v>0</v>
      </c>
      <c r="M153" s="599">
        <f t="shared" si="77"/>
        <v>0</v>
      </c>
      <c r="N153" s="597">
        <f t="shared" si="78"/>
        <v>0</v>
      </c>
      <c r="O153" s="598">
        <f t="shared" si="79"/>
        <v>0</v>
      </c>
      <c r="P153" s="598">
        <f t="shared" si="80"/>
        <v>0</v>
      </c>
      <c r="Q153" s="598">
        <f t="shared" si="81"/>
        <v>0</v>
      </c>
      <c r="R153" s="598">
        <f t="shared" si="82"/>
        <v>0</v>
      </c>
      <c r="S153" s="598">
        <f t="shared" si="83"/>
        <v>0</v>
      </c>
      <c r="T153" s="599">
        <f t="shared" si="84"/>
        <v>0</v>
      </c>
      <c r="U153" s="597">
        <f t="shared" si="85"/>
        <v>0</v>
      </c>
      <c r="V153" s="598">
        <f t="shared" si="86"/>
        <v>0</v>
      </c>
      <c r="W153" s="598">
        <f t="shared" si="87"/>
        <v>0</v>
      </c>
      <c r="X153" s="598">
        <f t="shared" si="88"/>
        <v>0</v>
      </c>
      <c r="Y153" s="598">
        <f t="shared" si="89"/>
        <v>0</v>
      </c>
      <c r="Z153" s="598">
        <f t="shared" si="90"/>
        <v>0</v>
      </c>
      <c r="AA153" s="599">
        <f t="shared" si="91"/>
        <v>0</v>
      </c>
      <c r="AB153" s="597">
        <f t="shared" si="92"/>
        <v>0</v>
      </c>
      <c r="AC153" s="598">
        <f t="shared" si="93"/>
        <v>0</v>
      </c>
      <c r="AD153" s="598">
        <f t="shared" si="94"/>
        <v>0</v>
      </c>
      <c r="AE153" s="598">
        <f t="shared" si="95"/>
        <v>0</v>
      </c>
      <c r="AF153" s="598">
        <f t="shared" si="96"/>
        <v>0</v>
      </c>
      <c r="AG153" s="598">
        <f t="shared" si="97"/>
        <v>0</v>
      </c>
      <c r="AH153" s="599">
        <f t="shared" si="98"/>
        <v>0</v>
      </c>
      <c r="AI153" s="600">
        <f t="shared" si="99"/>
        <v>0</v>
      </c>
      <c r="AJ153" s="598">
        <f t="shared" si="100"/>
        <v>0</v>
      </c>
      <c r="AK153" s="598">
        <f t="shared" si="101"/>
        <v>0</v>
      </c>
      <c r="AL153" s="601">
        <f t="shared" si="102"/>
        <v>0</v>
      </c>
      <c r="AM153" s="602">
        <f t="shared" si="103"/>
        <v>1.33</v>
      </c>
      <c r="AN153" s="1255">
        <f t="shared" si="104"/>
        <v>0</v>
      </c>
      <c r="AO153" s="1256"/>
      <c r="AP153" s="559"/>
      <c r="AQ153" s="559"/>
      <c r="AR153" s="559"/>
    </row>
    <row r="154" spans="1:48">
      <c r="A154" s="463"/>
      <c r="B154" s="42" t="s">
        <v>1083</v>
      </c>
      <c r="C154" s="1252" t="str">
        <f t="shared" si="69"/>
        <v>②：早出（7：10～15：45）7.75ｈ</v>
      </c>
      <c r="D154" s="1253"/>
      <c r="E154" s="1254"/>
      <c r="F154" s="596" t="str">
        <f t="shared" si="70"/>
        <v>②</v>
      </c>
      <c r="G154" s="597">
        <f t="shared" si="71"/>
        <v>0</v>
      </c>
      <c r="H154" s="598">
        <f t="shared" si="72"/>
        <v>0</v>
      </c>
      <c r="I154" s="598">
        <f t="shared" si="73"/>
        <v>0</v>
      </c>
      <c r="J154" s="598">
        <f t="shared" si="74"/>
        <v>0</v>
      </c>
      <c r="K154" s="598">
        <f t="shared" si="75"/>
        <v>0</v>
      </c>
      <c r="L154" s="598">
        <f t="shared" si="76"/>
        <v>0</v>
      </c>
      <c r="M154" s="599">
        <f t="shared" si="77"/>
        <v>0</v>
      </c>
      <c r="N154" s="597">
        <f t="shared" si="78"/>
        <v>0</v>
      </c>
      <c r="O154" s="598">
        <f t="shared" si="79"/>
        <v>0</v>
      </c>
      <c r="P154" s="598">
        <f t="shared" si="80"/>
        <v>0</v>
      </c>
      <c r="Q154" s="598">
        <f t="shared" si="81"/>
        <v>0</v>
      </c>
      <c r="R154" s="598">
        <f t="shared" si="82"/>
        <v>0</v>
      </c>
      <c r="S154" s="598">
        <f t="shared" si="83"/>
        <v>0</v>
      </c>
      <c r="T154" s="599">
        <f t="shared" si="84"/>
        <v>0</v>
      </c>
      <c r="U154" s="597">
        <f t="shared" si="85"/>
        <v>0</v>
      </c>
      <c r="V154" s="598">
        <f t="shared" si="86"/>
        <v>0</v>
      </c>
      <c r="W154" s="598">
        <f t="shared" si="87"/>
        <v>0</v>
      </c>
      <c r="X154" s="598">
        <f t="shared" si="88"/>
        <v>0</v>
      </c>
      <c r="Y154" s="598">
        <f t="shared" si="89"/>
        <v>0</v>
      </c>
      <c r="Z154" s="598">
        <f t="shared" si="90"/>
        <v>0</v>
      </c>
      <c r="AA154" s="599">
        <f t="shared" si="91"/>
        <v>0</v>
      </c>
      <c r="AB154" s="597">
        <f t="shared" si="92"/>
        <v>0</v>
      </c>
      <c r="AC154" s="598">
        <f t="shared" si="93"/>
        <v>0</v>
      </c>
      <c r="AD154" s="598">
        <f t="shared" si="94"/>
        <v>0</v>
      </c>
      <c r="AE154" s="598">
        <f t="shared" si="95"/>
        <v>0</v>
      </c>
      <c r="AF154" s="598">
        <f t="shared" si="96"/>
        <v>0</v>
      </c>
      <c r="AG154" s="598">
        <f t="shared" si="97"/>
        <v>0</v>
      </c>
      <c r="AH154" s="599">
        <f t="shared" si="98"/>
        <v>0</v>
      </c>
      <c r="AI154" s="600">
        <f t="shared" si="99"/>
        <v>0</v>
      </c>
      <c r="AJ154" s="598">
        <f t="shared" si="100"/>
        <v>0</v>
      </c>
      <c r="AK154" s="598">
        <f t="shared" si="101"/>
        <v>0</v>
      </c>
      <c r="AL154" s="601">
        <f t="shared" si="102"/>
        <v>0</v>
      </c>
      <c r="AM154" s="602">
        <f t="shared" si="103"/>
        <v>2.08</v>
      </c>
      <c r="AN154" s="1255">
        <f t="shared" si="104"/>
        <v>0</v>
      </c>
      <c r="AO154" s="1256"/>
      <c r="AP154" s="559"/>
      <c r="AQ154" s="559"/>
      <c r="AR154" s="559"/>
    </row>
    <row r="155" spans="1:48">
      <c r="A155" s="463"/>
      <c r="B155" s="42" t="s">
        <v>1084</v>
      </c>
      <c r="C155" s="1252" t="str">
        <f t="shared" si="69"/>
        <v>③：遅出（11：25～20：00）7.75ｈ</v>
      </c>
      <c r="D155" s="1253"/>
      <c r="E155" s="1254"/>
      <c r="F155" s="596" t="str">
        <f t="shared" si="70"/>
        <v>③</v>
      </c>
      <c r="G155" s="597">
        <f t="shared" si="71"/>
        <v>0</v>
      </c>
      <c r="H155" s="598">
        <f t="shared" si="72"/>
        <v>0</v>
      </c>
      <c r="I155" s="598">
        <f t="shared" si="73"/>
        <v>0</v>
      </c>
      <c r="J155" s="598">
        <f t="shared" si="74"/>
        <v>0</v>
      </c>
      <c r="K155" s="598">
        <f t="shared" si="75"/>
        <v>0</v>
      </c>
      <c r="L155" s="598">
        <f t="shared" si="76"/>
        <v>0</v>
      </c>
      <c r="M155" s="599">
        <f t="shared" si="77"/>
        <v>0</v>
      </c>
      <c r="N155" s="597">
        <f t="shared" si="78"/>
        <v>0</v>
      </c>
      <c r="O155" s="598">
        <f t="shared" si="79"/>
        <v>0</v>
      </c>
      <c r="P155" s="598">
        <f t="shared" si="80"/>
        <v>0</v>
      </c>
      <c r="Q155" s="598">
        <f t="shared" si="81"/>
        <v>0</v>
      </c>
      <c r="R155" s="598">
        <f t="shared" si="82"/>
        <v>0</v>
      </c>
      <c r="S155" s="598">
        <f t="shared" si="83"/>
        <v>0</v>
      </c>
      <c r="T155" s="599">
        <f t="shared" si="84"/>
        <v>0</v>
      </c>
      <c r="U155" s="597">
        <f t="shared" si="85"/>
        <v>0</v>
      </c>
      <c r="V155" s="598">
        <f t="shared" si="86"/>
        <v>0</v>
      </c>
      <c r="W155" s="598">
        <f t="shared" si="87"/>
        <v>0</v>
      </c>
      <c r="X155" s="598">
        <f t="shared" si="88"/>
        <v>0</v>
      </c>
      <c r="Y155" s="598">
        <f t="shared" si="89"/>
        <v>0</v>
      </c>
      <c r="Z155" s="598">
        <f t="shared" si="90"/>
        <v>0</v>
      </c>
      <c r="AA155" s="599">
        <f t="shared" si="91"/>
        <v>0</v>
      </c>
      <c r="AB155" s="597">
        <f t="shared" si="92"/>
        <v>0</v>
      </c>
      <c r="AC155" s="598">
        <f t="shared" si="93"/>
        <v>0</v>
      </c>
      <c r="AD155" s="598">
        <f t="shared" si="94"/>
        <v>0</v>
      </c>
      <c r="AE155" s="598">
        <f t="shared" si="95"/>
        <v>0</v>
      </c>
      <c r="AF155" s="598">
        <f t="shared" si="96"/>
        <v>0</v>
      </c>
      <c r="AG155" s="598">
        <f t="shared" si="97"/>
        <v>0</v>
      </c>
      <c r="AH155" s="599">
        <f t="shared" si="98"/>
        <v>0</v>
      </c>
      <c r="AI155" s="600">
        <f t="shared" si="99"/>
        <v>0</v>
      </c>
      <c r="AJ155" s="598">
        <f t="shared" si="100"/>
        <v>0</v>
      </c>
      <c r="AK155" s="598">
        <f t="shared" si="101"/>
        <v>0</v>
      </c>
      <c r="AL155" s="601">
        <f t="shared" si="102"/>
        <v>0</v>
      </c>
      <c r="AM155" s="602">
        <f t="shared" si="103"/>
        <v>2.5</v>
      </c>
      <c r="AN155" s="1255">
        <f t="shared" si="104"/>
        <v>0</v>
      </c>
      <c r="AO155" s="1256"/>
      <c r="AP155" s="559"/>
      <c r="AQ155" s="559"/>
      <c r="AR155" s="559"/>
    </row>
    <row r="156" spans="1:48">
      <c r="A156" s="463"/>
      <c r="B156" s="42" t="s">
        <v>1085</v>
      </c>
      <c r="C156" s="1252" t="str">
        <f t="shared" si="69"/>
        <v>⑤：午前Ａ（8：40～12：40）4ｈ</v>
      </c>
      <c r="D156" s="1253"/>
      <c r="E156" s="1254"/>
      <c r="F156" s="596" t="str">
        <f t="shared" si="70"/>
        <v>⑤</v>
      </c>
      <c r="G156" s="597">
        <f t="shared" si="71"/>
        <v>0</v>
      </c>
      <c r="H156" s="598">
        <f t="shared" si="72"/>
        <v>0</v>
      </c>
      <c r="I156" s="598">
        <f t="shared" si="73"/>
        <v>0</v>
      </c>
      <c r="J156" s="598">
        <f t="shared" si="74"/>
        <v>0</v>
      </c>
      <c r="K156" s="598">
        <f t="shared" si="75"/>
        <v>0</v>
      </c>
      <c r="L156" s="598">
        <f t="shared" si="76"/>
        <v>0</v>
      </c>
      <c r="M156" s="599">
        <f t="shared" si="77"/>
        <v>0</v>
      </c>
      <c r="N156" s="597">
        <f t="shared" si="78"/>
        <v>0</v>
      </c>
      <c r="O156" s="598">
        <f t="shared" si="79"/>
        <v>0</v>
      </c>
      <c r="P156" s="598">
        <f t="shared" si="80"/>
        <v>0</v>
      </c>
      <c r="Q156" s="598">
        <f t="shared" si="81"/>
        <v>0</v>
      </c>
      <c r="R156" s="598">
        <f t="shared" si="82"/>
        <v>0</v>
      </c>
      <c r="S156" s="598">
        <f t="shared" si="83"/>
        <v>0</v>
      </c>
      <c r="T156" s="599">
        <f t="shared" si="84"/>
        <v>0</v>
      </c>
      <c r="U156" s="597">
        <f t="shared" si="85"/>
        <v>0</v>
      </c>
      <c r="V156" s="598">
        <f t="shared" si="86"/>
        <v>0</v>
      </c>
      <c r="W156" s="598">
        <f t="shared" si="87"/>
        <v>0</v>
      </c>
      <c r="X156" s="598">
        <f t="shared" si="88"/>
        <v>0</v>
      </c>
      <c r="Y156" s="598">
        <f t="shared" si="89"/>
        <v>0</v>
      </c>
      <c r="Z156" s="598">
        <f t="shared" si="90"/>
        <v>0</v>
      </c>
      <c r="AA156" s="599">
        <f t="shared" si="91"/>
        <v>0</v>
      </c>
      <c r="AB156" s="597">
        <f t="shared" si="92"/>
        <v>0</v>
      </c>
      <c r="AC156" s="598">
        <f t="shared" si="93"/>
        <v>0</v>
      </c>
      <c r="AD156" s="598">
        <f t="shared" si="94"/>
        <v>0</v>
      </c>
      <c r="AE156" s="598">
        <f t="shared" si="95"/>
        <v>0</v>
      </c>
      <c r="AF156" s="598">
        <f t="shared" si="96"/>
        <v>0</v>
      </c>
      <c r="AG156" s="598">
        <f t="shared" si="97"/>
        <v>0</v>
      </c>
      <c r="AH156" s="599">
        <f t="shared" si="98"/>
        <v>0</v>
      </c>
      <c r="AI156" s="600">
        <f t="shared" si="99"/>
        <v>0</v>
      </c>
      <c r="AJ156" s="598">
        <f t="shared" si="100"/>
        <v>0</v>
      </c>
      <c r="AK156" s="598">
        <f t="shared" si="101"/>
        <v>0</v>
      </c>
      <c r="AL156" s="601">
        <f t="shared" si="102"/>
        <v>0</v>
      </c>
      <c r="AM156" s="602">
        <f t="shared" si="103"/>
        <v>0.57999999999999996</v>
      </c>
      <c r="AN156" s="1255">
        <f t="shared" si="104"/>
        <v>0</v>
      </c>
      <c r="AO156" s="1256"/>
      <c r="AP156" s="559"/>
      <c r="AQ156" s="559"/>
      <c r="AR156" s="559"/>
    </row>
    <row r="157" spans="1:48">
      <c r="A157" s="463"/>
      <c r="B157" s="42" t="s">
        <v>1086</v>
      </c>
      <c r="C157" s="1252" t="str">
        <f t="shared" si="69"/>
        <v>⑥：午後Ａ（13：30～17：30）4ｈ</v>
      </c>
      <c r="D157" s="1253"/>
      <c r="E157" s="1254"/>
      <c r="F157" s="596" t="str">
        <f t="shared" si="70"/>
        <v>⑥</v>
      </c>
      <c r="G157" s="597">
        <f t="shared" si="71"/>
        <v>0</v>
      </c>
      <c r="H157" s="598">
        <f t="shared" si="72"/>
        <v>0</v>
      </c>
      <c r="I157" s="598">
        <f t="shared" si="73"/>
        <v>0</v>
      </c>
      <c r="J157" s="598">
        <f t="shared" si="74"/>
        <v>0</v>
      </c>
      <c r="K157" s="598">
        <f t="shared" si="75"/>
        <v>0</v>
      </c>
      <c r="L157" s="598">
        <f t="shared" si="76"/>
        <v>0</v>
      </c>
      <c r="M157" s="599">
        <f t="shared" si="77"/>
        <v>0</v>
      </c>
      <c r="N157" s="597">
        <f t="shared" si="78"/>
        <v>0</v>
      </c>
      <c r="O157" s="598">
        <f t="shared" si="79"/>
        <v>0</v>
      </c>
      <c r="P157" s="598">
        <f t="shared" si="80"/>
        <v>0</v>
      </c>
      <c r="Q157" s="598">
        <f t="shared" si="81"/>
        <v>0</v>
      </c>
      <c r="R157" s="598">
        <f t="shared" si="82"/>
        <v>0</v>
      </c>
      <c r="S157" s="598">
        <f t="shared" si="83"/>
        <v>0</v>
      </c>
      <c r="T157" s="599">
        <f t="shared" si="84"/>
        <v>0</v>
      </c>
      <c r="U157" s="597">
        <f t="shared" si="85"/>
        <v>0</v>
      </c>
      <c r="V157" s="598">
        <f t="shared" si="86"/>
        <v>0</v>
      </c>
      <c r="W157" s="598">
        <f t="shared" si="87"/>
        <v>0</v>
      </c>
      <c r="X157" s="598">
        <f t="shared" si="88"/>
        <v>0</v>
      </c>
      <c r="Y157" s="598">
        <f t="shared" si="89"/>
        <v>0</v>
      </c>
      <c r="Z157" s="598">
        <f t="shared" si="90"/>
        <v>0</v>
      </c>
      <c r="AA157" s="599">
        <f t="shared" si="91"/>
        <v>0</v>
      </c>
      <c r="AB157" s="597">
        <f t="shared" si="92"/>
        <v>0</v>
      </c>
      <c r="AC157" s="598">
        <f t="shared" si="93"/>
        <v>0</v>
      </c>
      <c r="AD157" s="598">
        <f t="shared" si="94"/>
        <v>0</v>
      </c>
      <c r="AE157" s="598">
        <f t="shared" si="95"/>
        <v>0</v>
      </c>
      <c r="AF157" s="598">
        <f t="shared" si="96"/>
        <v>0</v>
      </c>
      <c r="AG157" s="598">
        <f t="shared" si="97"/>
        <v>0</v>
      </c>
      <c r="AH157" s="599">
        <f t="shared" si="98"/>
        <v>0</v>
      </c>
      <c r="AI157" s="600">
        <f t="shared" si="99"/>
        <v>0</v>
      </c>
      <c r="AJ157" s="598">
        <f t="shared" si="100"/>
        <v>0</v>
      </c>
      <c r="AK157" s="598">
        <f t="shared" si="101"/>
        <v>0</v>
      </c>
      <c r="AL157" s="601">
        <f t="shared" si="102"/>
        <v>0</v>
      </c>
      <c r="AM157" s="602">
        <f t="shared" si="103"/>
        <v>1</v>
      </c>
      <c r="AN157" s="1255">
        <f t="shared" si="104"/>
        <v>0</v>
      </c>
      <c r="AO157" s="1256"/>
      <c r="AP157" s="559"/>
      <c r="AQ157" s="559"/>
      <c r="AR157" s="559"/>
    </row>
    <row r="158" spans="1:48">
      <c r="A158" s="463"/>
      <c r="B158" s="42" t="s">
        <v>1087</v>
      </c>
      <c r="C158" s="1252" t="str">
        <f t="shared" si="69"/>
        <v>⑦：日勤Ｂ（9：00～17：00）7ｈ</v>
      </c>
      <c r="D158" s="1253"/>
      <c r="E158" s="1254"/>
      <c r="F158" s="596" t="str">
        <f t="shared" si="70"/>
        <v>⑦</v>
      </c>
      <c r="G158" s="597">
        <f t="shared" si="71"/>
        <v>0</v>
      </c>
      <c r="H158" s="598">
        <f t="shared" si="72"/>
        <v>0</v>
      </c>
      <c r="I158" s="598">
        <f t="shared" si="73"/>
        <v>0</v>
      </c>
      <c r="J158" s="598">
        <f t="shared" si="74"/>
        <v>0</v>
      </c>
      <c r="K158" s="598">
        <f t="shared" si="75"/>
        <v>0</v>
      </c>
      <c r="L158" s="598">
        <f t="shared" si="76"/>
        <v>0</v>
      </c>
      <c r="M158" s="599">
        <f t="shared" si="77"/>
        <v>0</v>
      </c>
      <c r="N158" s="597">
        <f t="shared" si="78"/>
        <v>0</v>
      </c>
      <c r="O158" s="598">
        <f t="shared" si="79"/>
        <v>0</v>
      </c>
      <c r="P158" s="598">
        <f t="shared" si="80"/>
        <v>0</v>
      </c>
      <c r="Q158" s="598">
        <f t="shared" si="81"/>
        <v>0</v>
      </c>
      <c r="R158" s="598">
        <f t="shared" si="82"/>
        <v>0</v>
      </c>
      <c r="S158" s="598">
        <f t="shared" si="83"/>
        <v>0</v>
      </c>
      <c r="T158" s="599">
        <f t="shared" si="84"/>
        <v>0</v>
      </c>
      <c r="U158" s="597">
        <f t="shared" si="85"/>
        <v>0</v>
      </c>
      <c r="V158" s="598">
        <f t="shared" si="86"/>
        <v>0</v>
      </c>
      <c r="W158" s="598">
        <f t="shared" si="87"/>
        <v>0</v>
      </c>
      <c r="X158" s="598">
        <f t="shared" si="88"/>
        <v>0</v>
      </c>
      <c r="Y158" s="598">
        <f t="shared" si="89"/>
        <v>0</v>
      </c>
      <c r="Z158" s="598">
        <f t="shared" si="90"/>
        <v>0</v>
      </c>
      <c r="AA158" s="599">
        <f t="shared" si="91"/>
        <v>0</v>
      </c>
      <c r="AB158" s="597">
        <f t="shared" si="92"/>
        <v>0</v>
      </c>
      <c r="AC158" s="598">
        <f t="shared" si="93"/>
        <v>0</v>
      </c>
      <c r="AD158" s="598">
        <f t="shared" si="94"/>
        <v>0</v>
      </c>
      <c r="AE158" s="598">
        <f t="shared" si="95"/>
        <v>0</v>
      </c>
      <c r="AF158" s="598">
        <f t="shared" si="96"/>
        <v>0</v>
      </c>
      <c r="AG158" s="598">
        <f t="shared" si="97"/>
        <v>0</v>
      </c>
      <c r="AH158" s="599">
        <f t="shared" si="98"/>
        <v>0</v>
      </c>
      <c r="AI158" s="600">
        <f t="shared" si="99"/>
        <v>0</v>
      </c>
      <c r="AJ158" s="598">
        <f t="shared" si="100"/>
        <v>0</v>
      </c>
      <c r="AK158" s="598">
        <f t="shared" si="101"/>
        <v>0</v>
      </c>
      <c r="AL158" s="601">
        <f t="shared" si="102"/>
        <v>0</v>
      </c>
      <c r="AM158" s="602">
        <f t="shared" si="103"/>
        <v>0.75</v>
      </c>
      <c r="AN158" s="1255">
        <f t="shared" si="104"/>
        <v>0</v>
      </c>
      <c r="AO158" s="1256"/>
      <c r="AP158" s="559"/>
      <c r="AQ158" s="559"/>
      <c r="AR158" s="559"/>
    </row>
    <row r="159" spans="1:48">
      <c r="A159" s="463"/>
      <c r="B159" s="42" t="s">
        <v>1088</v>
      </c>
      <c r="C159" s="1252" t="str">
        <f t="shared" si="69"/>
        <v>⑧：午前Ｂ（9：00～13：00）4ｈ</v>
      </c>
      <c r="D159" s="1253"/>
      <c r="E159" s="1254"/>
      <c r="F159" s="596" t="str">
        <f t="shared" si="70"/>
        <v>⑧</v>
      </c>
      <c r="G159" s="597">
        <f t="shared" si="71"/>
        <v>0</v>
      </c>
      <c r="H159" s="598">
        <f t="shared" si="72"/>
        <v>0</v>
      </c>
      <c r="I159" s="598">
        <f t="shared" si="73"/>
        <v>0</v>
      </c>
      <c r="J159" s="598">
        <f t="shared" si="74"/>
        <v>0</v>
      </c>
      <c r="K159" s="598">
        <f t="shared" si="75"/>
        <v>0</v>
      </c>
      <c r="L159" s="598">
        <f t="shared" si="76"/>
        <v>0</v>
      </c>
      <c r="M159" s="599">
        <f t="shared" si="77"/>
        <v>0</v>
      </c>
      <c r="N159" s="597">
        <f t="shared" si="78"/>
        <v>0</v>
      </c>
      <c r="O159" s="598">
        <f t="shared" si="79"/>
        <v>0</v>
      </c>
      <c r="P159" s="598">
        <f t="shared" si="80"/>
        <v>0</v>
      </c>
      <c r="Q159" s="598">
        <f t="shared" si="81"/>
        <v>0</v>
      </c>
      <c r="R159" s="598">
        <f t="shared" si="82"/>
        <v>0</v>
      </c>
      <c r="S159" s="598">
        <f t="shared" si="83"/>
        <v>0</v>
      </c>
      <c r="T159" s="599">
        <f t="shared" si="84"/>
        <v>0</v>
      </c>
      <c r="U159" s="597">
        <f t="shared" si="85"/>
        <v>0</v>
      </c>
      <c r="V159" s="598">
        <f t="shared" si="86"/>
        <v>0</v>
      </c>
      <c r="W159" s="598">
        <f t="shared" si="87"/>
        <v>0</v>
      </c>
      <c r="X159" s="598">
        <f t="shared" si="88"/>
        <v>0</v>
      </c>
      <c r="Y159" s="598">
        <f t="shared" si="89"/>
        <v>0</v>
      </c>
      <c r="Z159" s="598">
        <f t="shared" si="90"/>
        <v>0</v>
      </c>
      <c r="AA159" s="599">
        <f t="shared" si="91"/>
        <v>0</v>
      </c>
      <c r="AB159" s="597">
        <f t="shared" si="92"/>
        <v>0</v>
      </c>
      <c r="AC159" s="598">
        <f t="shared" si="93"/>
        <v>0</v>
      </c>
      <c r="AD159" s="598">
        <f t="shared" si="94"/>
        <v>0</v>
      </c>
      <c r="AE159" s="598">
        <f t="shared" si="95"/>
        <v>0</v>
      </c>
      <c r="AF159" s="598">
        <f t="shared" si="96"/>
        <v>0</v>
      </c>
      <c r="AG159" s="598">
        <f t="shared" si="97"/>
        <v>0</v>
      </c>
      <c r="AH159" s="599">
        <f t="shared" si="98"/>
        <v>0</v>
      </c>
      <c r="AI159" s="600">
        <f t="shared" si="99"/>
        <v>0</v>
      </c>
      <c r="AJ159" s="598">
        <f t="shared" si="100"/>
        <v>0</v>
      </c>
      <c r="AK159" s="598">
        <f t="shared" si="101"/>
        <v>0</v>
      </c>
      <c r="AL159" s="601">
        <f t="shared" si="102"/>
        <v>0</v>
      </c>
      <c r="AM159" s="602">
        <f t="shared" si="103"/>
        <v>0.25</v>
      </c>
      <c r="AN159" s="1255">
        <f t="shared" si="104"/>
        <v>0</v>
      </c>
      <c r="AO159" s="1256"/>
      <c r="AP159" s="559"/>
      <c r="AQ159" s="559"/>
      <c r="AR159" s="559"/>
    </row>
    <row r="160" spans="1:48">
      <c r="A160" s="463"/>
      <c r="B160" s="42" t="s">
        <v>1089</v>
      </c>
      <c r="C160" s="1252" t="str">
        <f t="shared" si="69"/>
        <v>⑨：午後Ｂ（13：00～17：00）4ｈ</v>
      </c>
      <c r="D160" s="1253"/>
      <c r="E160" s="1254"/>
      <c r="F160" s="596" t="str">
        <f t="shared" si="70"/>
        <v>⑨</v>
      </c>
      <c r="G160" s="597">
        <f t="shared" si="71"/>
        <v>0</v>
      </c>
      <c r="H160" s="598">
        <f t="shared" si="72"/>
        <v>0</v>
      </c>
      <c r="I160" s="598">
        <f t="shared" si="73"/>
        <v>0</v>
      </c>
      <c r="J160" s="598">
        <f t="shared" si="74"/>
        <v>0</v>
      </c>
      <c r="K160" s="598">
        <f t="shared" si="75"/>
        <v>0</v>
      </c>
      <c r="L160" s="598">
        <f t="shared" si="76"/>
        <v>0</v>
      </c>
      <c r="M160" s="599">
        <f t="shared" si="77"/>
        <v>0</v>
      </c>
      <c r="N160" s="597">
        <f t="shared" si="78"/>
        <v>0</v>
      </c>
      <c r="O160" s="598">
        <f t="shared" si="79"/>
        <v>0</v>
      </c>
      <c r="P160" s="598">
        <f t="shared" si="80"/>
        <v>0</v>
      </c>
      <c r="Q160" s="598">
        <f t="shared" si="81"/>
        <v>0</v>
      </c>
      <c r="R160" s="598">
        <f t="shared" si="82"/>
        <v>0</v>
      </c>
      <c r="S160" s="598">
        <f t="shared" si="83"/>
        <v>0</v>
      </c>
      <c r="T160" s="599">
        <f t="shared" si="84"/>
        <v>0</v>
      </c>
      <c r="U160" s="597">
        <f t="shared" si="85"/>
        <v>0</v>
      </c>
      <c r="V160" s="598">
        <f t="shared" si="86"/>
        <v>0</v>
      </c>
      <c r="W160" s="598">
        <f t="shared" si="87"/>
        <v>0</v>
      </c>
      <c r="X160" s="598">
        <f t="shared" si="88"/>
        <v>0</v>
      </c>
      <c r="Y160" s="598">
        <f t="shared" si="89"/>
        <v>0</v>
      </c>
      <c r="Z160" s="598">
        <f t="shared" si="90"/>
        <v>0</v>
      </c>
      <c r="AA160" s="599">
        <f t="shared" si="91"/>
        <v>0</v>
      </c>
      <c r="AB160" s="597">
        <f t="shared" si="92"/>
        <v>0</v>
      </c>
      <c r="AC160" s="598">
        <f t="shared" si="93"/>
        <v>0</v>
      </c>
      <c r="AD160" s="598">
        <f t="shared" si="94"/>
        <v>0</v>
      </c>
      <c r="AE160" s="598">
        <f t="shared" si="95"/>
        <v>0</v>
      </c>
      <c r="AF160" s="598">
        <f t="shared" si="96"/>
        <v>0</v>
      </c>
      <c r="AG160" s="598">
        <f t="shared" si="97"/>
        <v>0</v>
      </c>
      <c r="AH160" s="599">
        <f t="shared" si="98"/>
        <v>0</v>
      </c>
      <c r="AI160" s="600">
        <f t="shared" si="99"/>
        <v>0</v>
      </c>
      <c r="AJ160" s="598">
        <f t="shared" si="100"/>
        <v>0</v>
      </c>
      <c r="AK160" s="598">
        <f t="shared" si="101"/>
        <v>0</v>
      </c>
      <c r="AL160" s="601">
        <f t="shared" si="102"/>
        <v>0</v>
      </c>
      <c r="AM160" s="602">
        <f t="shared" si="103"/>
        <v>0.5</v>
      </c>
      <c r="AN160" s="1255">
        <f t="shared" si="104"/>
        <v>0</v>
      </c>
      <c r="AO160" s="1256"/>
      <c r="AP160" s="559"/>
      <c r="AQ160" s="559"/>
      <c r="AR160" s="559"/>
    </row>
    <row r="161" spans="1:44">
      <c r="A161" s="463"/>
      <c r="B161" s="42" t="s">
        <v>1090</v>
      </c>
      <c r="C161" s="1252" t="str">
        <f t="shared" si="69"/>
        <v>⑩：午後Ｃ（11：25～15：25）4ｈ</v>
      </c>
      <c r="D161" s="1253"/>
      <c r="E161" s="1254"/>
      <c r="F161" s="596" t="str">
        <f t="shared" si="70"/>
        <v>⑩</v>
      </c>
      <c r="G161" s="597">
        <f t="shared" si="71"/>
        <v>0</v>
      </c>
      <c r="H161" s="598">
        <f t="shared" si="72"/>
        <v>0</v>
      </c>
      <c r="I161" s="598">
        <f t="shared" si="73"/>
        <v>0</v>
      </c>
      <c r="J161" s="598">
        <f t="shared" si="74"/>
        <v>0</v>
      </c>
      <c r="K161" s="598">
        <f t="shared" si="75"/>
        <v>0</v>
      </c>
      <c r="L161" s="598">
        <f t="shared" si="76"/>
        <v>0</v>
      </c>
      <c r="M161" s="599">
        <f t="shared" si="77"/>
        <v>0</v>
      </c>
      <c r="N161" s="597">
        <f t="shared" si="78"/>
        <v>0</v>
      </c>
      <c r="O161" s="598">
        <f t="shared" si="79"/>
        <v>0</v>
      </c>
      <c r="P161" s="598">
        <f t="shared" si="80"/>
        <v>0</v>
      </c>
      <c r="Q161" s="598">
        <f t="shared" si="81"/>
        <v>0</v>
      </c>
      <c r="R161" s="598">
        <f t="shared" si="82"/>
        <v>0</v>
      </c>
      <c r="S161" s="598">
        <f t="shared" si="83"/>
        <v>0</v>
      </c>
      <c r="T161" s="599">
        <f t="shared" si="84"/>
        <v>0</v>
      </c>
      <c r="U161" s="597">
        <f t="shared" si="85"/>
        <v>0</v>
      </c>
      <c r="V161" s="598">
        <f t="shared" si="86"/>
        <v>0</v>
      </c>
      <c r="W161" s="598">
        <f t="shared" si="87"/>
        <v>0</v>
      </c>
      <c r="X161" s="598">
        <f t="shared" si="88"/>
        <v>0</v>
      </c>
      <c r="Y161" s="598">
        <f t="shared" si="89"/>
        <v>0</v>
      </c>
      <c r="Z161" s="598">
        <f t="shared" si="90"/>
        <v>0</v>
      </c>
      <c r="AA161" s="599">
        <f t="shared" si="91"/>
        <v>0</v>
      </c>
      <c r="AB161" s="597">
        <f t="shared" si="92"/>
        <v>0</v>
      </c>
      <c r="AC161" s="598">
        <f t="shared" si="93"/>
        <v>0</v>
      </c>
      <c r="AD161" s="598">
        <f t="shared" si="94"/>
        <v>0</v>
      </c>
      <c r="AE161" s="598">
        <f t="shared" si="95"/>
        <v>0</v>
      </c>
      <c r="AF161" s="598">
        <f t="shared" si="96"/>
        <v>0</v>
      </c>
      <c r="AG161" s="598">
        <f t="shared" si="97"/>
        <v>0</v>
      </c>
      <c r="AH161" s="599">
        <f t="shared" si="98"/>
        <v>0</v>
      </c>
      <c r="AI161" s="600">
        <f t="shared" si="99"/>
        <v>0</v>
      </c>
      <c r="AJ161" s="598">
        <f t="shared" si="100"/>
        <v>0</v>
      </c>
      <c r="AK161" s="598">
        <f t="shared" si="101"/>
        <v>0</v>
      </c>
      <c r="AL161" s="601">
        <f t="shared" si="102"/>
        <v>0</v>
      </c>
      <c r="AM161" s="602">
        <f t="shared" si="103"/>
        <v>0</v>
      </c>
      <c r="AN161" s="1255">
        <f t="shared" si="104"/>
        <v>0</v>
      </c>
      <c r="AO161" s="1256"/>
      <c r="AP161" s="559"/>
      <c r="AQ161" s="559"/>
      <c r="AR161" s="559"/>
    </row>
    <row r="162" spans="1:44">
      <c r="A162" s="463"/>
      <c r="B162" s="42" t="s">
        <v>1091</v>
      </c>
      <c r="C162" s="1252" t="str">
        <f t="shared" si="69"/>
        <v>⑪：午後Ｄ（16：00～20：00）4ｈ</v>
      </c>
      <c r="D162" s="1253"/>
      <c r="E162" s="1254"/>
      <c r="F162" s="596" t="str">
        <f t="shared" si="70"/>
        <v>⑪</v>
      </c>
      <c r="G162" s="597">
        <f t="shared" si="71"/>
        <v>0</v>
      </c>
      <c r="H162" s="598">
        <f t="shared" si="72"/>
        <v>0</v>
      </c>
      <c r="I162" s="598">
        <f t="shared" si="73"/>
        <v>0</v>
      </c>
      <c r="J162" s="598">
        <f t="shared" si="74"/>
        <v>0</v>
      </c>
      <c r="K162" s="598">
        <f t="shared" si="75"/>
        <v>0</v>
      </c>
      <c r="L162" s="598">
        <f t="shared" si="76"/>
        <v>0</v>
      </c>
      <c r="M162" s="599">
        <f t="shared" si="77"/>
        <v>0</v>
      </c>
      <c r="N162" s="597">
        <f t="shared" si="78"/>
        <v>0</v>
      </c>
      <c r="O162" s="598">
        <f t="shared" si="79"/>
        <v>0</v>
      </c>
      <c r="P162" s="598">
        <f t="shared" si="80"/>
        <v>0</v>
      </c>
      <c r="Q162" s="598">
        <f t="shared" si="81"/>
        <v>0</v>
      </c>
      <c r="R162" s="598">
        <f t="shared" si="82"/>
        <v>0</v>
      </c>
      <c r="S162" s="598">
        <f t="shared" si="83"/>
        <v>0</v>
      </c>
      <c r="T162" s="599">
        <f t="shared" si="84"/>
        <v>0</v>
      </c>
      <c r="U162" s="597">
        <f t="shared" si="85"/>
        <v>0</v>
      </c>
      <c r="V162" s="598">
        <f t="shared" si="86"/>
        <v>0</v>
      </c>
      <c r="W162" s="598">
        <f t="shared" si="87"/>
        <v>0</v>
      </c>
      <c r="X162" s="598">
        <f t="shared" si="88"/>
        <v>0</v>
      </c>
      <c r="Y162" s="598">
        <f t="shared" si="89"/>
        <v>0</v>
      </c>
      <c r="Z162" s="598">
        <f t="shared" si="90"/>
        <v>0</v>
      </c>
      <c r="AA162" s="599">
        <f t="shared" si="91"/>
        <v>0</v>
      </c>
      <c r="AB162" s="597">
        <f t="shared" si="92"/>
        <v>0</v>
      </c>
      <c r="AC162" s="598">
        <f t="shared" si="93"/>
        <v>0</v>
      </c>
      <c r="AD162" s="598">
        <f t="shared" si="94"/>
        <v>0</v>
      </c>
      <c r="AE162" s="598">
        <f t="shared" si="95"/>
        <v>0</v>
      </c>
      <c r="AF162" s="598">
        <f t="shared" si="96"/>
        <v>0</v>
      </c>
      <c r="AG162" s="598">
        <f t="shared" si="97"/>
        <v>0</v>
      </c>
      <c r="AH162" s="599">
        <f t="shared" si="98"/>
        <v>0</v>
      </c>
      <c r="AI162" s="600">
        <f t="shared" si="99"/>
        <v>0</v>
      </c>
      <c r="AJ162" s="598">
        <f t="shared" si="100"/>
        <v>0</v>
      </c>
      <c r="AK162" s="598">
        <f t="shared" si="101"/>
        <v>0</v>
      </c>
      <c r="AL162" s="601">
        <f t="shared" si="102"/>
        <v>0</v>
      </c>
      <c r="AM162" s="602">
        <f t="shared" si="103"/>
        <v>3.5</v>
      </c>
      <c r="AN162" s="1255">
        <f t="shared" si="104"/>
        <v>0</v>
      </c>
      <c r="AO162" s="1256"/>
      <c r="AP162" s="559"/>
      <c r="AQ162" s="559"/>
      <c r="AR162" s="559"/>
    </row>
    <row r="163" spans="1:44">
      <c r="A163" s="463"/>
      <c r="B163" s="42" t="s">
        <v>1092</v>
      </c>
      <c r="C163" s="1252" t="str">
        <f t="shared" si="69"/>
        <v>⑱：日勤Ｃ（8：40～17：00）7.5ｈ</v>
      </c>
      <c r="D163" s="1253"/>
      <c r="E163" s="1254"/>
      <c r="F163" s="596" t="str">
        <f t="shared" si="70"/>
        <v>⑱</v>
      </c>
      <c r="G163" s="597">
        <f t="shared" si="71"/>
        <v>0</v>
      </c>
      <c r="H163" s="598">
        <f t="shared" si="72"/>
        <v>0</v>
      </c>
      <c r="I163" s="598">
        <f t="shared" si="73"/>
        <v>0</v>
      </c>
      <c r="J163" s="598">
        <f t="shared" si="74"/>
        <v>0</v>
      </c>
      <c r="K163" s="598">
        <f t="shared" si="75"/>
        <v>0</v>
      </c>
      <c r="L163" s="598">
        <f t="shared" si="76"/>
        <v>0</v>
      </c>
      <c r="M163" s="599">
        <f t="shared" si="77"/>
        <v>0</v>
      </c>
      <c r="N163" s="597">
        <f t="shared" si="78"/>
        <v>0</v>
      </c>
      <c r="O163" s="598">
        <f t="shared" si="79"/>
        <v>0</v>
      </c>
      <c r="P163" s="598">
        <f t="shared" si="80"/>
        <v>0</v>
      </c>
      <c r="Q163" s="598">
        <f t="shared" si="81"/>
        <v>0</v>
      </c>
      <c r="R163" s="598">
        <f t="shared" si="82"/>
        <v>0</v>
      </c>
      <c r="S163" s="598">
        <f t="shared" si="83"/>
        <v>0</v>
      </c>
      <c r="T163" s="599">
        <f t="shared" si="84"/>
        <v>0</v>
      </c>
      <c r="U163" s="597">
        <f t="shared" si="85"/>
        <v>0</v>
      </c>
      <c r="V163" s="598">
        <f t="shared" si="86"/>
        <v>0</v>
      </c>
      <c r="W163" s="598">
        <f t="shared" si="87"/>
        <v>0</v>
      </c>
      <c r="X163" s="598">
        <f t="shared" si="88"/>
        <v>0</v>
      </c>
      <c r="Y163" s="598">
        <f t="shared" si="89"/>
        <v>0</v>
      </c>
      <c r="Z163" s="598">
        <f t="shared" si="90"/>
        <v>0</v>
      </c>
      <c r="AA163" s="599">
        <f t="shared" si="91"/>
        <v>0</v>
      </c>
      <c r="AB163" s="597">
        <f t="shared" si="92"/>
        <v>0</v>
      </c>
      <c r="AC163" s="598">
        <f t="shared" si="93"/>
        <v>0</v>
      </c>
      <c r="AD163" s="598">
        <f t="shared" si="94"/>
        <v>0</v>
      </c>
      <c r="AE163" s="598">
        <f t="shared" si="95"/>
        <v>0</v>
      </c>
      <c r="AF163" s="598">
        <f t="shared" si="96"/>
        <v>0</v>
      </c>
      <c r="AG163" s="598">
        <f t="shared" si="97"/>
        <v>0</v>
      </c>
      <c r="AH163" s="599">
        <f t="shared" si="98"/>
        <v>0</v>
      </c>
      <c r="AI163" s="600">
        <f t="shared" si="99"/>
        <v>0</v>
      </c>
      <c r="AJ163" s="598">
        <f t="shared" si="100"/>
        <v>0</v>
      </c>
      <c r="AK163" s="598">
        <f t="shared" si="101"/>
        <v>0</v>
      </c>
      <c r="AL163" s="601">
        <f t="shared" si="102"/>
        <v>0</v>
      </c>
      <c r="AM163" s="602">
        <f t="shared" si="103"/>
        <v>1.08</v>
      </c>
      <c r="AN163" s="1255">
        <f t="shared" si="104"/>
        <v>0</v>
      </c>
      <c r="AO163" s="1256"/>
      <c r="AP163" s="559"/>
      <c r="AQ163" s="559"/>
      <c r="AR163" s="559"/>
    </row>
    <row r="164" spans="1:44">
      <c r="A164" s="463"/>
      <c r="B164" s="42" t="s">
        <v>1093</v>
      </c>
      <c r="C164" s="1252" t="str">
        <f t="shared" si="69"/>
        <v>⑲：午前Ｃ（9：00～13：00）4ｈ</v>
      </c>
      <c r="D164" s="1253"/>
      <c r="E164" s="1254"/>
      <c r="F164" s="596" t="str">
        <f t="shared" si="70"/>
        <v>⑲</v>
      </c>
      <c r="G164" s="597">
        <f t="shared" si="71"/>
        <v>0</v>
      </c>
      <c r="H164" s="598">
        <f t="shared" si="72"/>
        <v>0</v>
      </c>
      <c r="I164" s="598">
        <f t="shared" si="73"/>
        <v>0</v>
      </c>
      <c r="J164" s="598">
        <f t="shared" si="74"/>
        <v>0</v>
      </c>
      <c r="K164" s="598">
        <f t="shared" si="75"/>
        <v>0</v>
      </c>
      <c r="L164" s="598">
        <f t="shared" si="76"/>
        <v>0</v>
      </c>
      <c r="M164" s="599">
        <f t="shared" si="77"/>
        <v>0</v>
      </c>
      <c r="N164" s="597">
        <f t="shared" si="78"/>
        <v>0</v>
      </c>
      <c r="O164" s="598">
        <f t="shared" si="79"/>
        <v>0</v>
      </c>
      <c r="P164" s="598">
        <f t="shared" si="80"/>
        <v>0</v>
      </c>
      <c r="Q164" s="598">
        <f t="shared" si="81"/>
        <v>0</v>
      </c>
      <c r="R164" s="598">
        <f t="shared" si="82"/>
        <v>0</v>
      </c>
      <c r="S164" s="598">
        <f t="shared" si="83"/>
        <v>0</v>
      </c>
      <c r="T164" s="599">
        <f t="shared" si="84"/>
        <v>0</v>
      </c>
      <c r="U164" s="597">
        <f t="shared" si="85"/>
        <v>0</v>
      </c>
      <c r="V164" s="598">
        <f t="shared" si="86"/>
        <v>0</v>
      </c>
      <c r="W164" s="598">
        <f t="shared" si="87"/>
        <v>0</v>
      </c>
      <c r="X164" s="598">
        <f t="shared" si="88"/>
        <v>0</v>
      </c>
      <c r="Y164" s="598">
        <f t="shared" si="89"/>
        <v>0</v>
      </c>
      <c r="Z164" s="598">
        <f t="shared" si="90"/>
        <v>0</v>
      </c>
      <c r="AA164" s="599">
        <f t="shared" si="91"/>
        <v>0</v>
      </c>
      <c r="AB164" s="597">
        <f t="shared" si="92"/>
        <v>0</v>
      </c>
      <c r="AC164" s="598">
        <f t="shared" si="93"/>
        <v>0</v>
      </c>
      <c r="AD164" s="598">
        <f t="shared" si="94"/>
        <v>0</v>
      </c>
      <c r="AE164" s="598">
        <f t="shared" si="95"/>
        <v>0</v>
      </c>
      <c r="AF164" s="598">
        <f t="shared" si="96"/>
        <v>0</v>
      </c>
      <c r="AG164" s="598">
        <f t="shared" si="97"/>
        <v>0</v>
      </c>
      <c r="AH164" s="599">
        <f t="shared" si="98"/>
        <v>0</v>
      </c>
      <c r="AI164" s="600">
        <f t="shared" si="99"/>
        <v>0</v>
      </c>
      <c r="AJ164" s="598">
        <f t="shared" si="100"/>
        <v>0</v>
      </c>
      <c r="AK164" s="598">
        <f t="shared" si="101"/>
        <v>0</v>
      </c>
      <c r="AL164" s="601">
        <f t="shared" si="102"/>
        <v>0</v>
      </c>
      <c r="AM164" s="602">
        <f t="shared" si="103"/>
        <v>0.25</v>
      </c>
      <c r="AN164" s="1255">
        <f t="shared" si="104"/>
        <v>0</v>
      </c>
      <c r="AO164" s="1256"/>
      <c r="AP164" s="559"/>
      <c r="AQ164" s="559"/>
      <c r="AR164" s="559"/>
    </row>
    <row r="165" spans="1:44">
      <c r="A165" s="463"/>
      <c r="B165" s="42" t="s">
        <v>1094</v>
      </c>
      <c r="C165" s="1252" t="str">
        <f t="shared" si="69"/>
        <v>⑳：午前Ｄ（7：10～11：10）4ｈ</v>
      </c>
      <c r="D165" s="1253"/>
      <c r="E165" s="1254"/>
      <c r="F165" s="596" t="str">
        <f t="shared" si="70"/>
        <v>⑳</v>
      </c>
      <c r="G165" s="597">
        <f t="shared" si="71"/>
        <v>0</v>
      </c>
      <c r="H165" s="598">
        <f t="shared" si="72"/>
        <v>0</v>
      </c>
      <c r="I165" s="598">
        <f t="shared" si="73"/>
        <v>0</v>
      </c>
      <c r="J165" s="598">
        <f t="shared" si="74"/>
        <v>0</v>
      </c>
      <c r="K165" s="598">
        <f t="shared" si="75"/>
        <v>0</v>
      </c>
      <c r="L165" s="598">
        <f t="shared" si="76"/>
        <v>0</v>
      </c>
      <c r="M165" s="599">
        <f t="shared" si="77"/>
        <v>0</v>
      </c>
      <c r="N165" s="597">
        <f t="shared" si="78"/>
        <v>0</v>
      </c>
      <c r="O165" s="598">
        <f t="shared" si="79"/>
        <v>0</v>
      </c>
      <c r="P165" s="598">
        <f t="shared" si="80"/>
        <v>0</v>
      </c>
      <c r="Q165" s="598">
        <f t="shared" si="81"/>
        <v>0</v>
      </c>
      <c r="R165" s="598">
        <f t="shared" si="82"/>
        <v>0</v>
      </c>
      <c r="S165" s="598">
        <f t="shared" si="83"/>
        <v>0</v>
      </c>
      <c r="T165" s="599">
        <f t="shared" si="84"/>
        <v>0</v>
      </c>
      <c r="U165" s="597">
        <f t="shared" si="85"/>
        <v>0</v>
      </c>
      <c r="V165" s="598">
        <f t="shared" si="86"/>
        <v>0</v>
      </c>
      <c r="W165" s="598">
        <f t="shared" si="87"/>
        <v>0</v>
      </c>
      <c r="X165" s="598">
        <f t="shared" si="88"/>
        <v>0</v>
      </c>
      <c r="Y165" s="598">
        <f t="shared" si="89"/>
        <v>0</v>
      </c>
      <c r="Z165" s="598">
        <f t="shared" si="90"/>
        <v>0</v>
      </c>
      <c r="AA165" s="599">
        <f t="shared" si="91"/>
        <v>0</v>
      </c>
      <c r="AB165" s="597">
        <f t="shared" si="92"/>
        <v>0</v>
      </c>
      <c r="AC165" s="598">
        <f t="shared" si="93"/>
        <v>0</v>
      </c>
      <c r="AD165" s="598">
        <f t="shared" si="94"/>
        <v>0</v>
      </c>
      <c r="AE165" s="598">
        <f t="shared" si="95"/>
        <v>0</v>
      </c>
      <c r="AF165" s="598">
        <f t="shared" si="96"/>
        <v>0</v>
      </c>
      <c r="AG165" s="598">
        <f t="shared" si="97"/>
        <v>0</v>
      </c>
      <c r="AH165" s="599">
        <f t="shared" si="98"/>
        <v>0</v>
      </c>
      <c r="AI165" s="600">
        <f t="shared" si="99"/>
        <v>0</v>
      </c>
      <c r="AJ165" s="598">
        <f t="shared" si="100"/>
        <v>0</v>
      </c>
      <c r="AK165" s="598">
        <f t="shared" si="101"/>
        <v>0</v>
      </c>
      <c r="AL165" s="601">
        <f t="shared" si="102"/>
        <v>0</v>
      </c>
      <c r="AM165" s="602">
        <f t="shared" si="103"/>
        <v>2.08</v>
      </c>
      <c r="AN165" s="1255">
        <f t="shared" si="104"/>
        <v>0</v>
      </c>
      <c r="AO165" s="1256"/>
      <c r="AP165" s="559"/>
      <c r="AQ165" s="559"/>
      <c r="AR165" s="559"/>
    </row>
    <row r="166" spans="1:44">
      <c r="A166" s="463"/>
      <c r="B166" s="42" t="s">
        <v>1095</v>
      </c>
      <c r="C166" s="1252" t="str">
        <f t="shared" si="69"/>
        <v>公：公休（～）ｈ</v>
      </c>
      <c r="D166" s="1253"/>
      <c r="E166" s="1254"/>
      <c r="F166" s="596" t="str">
        <f t="shared" si="70"/>
        <v>公</v>
      </c>
      <c r="G166" s="597">
        <f t="shared" si="71"/>
        <v>0</v>
      </c>
      <c r="H166" s="598">
        <f t="shared" si="72"/>
        <v>0</v>
      </c>
      <c r="I166" s="598">
        <f t="shared" si="73"/>
        <v>0</v>
      </c>
      <c r="J166" s="598">
        <f t="shared" si="74"/>
        <v>0</v>
      </c>
      <c r="K166" s="598">
        <f t="shared" si="75"/>
        <v>0</v>
      </c>
      <c r="L166" s="598">
        <f t="shared" si="76"/>
        <v>0</v>
      </c>
      <c r="M166" s="599">
        <f t="shared" si="77"/>
        <v>0</v>
      </c>
      <c r="N166" s="597">
        <f t="shared" si="78"/>
        <v>0</v>
      </c>
      <c r="O166" s="598">
        <f t="shared" si="79"/>
        <v>0</v>
      </c>
      <c r="P166" s="598">
        <f t="shared" si="80"/>
        <v>0</v>
      </c>
      <c r="Q166" s="598">
        <f t="shared" si="81"/>
        <v>0</v>
      </c>
      <c r="R166" s="598">
        <f t="shared" si="82"/>
        <v>0</v>
      </c>
      <c r="S166" s="598">
        <f t="shared" si="83"/>
        <v>0</v>
      </c>
      <c r="T166" s="599">
        <f t="shared" si="84"/>
        <v>0</v>
      </c>
      <c r="U166" s="597">
        <f t="shared" si="85"/>
        <v>0</v>
      </c>
      <c r="V166" s="598">
        <f t="shared" si="86"/>
        <v>0</v>
      </c>
      <c r="W166" s="598">
        <f t="shared" si="87"/>
        <v>0</v>
      </c>
      <c r="X166" s="598">
        <f t="shared" si="88"/>
        <v>0</v>
      </c>
      <c r="Y166" s="598">
        <f t="shared" si="89"/>
        <v>0</v>
      </c>
      <c r="Z166" s="598">
        <f t="shared" si="90"/>
        <v>0</v>
      </c>
      <c r="AA166" s="599">
        <f t="shared" si="91"/>
        <v>0</v>
      </c>
      <c r="AB166" s="597">
        <f t="shared" si="92"/>
        <v>0</v>
      </c>
      <c r="AC166" s="598">
        <f t="shared" si="93"/>
        <v>0</v>
      </c>
      <c r="AD166" s="598">
        <f t="shared" si="94"/>
        <v>0</v>
      </c>
      <c r="AE166" s="598">
        <f t="shared" si="95"/>
        <v>0</v>
      </c>
      <c r="AF166" s="598">
        <f t="shared" si="96"/>
        <v>0</v>
      </c>
      <c r="AG166" s="598">
        <f t="shared" si="97"/>
        <v>0</v>
      </c>
      <c r="AH166" s="599">
        <f t="shared" si="98"/>
        <v>0</v>
      </c>
      <c r="AI166" s="600">
        <f t="shared" si="99"/>
        <v>0</v>
      </c>
      <c r="AJ166" s="598">
        <f t="shared" si="100"/>
        <v>0</v>
      </c>
      <c r="AK166" s="598">
        <f t="shared" si="101"/>
        <v>0</v>
      </c>
      <c r="AL166" s="601">
        <f t="shared" si="102"/>
        <v>0</v>
      </c>
      <c r="AM166" s="602">
        <f t="shared" si="103"/>
        <v>0</v>
      </c>
      <c r="AN166" s="1255">
        <f t="shared" si="104"/>
        <v>0</v>
      </c>
      <c r="AO166" s="1256"/>
      <c r="AP166" s="559"/>
      <c r="AQ166" s="559"/>
      <c r="AR166" s="559"/>
    </row>
    <row r="167" spans="1:44">
      <c r="A167" s="463"/>
      <c r="B167" s="42" t="s">
        <v>1096</v>
      </c>
      <c r="C167" s="1252" t="str">
        <f t="shared" si="69"/>
        <v>有：有休（～）ｈ</v>
      </c>
      <c r="D167" s="1253"/>
      <c r="E167" s="1254"/>
      <c r="F167" s="596" t="str">
        <f t="shared" si="70"/>
        <v>有</v>
      </c>
      <c r="G167" s="597">
        <f t="shared" si="71"/>
        <v>0</v>
      </c>
      <c r="H167" s="598">
        <f t="shared" si="72"/>
        <v>0</v>
      </c>
      <c r="I167" s="598">
        <f t="shared" si="73"/>
        <v>0</v>
      </c>
      <c r="J167" s="598">
        <f t="shared" si="74"/>
        <v>0</v>
      </c>
      <c r="K167" s="598">
        <f t="shared" si="75"/>
        <v>0</v>
      </c>
      <c r="L167" s="598">
        <f t="shared" si="76"/>
        <v>0</v>
      </c>
      <c r="M167" s="599">
        <f t="shared" si="77"/>
        <v>0</v>
      </c>
      <c r="N167" s="597">
        <f t="shared" si="78"/>
        <v>0</v>
      </c>
      <c r="O167" s="598">
        <f t="shared" si="79"/>
        <v>0</v>
      </c>
      <c r="P167" s="598">
        <f t="shared" si="80"/>
        <v>0</v>
      </c>
      <c r="Q167" s="598">
        <f t="shared" si="81"/>
        <v>0</v>
      </c>
      <c r="R167" s="598">
        <f t="shared" si="82"/>
        <v>0</v>
      </c>
      <c r="S167" s="598">
        <f t="shared" si="83"/>
        <v>0</v>
      </c>
      <c r="T167" s="599">
        <f t="shared" si="84"/>
        <v>0</v>
      </c>
      <c r="U167" s="597">
        <f t="shared" si="85"/>
        <v>0</v>
      </c>
      <c r="V167" s="598">
        <f t="shared" si="86"/>
        <v>0</v>
      </c>
      <c r="W167" s="598">
        <f t="shared" si="87"/>
        <v>0</v>
      </c>
      <c r="X167" s="598">
        <f t="shared" si="88"/>
        <v>0</v>
      </c>
      <c r="Y167" s="598">
        <f t="shared" si="89"/>
        <v>0</v>
      </c>
      <c r="Z167" s="598">
        <f t="shared" si="90"/>
        <v>0</v>
      </c>
      <c r="AA167" s="599">
        <f t="shared" si="91"/>
        <v>0</v>
      </c>
      <c r="AB167" s="597">
        <f t="shared" si="92"/>
        <v>0</v>
      </c>
      <c r="AC167" s="598">
        <f t="shared" si="93"/>
        <v>0</v>
      </c>
      <c r="AD167" s="598">
        <f t="shared" si="94"/>
        <v>0</v>
      </c>
      <c r="AE167" s="598">
        <f t="shared" si="95"/>
        <v>0</v>
      </c>
      <c r="AF167" s="598">
        <f t="shared" si="96"/>
        <v>0</v>
      </c>
      <c r="AG167" s="598">
        <f t="shared" si="97"/>
        <v>0</v>
      </c>
      <c r="AH167" s="599">
        <f t="shared" si="98"/>
        <v>0</v>
      </c>
      <c r="AI167" s="600">
        <f t="shared" si="99"/>
        <v>0</v>
      </c>
      <c r="AJ167" s="598">
        <f t="shared" si="100"/>
        <v>0</v>
      </c>
      <c r="AK167" s="598">
        <f t="shared" si="101"/>
        <v>0</v>
      </c>
      <c r="AL167" s="601">
        <f t="shared" si="102"/>
        <v>0</v>
      </c>
      <c r="AM167" s="602">
        <f t="shared" si="103"/>
        <v>0</v>
      </c>
      <c r="AN167" s="1255">
        <f t="shared" si="104"/>
        <v>0</v>
      </c>
      <c r="AO167" s="1256"/>
      <c r="AP167" s="559"/>
      <c r="AQ167" s="559"/>
      <c r="AR167" s="559"/>
    </row>
    <row r="168" spans="1:44">
      <c r="A168" s="463"/>
      <c r="B168" s="42" t="s">
        <v>1097</v>
      </c>
      <c r="C168" s="1252" t="str">
        <f t="shared" si="69"/>
        <v>欠：欠勤（～）ｈ</v>
      </c>
      <c r="D168" s="1253"/>
      <c r="E168" s="1254"/>
      <c r="F168" s="596" t="str">
        <f t="shared" si="70"/>
        <v>欠</v>
      </c>
      <c r="G168" s="597">
        <f t="shared" si="71"/>
        <v>0</v>
      </c>
      <c r="H168" s="598">
        <f t="shared" si="72"/>
        <v>0</v>
      </c>
      <c r="I168" s="598">
        <f t="shared" si="73"/>
        <v>0</v>
      </c>
      <c r="J168" s="598">
        <f t="shared" si="74"/>
        <v>0</v>
      </c>
      <c r="K168" s="598">
        <f t="shared" si="75"/>
        <v>0</v>
      </c>
      <c r="L168" s="598">
        <f t="shared" si="76"/>
        <v>0</v>
      </c>
      <c r="M168" s="599">
        <f t="shared" si="77"/>
        <v>0</v>
      </c>
      <c r="N168" s="597">
        <f t="shared" si="78"/>
        <v>0</v>
      </c>
      <c r="O168" s="598">
        <f t="shared" si="79"/>
        <v>0</v>
      </c>
      <c r="P168" s="598">
        <f t="shared" si="80"/>
        <v>0</v>
      </c>
      <c r="Q168" s="598">
        <f t="shared" si="81"/>
        <v>0</v>
      </c>
      <c r="R168" s="598">
        <f t="shared" si="82"/>
        <v>0</v>
      </c>
      <c r="S168" s="598">
        <f t="shared" si="83"/>
        <v>0</v>
      </c>
      <c r="T168" s="599">
        <f t="shared" si="84"/>
        <v>0</v>
      </c>
      <c r="U168" s="597">
        <f t="shared" si="85"/>
        <v>0</v>
      </c>
      <c r="V168" s="598">
        <f t="shared" si="86"/>
        <v>0</v>
      </c>
      <c r="W168" s="598">
        <f t="shared" si="87"/>
        <v>0</v>
      </c>
      <c r="X168" s="598">
        <f t="shared" si="88"/>
        <v>0</v>
      </c>
      <c r="Y168" s="598">
        <f t="shared" si="89"/>
        <v>0</v>
      </c>
      <c r="Z168" s="598">
        <f t="shared" si="90"/>
        <v>0</v>
      </c>
      <c r="AA168" s="599">
        <f t="shared" si="91"/>
        <v>0</v>
      </c>
      <c r="AB168" s="597">
        <f t="shared" si="92"/>
        <v>0</v>
      </c>
      <c r="AC168" s="598">
        <f t="shared" si="93"/>
        <v>0</v>
      </c>
      <c r="AD168" s="598">
        <f t="shared" si="94"/>
        <v>0</v>
      </c>
      <c r="AE168" s="598">
        <f t="shared" si="95"/>
        <v>0</v>
      </c>
      <c r="AF168" s="598">
        <f t="shared" si="96"/>
        <v>0</v>
      </c>
      <c r="AG168" s="598">
        <f t="shared" si="97"/>
        <v>0</v>
      </c>
      <c r="AH168" s="599">
        <f t="shared" si="98"/>
        <v>0</v>
      </c>
      <c r="AI168" s="600">
        <f t="shared" si="99"/>
        <v>0</v>
      </c>
      <c r="AJ168" s="598">
        <f t="shared" si="100"/>
        <v>0</v>
      </c>
      <c r="AK168" s="598">
        <f t="shared" si="101"/>
        <v>0</v>
      </c>
      <c r="AL168" s="601">
        <f t="shared" si="102"/>
        <v>0</v>
      </c>
      <c r="AM168" s="602">
        <f t="shared" si="103"/>
        <v>0</v>
      </c>
      <c r="AN168" s="1255">
        <f t="shared" si="104"/>
        <v>0</v>
      </c>
      <c r="AO168" s="1256"/>
      <c r="AP168" s="559"/>
      <c r="AQ168" s="559"/>
      <c r="AR168" s="559"/>
    </row>
    <row r="169" spans="1:44">
      <c r="A169" s="463"/>
      <c r="B169" s="42" t="s">
        <v>1098</v>
      </c>
      <c r="C169" s="1252" t="str">
        <f t="shared" si="69"/>
        <v>特：特休（～）ｈ</v>
      </c>
      <c r="D169" s="1253"/>
      <c r="E169" s="1254"/>
      <c r="F169" s="596" t="str">
        <f t="shared" si="70"/>
        <v>特</v>
      </c>
      <c r="G169" s="597">
        <f t="shared" si="71"/>
        <v>0</v>
      </c>
      <c r="H169" s="598">
        <f t="shared" si="72"/>
        <v>0</v>
      </c>
      <c r="I169" s="598">
        <f t="shared" si="73"/>
        <v>0</v>
      </c>
      <c r="J169" s="598">
        <f t="shared" si="74"/>
        <v>0</v>
      </c>
      <c r="K169" s="598">
        <f t="shared" si="75"/>
        <v>0</v>
      </c>
      <c r="L169" s="598">
        <f t="shared" si="76"/>
        <v>0</v>
      </c>
      <c r="M169" s="599">
        <f t="shared" si="77"/>
        <v>0</v>
      </c>
      <c r="N169" s="597">
        <f t="shared" si="78"/>
        <v>0</v>
      </c>
      <c r="O169" s="598">
        <f t="shared" si="79"/>
        <v>0</v>
      </c>
      <c r="P169" s="598">
        <f t="shared" si="80"/>
        <v>0</v>
      </c>
      <c r="Q169" s="598">
        <f t="shared" si="81"/>
        <v>0</v>
      </c>
      <c r="R169" s="598">
        <f t="shared" si="82"/>
        <v>0</v>
      </c>
      <c r="S169" s="598">
        <f t="shared" si="83"/>
        <v>0</v>
      </c>
      <c r="T169" s="599">
        <f t="shared" si="84"/>
        <v>0</v>
      </c>
      <c r="U169" s="597">
        <f t="shared" si="85"/>
        <v>0</v>
      </c>
      <c r="V169" s="598">
        <f t="shared" si="86"/>
        <v>0</v>
      </c>
      <c r="W169" s="598">
        <f t="shared" si="87"/>
        <v>0</v>
      </c>
      <c r="X169" s="598">
        <f t="shared" si="88"/>
        <v>0</v>
      </c>
      <c r="Y169" s="598">
        <f t="shared" si="89"/>
        <v>0</v>
      </c>
      <c r="Z169" s="598">
        <f t="shared" si="90"/>
        <v>0</v>
      </c>
      <c r="AA169" s="599">
        <f t="shared" si="91"/>
        <v>0</v>
      </c>
      <c r="AB169" s="597">
        <f t="shared" si="92"/>
        <v>0</v>
      </c>
      <c r="AC169" s="598">
        <f t="shared" si="93"/>
        <v>0</v>
      </c>
      <c r="AD169" s="598">
        <f t="shared" si="94"/>
        <v>0</v>
      </c>
      <c r="AE169" s="598">
        <f t="shared" si="95"/>
        <v>0</v>
      </c>
      <c r="AF169" s="598">
        <f t="shared" si="96"/>
        <v>0</v>
      </c>
      <c r="AG169" s="598">
        <f t="shared" si="97"/>
        <v>0</v>
      </c>
      <c r="AH169" s="599">
        <f t="shared" si="98"/>
        <v>0</v>
      </c>
      <c r="AI169" s="600">
        <f t="shared" si="99"/>
        <v>0</v>
      </c>
      <c r="AJ169" s="598">
        <f t="shared" si="100"/>
        <v>0</v>
      </c>
      <c r="AK169" s="598">
        <f t="shared" si="101"/>
        <v>0</v>
      </c>
      <c r="AL169" s="601">
        <f t="shared" si="102"/>
        <v>0</v>
      </c>
      <c r="AM169" s="602">
        <f t="shared" si="103"/>
        <v>0</v>
      </c>
      <c r="AN169" s="1255">
        <f t="shared" si="104"/>
        <v>0</v>
      </c>
      <c r="AO169" s="1256"/>
      <c r="AP169" s="559"/>
      <c r="AQ169" s="559"/>
      <c r="AR169" s="559"/>
    </row>
    <row r="170" spans="1:44">
      <c r="A170" s="463"/>
      <c r="B170" s="42" t="s">
        <v>1099</v>
      </c>
      <c r="C170" s="1252" t="str">
        <f t="shared" si="69"/>
        <v>-：（～）ｈ</v>
      </c>
      <c r="D170" s="1253"/>
      <c r="E170" s="1254"/>
      <c r="F170" s="596" t="str">
        <f t="shared" si="70"/>
        <v>-</v>
      </c>
      <c r="G170" s="597">
        <f t="shared" si="71"/>
        <v>0</v>
      </c>
      <c r="H170" s="598">
        <f t="shared" si="72"/>
        <v>0</v>
      </c>
      <c r="I170" s="598">
        <f t="shared" si="73"/>
        <v>0</v>
      </c>
      <c r="J170" s="598">
        <f t="shared" si="74"/>
        <v>0</v>
      </c>
      <c r="K170" s="598">
        <f t="shared" si="75"/>
        <v>0</v>
      </c>
      <c r="L170" s="598">
        <f t="shared" si="76"/>
        <v>0</v>
      </c>
      <c r="M170" s="599">
        <f t="shared" si="77"/>
        <v>0</v>
      </c>
      <c r="N170" s="597">
        <f t="shared" si="78"/>
        <v>0</v>
      </c>
      <c r="O170" s="598">
        <f t="shared" si="79"/>
        <v>0</v>
      </c>
      <c r="P170" s="598">
        <f t="shared" si="80"/>
        <v>0</v>
      </c>
      <c r="Q170" s="598">
        <f t="shared" si="81"/>
        <v>0</v>
      </c>
      <c r="R170" s="598">
        <f t="shared" si="82"/>
        <v>0</v>
      </c>
      <c r="S170" s="598">
        <f t="shared" si="83"/>
        <v>0</v>
      </c>
      <c r="T170" s="599">
        <f t="shared" si="84"/>
        <v>0</v>
      </c>
      <c r="U170" s="597">
        <f t="shared" si="85"/>
        <v>0</v>
      </c>
      <c r="V170" s="598">
        <f t="shared" si="86"/>
        <v>0</v>
      </c>
      <c r="W170" s="598">
        <f t="shared" si="87"/>
        <v>0</v>
      </c>
      <c r="X170" s="598">
        <f t="shared" si="88"/>
        <v>0</v>
      </c>
      <c r="Y170" s="598">
        <f t="shared" si="89"/>
        <v>0</v>
      </c>
      <c r="Z170" s="598">
        <f t="shared" si="90"/>
        <v>0</v>
      </c>
      <c r="AA170" s="599">
        <f t="shared" si="91"/>
        <v>0</v>
      </c>
      <c r="AB170" s="597">
        <f t="shared" si="92"/>
        <v>0</v>
      </c>
      <c r="AC170" s="598">
        <f t="shared" si="93"/>
        <v>0</v>
      </c>
      <c r="AD170" s="598">
        <f t="shared" si="94"/>
        <v>0</v>
      </c>
      <c r="AE170" s="598">
        <f t="shared" si="95"/>
        <v>0</v>
      </c>
      <c r="AF170" s="598">
        <f t="shared" si="96"/>
        <v>0</v>
      </c>
      <c r="AG170" s="598">
        <f t="shared" si="97"/>
        <v>0</v>
      </c>
      <c r="AH170" s="599">
        <f t="shared" si="98"/>
        <v>0</v>
      </c>
      <c r="AI170" s="600">
        <f t="shared" si="99"/>
        <v>0</v>
      </c>
      <c r="AJ170" s="598">
        <f t="shared" si="100"/>
        <v>0</v>
      </c>
      <c r="AK170" s="598">
        <f t="shared" si="101"/>
        <v>0</v>
      </c>
      <c r="AL170" s="601">
        <f t="shared" si="102"/>
        <v>0</v>
      </c>
      <c r="AM170" s="602">
        <f t="shared" si="103"/>
        <v>0</v>
      </c>
      <c r="AN170" s="1255">
        <f t="shared" si="104"/>
        <v>0</v>
      </c>
      <c r="AO170" s="1256"/>
      <c r="AP170" s="559"/>
      <c r="AQ170" s="559"/>
      <c r="AR170" s="559"/>
    </row>
    <row r="171" spans="1:44">
      <c r="A171" s="463"/>
      <c r="B171" s="42" t="s">
        <v>1100</v>
      </c>
      <c r="C171" s="1252" t="str">
        <f t="shared" si="69"/>
        <v>-：（～）ｈ</v>
      </c>
      <c r="D171" s="1253"/>
      <c r="E171" s="1254"/>
      <c r="F171" s="596" t="str">
        <f t="shared" si="70"/>
        <v>-</v>
      </c>
      <c r="G171" s="597">
        <f t="shared" si="71"/>
        <v>0</v>
      </c>
      <c r="H171" s="598">
        <f t="shared" si="72"/>
        <v>0</v>
      </c>
      <c r="I171" s="598">
        <f t="shared" si="73"/>
        <v>0</v>
      </c>
      <c r="J171" s="598">
        <f t="shared" si="74"/>
        <v>0</v>
      </c>
      <c r="K171" s="598">
        <f t="shared" si="75"/>
        <v>0</v>
      </c>
      <c r="L171" s="598">
        <f t="shared" si="76"/>
        <v>0</v>
      </c>
      <c r="M171" s="599">
        <f t="shared" si="77"/>
        <v>0</v>
      </c>
      <c r="N171" s="597">
        <f t="shared" si="78"/>
        <v>0</v>
      </c>
      <c r="O171" s="598">
        <f t="shared" si="79"/>
        <v>0</v>
      </c>
      <c r="P171" s="598">
        <f t="shared" si="80"/>
        <v>0</v>
      </c>
      <c r="Q171" s="598">
        <f t="shared" si="81"/>
        <v>0</v>
      </c>
      <c r="R171" s="598">
        <f t="shared" si="82"/>
        <v>0</v>
      </c>
      <c r="S171" s="598">
        <f t="shared" si="83"/>
        <v>0</v>
      </c>
      <c r="T171" s="599">
        <f t="shared" si="84"/>
        <v>0</v>
      </c>
      <c r="U171" s="597">
        <f t="shared" si="85"/>
        <v>0</v>
      </c>
      <c r="V171" s="598">
        <f t="shared" si="86"/>
        <v>0</v>
      </c>
      <c r="W171" s="598">
        <f t="shared" si="87"/>
        <v>0</v>
      </c>
      <c r="X171" s="598">
        <f t="shared" si="88"/>
        <v>0</v>
      </c>
      <c r="Y171" s="598">
        <f t="shared" si="89"/>
        <v>0</v>
      </c>
      <c r="Z171" s="598">
        <f t="shared" si="90"/>
        <v>0</v>
      </c>
      <c r="AA171" s="599">
        <f t="shared" si="91"/>
        <v>0</v>
      </c>
      <c r="AB171" s="597">
        <f t="shared" si="92"/>
        <v>0</v>
      </c>
      <c r="AC171" s="598">
        <f t="shared" si="93"/>
        <v>0</v>
      </c>
      <c r="AD171" s="598">
        <f t="shared" si="94"/>
        <v>0</v>
      </c>
      <c r="AE171" s="598">
        <f t="shared" si="95"/>
        <v>0</v>
      </c>
      <c r="AF171" s="598">
        <f t="shared" si="96"/>
        <v>0</v>
      </c>
      <c r="AG171" s="598">
        <f t="shared" si="97"/>
        <v>0</v>
      </c>
      <c r="AH171" s="599">
        <f t="shared" si="98"/>
        <v>0</v>
      </c>
      <c r="AI171" s="600">
        <f t="shared" si="99"/>
        <v>0</v>
      </c>
      <c r="AJ171" s="598">
        <f t="shared" si="100"/>
        <v>0</v>
      </c>
      <c r="AK171" s="598">
        <f t="shared" si="101"/>
        <v>0</v>
      </c>
      <c r="AL171" s="601">
        <f t="shared" si="102"/>
        <v>0</v>
      </c>
      <c r="AM171" s="602">
        <f t="shared" si="103"/>
        <v>0</v>
      </c>
      <c r="AN171" s="1255">
        <f t="shared" si="104"/>
        <v>0</v>
      </c>
      <c r="AO171" s="1256"/>
      <c r="AP171" s="559"/>
      <c r="AQ171" s="559"/>
      <c r="AR171" s="559"/>
    </row>
    <row r="172" spans="1:44">
      <c r="A172" s="463"/>
      <c r="B172" s="42" t="s">
        <v>1101</v>
      </c>
      <c r="C172" s="1252" t="str">
        <f t="shared" si="69"/>
        <v>-：（～）ｈ</v>
      </c>
      <c r="D172" s="1253"/>
      <c r="E172" s="1254"/>
      <c r="F172" s="596" t="str">
        <f t="shared" si="70"/>
        <v>-</v>
      </c>
      <c r="G172" s="597">
        <f t="shared" si="71"/>
        <v>0</v>
      </c>
      <c r="H172" s="598">
        <f t="shared" si="72"/>
        <v>0</v>
      </c>
      <c r="I172" s="598">
        <f t="shared" si="73"/>
        <v>0</v>
      </c>
      <c r="J172" s="598">
        <f t="shared" si="74"/>
        <v>0</v>
      </c>
      <c r="K172" s="598">
        <f t="shared" si="75"/>
        <v>0</v>
      </c>
      <c r="L172" s="598">
        <f t="shared" si="76"/>
        <v>0</v>
      </c>
      <c r="M172" s="599">
        <f t="shared" si="77"/>
        <v>0</v>
      </c>
      <c r="N172" s="597">
        <f t="shared" si="78"/>
        <v>0</v>
      </c>
      <c r="O172" s="598">
        <f t="shared" si="79"/>
        <v>0</v>
      </c>
      <c r="P172" s="598">
        <f t="shared" si="80"/>
        <v>0</v>
      </c>
      <c r="Q172" s="598">
        <f t="shared" si="81"/>
        <v>0</v>
      </c>
      <c r="R172" s="598">
        <f t="shared" si="82"/>
        <v>0</v>
      </c>
      <c r="S172" s="598">
        <f t="shared" si="83"/>
        <v>0</v>
      </c>
      <c r="T172" s="599">
        <f t="shared" si="84"/>
        <v>0</v>
      </c>
      <c r="U172" s="597">
        <f t="shared" si="85"/>
        <v>0</v>
      </c>
      <c r="V172" s="598">
        <f t="shared" si="86"/>
        <v>0</v>
      </c>
      <c r="W172" s="598">
        <f t="shared" si="87"/>
        <v>0</v>
      </c>
      <c r="X172" s="598">
        <f t="shared" si="88"/>
        <v>0</v>
      </c>
      <c r="Y172" s="598">
        <f t="shared" si="89"/>
        <v>0</v>
      </c>
      <c r="Z172" s="598">
        <f t="shared" si="90"/>
        <v>0</v>
      </c>
      <c r="AA172" s="599">
        <f t="shared" si="91"/>
        <v>0</v>
      </c>
      <c r="AB172" s="597">
        <f t="shared" si="92"/>
        <v>0</v>
      </c>
      <c r="AC172" s="598">
        <f t="shared" si="93"/>
        <v>0</v>
      </c>
      <c r="AD172" s="598">
        <f t="shared" si="94"/>
        <v>0</v>
      </c>
      <c r="AE172" s="598">
        <f t="shared" si="95"/>
        <v>0</v>
      </c>
      <c r="AF172" s="598">
        <f t="shared" si="96"/>
        <v>0</v>
      </c>
      <c r="AG172" s="598">
        <f t="shared" si="97"/>
        <v>0</v>
      </c>
      <c r="AH172" s="599">
        <f t="shared" si="98"/>
        <v>0</v>
      </c>
      <c r="AI172" s="600">
        <f t="shared" si="99"/>
        <v>0</v>
      </c>
      <c r="AJ172" s="598">
        <f t="shared" si="100"/>
        <v>0</v>
      </c>
      <c r="AK172" s="598">
        <f t="shared" si="101"/>
        <v>0</v>
      </c>
      <c r="AL172" s="601">
        <f t="shared" si="102"/>
        <v>0</v>
      </c>
      <c r="AM172" s="602">
        <f t="shared" si="103"/>
        <v>0</v>
      </c>
      <c r="AN172" s="1255">
        <f t="shared" si="104"/>
        <v>0</v>
      </c>
      <c r="AO172" s="1256"/>
      <c r="AP172" s="559"/>
      <c r="AQ172" s="559"/>
      <c r="AR172" s="559"/>
    </row>
    <row r="173" spans="1:44">
      <c r="A173" s="463"/>
      <c r="B173" s="42" t="s">
        <v>1102</v>
      </c>
      <c r="C173" s="1252" t="str">
        <f t="shared" si="69"/>
        <v>-：（～）ｈ</v>
      </c>
      <c r="D173" s="1253"/>
      <c r="E173" s="1254"/>
      <c r="F173" s="596" t="str">
        <f t="shared" si="70"/>
        <v>-</v>
      </c>
      <c r="G173" s="597">
        <f t="shared" si="71"/>
        <v>0</v>
      </c>
      <c r="H173" s="598">
        <f t="shared" si="72"/>
        <v>0</v>
      </c>
      <c r="I173" s="598">
        <f t="shared" si="73"/>
        <v>0</v>
      </c>
      <c r="J173" s="598">
        <f t="shared" si="74"/>
        <v>0</v>
      </c>
      <c r="K173" s="598">
        <f t="shared" si="75"/>
        <v>0</v>
      </c>
      <c r="L173" s="598">
        <f t="shared" si="76"/>
        <v>0</v>
      </c>
      <c r="M173" s="599">
        <f t="shared" si="77"/>
        <v>0</v>
      </c>
      <c r="N173" s="597">
        <f t="shared" si="78"/>
        <v>0</v>
      </c>
      <c r="O173" s="598">
        <f t="shared" si="79"/>
        <v>0</v>
      </c>
      <c r="P173" s="598">
        <f t="shared" si="80"/>
        <v>0</v>
      </c>
      <c r="Q173" s="598">
        <f t="shared" si="81"/>
        <v>0</v>
      </c>
      <c r="R173" s="598">
        <f t="shared" si="82"/>
        <v>0</v>
      </c>
      <c r="S173" s="598">
        <f t="shared" si="83"/>
        <v>0</v>
      </c>
      <c r="T173" s="599">
        <f t="shared" si="84"/>
        <v>0</v>
      </c>
      <c r="U173" s="597">
        <f t="shared" si="85"/>
        <v>0</v>
      </c>
      <c r="V173" s="598">
        <f t="shared" si="86"/>
        <v>0</v>
      </c>
      <c r="W173" s="598">
        <f t="shared" si="87"/>
        <v>0</v>
      </c>
      <c r="X173" s="598">
        <f t="shared" si="88"/>
        <v>0</v>
      </c>
      <c r="Y173" s="598">
        <f t="shared" si="89"/>
        <v>0</v>
      </c>
      <c r="Z173" s="598">
        <f t="shared" si="90"/>
        <v>0</v>
      </c>
      <c r="AA173" s="599">
        <f t="shared" si="91"/>
        <v>0</v>
      </c>
      <c r="AB173" s="597">
        <f t="shared" si="92"/>
        <v>0</v>
      </c>
      <c r="AC173" s="598">
        <f t="shared" si="93"/>
        <v>0</v>
      </c>
      <c r="AD173" s="598">
        <f t="shared" si="94"/>
        <v>0</v>
      </c>
      <c r="AE173" s="598">
        <f t="shared" si="95"/>
        <v>0</v>
      </c>
      <c r="AF173" s="598">
        <f t="shared" si="96"/>
        <v>0</v>
      </c>
      <c r="AG173" s="598">
        <f t="shared" si="97"/>
        <v>0</v>
      </c>
      <c r="AH173" s="599">
        <f t="shared" si="98"/>
        <v>0</v>
      </c>
      <c r="AI173" s="600">
        <f t="shared" si="99"/>
        <v>0</v>
      </c>
      <c r="AJ173" s="598">
        <f t="shared" si="100"/>
        <v>0</v>
      </c>
      <c r="AK173" s="598">
        <f t="shared" si="101"/>
        <v>0</v>
      </c>
      <c r="AL173" s="601">
        <f t="shared" si="102"/>
        <v>0</v>
      </c>
      <c r="AM173" s="602">
        <f t="shared" si="103"/>
        <v>0</v>
      </c>
      <c r="AN173" s="1255">
        <f t="shared" si="104"/>
        <v>0</v>
      </c>
      <c r="AO173" s="1256"/>
      <c r="AP173" s="559"/>
      <c r="AQ173" s="559"/>
      <c r="AR173" s="559"/>
    </row>
    <row r="174" spans="1:44">
      <c r="A174" s="463"/>
      <c r="B174" s="42" t="s">
        <v>1103</v>
      </c>
      <c r="C174" s="1252" t="str">
        <f t="shared" si="69"/>
        <v>-：（～）ｈ</v>
      </c>
      <c r="D174" s="1253"/>
      <c r="E174" s="1254"/>
      <c r="F174" s="596" t="str">
        <f t="shared" si="70"/>
        <v>-</v>
      </c>
      <c r="G174" s="597">
        <f t="shared" si="71"/>
        <v>0</v>
      </c>
      <c r="H174" s="598">
        <f t="shared" si="72"/>
        <v>0</v>
      </c>
      <c r="I174" s="598">
        <f t="shared" si="73"/>
        <v>0</v>
      </c>
      <c r="J174" s="598">
        <f t="shared" si="74"/>
        <v>0</v>
      </c>
      <c r="K174" s="598">
        <f t="shared" si="75"/>
        <v>0</v>
      </c>
      <c r="L174" s="598">
        <f t="shared" si="76"/>
        <v>0</v>
      </c>
      <c r="M174" s="599">
        <f t="shared" si="77"/>
        <v>0</v>
      </c>
      <c r="N174" s="597">
        <f t="shared" si="78"/>
        <v>0</v>
      </c>
      <c r="O174" s="598">
        <f t="shared" si="79"/>
        <v>0</v>
      </c>
      <c r="P174" s="598">
        <f t="shared" si="80"/>
        <v>0</v>
      </c>
      <c r="Q174" s="598">
        <f t="shared" si="81"/>
        <v>0</v>
      </c>
      <c r="R174" s="598">
        <f t="shared" si="82"/>
        <v>0</v>
      </c>
      <c r="S174" s="598">
        <f t="shared" si="83"/>
        <v>0</v>
      </c>
      <c r="T174" s="599">
        <f t="shared" si="84"/>
        <v>0</v>
      </c>
      <c r="U174" s="597">
        <f t="shared" si="85"/>
        <v>0</v>
      </c>
      <c r="V174" s="598">
        <f t="shared" si="86"/>
        <v>0</v>
      </c>
      <c r="W174" s="598">
        <f t="shared" si="87"/>
        <v>0</v>
      </c>
      <c r="X174" s="598">
        <f t="shared" si="88"/>
        <v>0</v>
      </c>
      <c r="Y174" s="598">
        <f t="shared" si="89"/>
        <v>0</v>
      </c>
      <c r="Z174" s="598">
        <f t="shared" si="90"/>
        <v>0</v>
      </c>
      <c r="AA174" s="599">
        <f t="shared" si="91"/>
        <v>0</v>
      </c>
      <c r="AB174" s="597">
        <f t="shared" si="92"/>
        <v>0</v>
      </c>
      <c r="AC174" s="598">
        <f t="shared" si="93"/>
        <v>0</v>
      </c>
      <c r="AD174" s="598">
        <f t="shared" si="94"/>
        <v>0</v>
      </c>
      <c r="AE174" s="598">
        <f t="shared" si="95"/>
        <v>0</v>
      </c>
      <c r="AF174" s="598">
        <f t="shared" si="96"/>
        <v>0</v>
      </c>
      <c r="AG174" s="598">
        <f t="shared" si="97"/>
        <v>0</v>
      </c>
      <c r="AH174" s="599">
        <f t="shared" si="98"/>
        <v>0</v>
      </c>
      <c r="AI174" s="600">
        <f t="shared" si="99"/>
        <v>0</v>
      </c>
      <c r="AJ174" s="598">
        <f t="shared" si="100"/>
        <v>0</v>
      </c>
      <c r="AK174" s="598">
        <f t="shared" si="101"/>
        <v>0</v>
      </c>
      <c r="AL174" s="601">
        <f t="shared" si="102"/>
        <v>0</v>
      </c>
      <c r="AM174" s="602">
        <f t="shared" si="103"/>
        <v>0</v>
      </c>
      <c r="AN174" s="1255">
        <f t="shared" si="104"/>
        <v>0</v>
      </c>
      <c r="AO174" s="1256"/>
      <c r="AP174" s="559"/>
      <c r="AQ174" s="559"/>
      <c r="AR174" s="559"/>
    </row>
    <row r="175" spans="1:44">
      <c r="A175" s="463"/>
      <c r="B175" s="42" t="s">
        <v>1104</v>
      </c>
      <c r="C175" s="1257" t="str">
        <f t="shared" si="69"/>
        <v>-：（～）ｈ</v>
      </c>
      <c r="D175" s="1258"/>
      <c r="E175" s="1259"/>
      <c r="F175" s="603" t="str">
        <f t="shared" si="70"/>
        <v>-</v>
      </c>
      <c r="G175" s="604">
        <f t="shared" si="71"/>
        <v>0</v>
      </c>
      <c r="H175" s="605">
        <f t="shared" si="72"/>
        <v>0</v>
      </c>
      <c r="I175" s="605">
        <f t="shared" si="73"/>
        <v>0</v>
      </c>
      <c r="J175" s="605">
        <f t="shared" si="74"/>
        <v>0</v>
      </c>
      <c r="K175" s="605">
        <f t="shared" si="75"/>
        <v>0</v>
      </c>
      <c r="L175" s="605">
        <f t="shared" si="76"/>
        <v>0</v>
      </c>
      <c r="M175" s="606">
        <f t="shared" si="77"/>
        <v>0</v>
      </c>
      <c r="N175" s="604">
        <f t="shared" si="78"/>
        <v>0</v>
      </c>
      <c r="O175" s="605">
        <f t="shared" si="79"/>
        <v>0</v>
      </c>
      <c r="P175" s="605">
        <f t="shared" si="80"/>
        <v>0</v>
      </c>
      <c r="Q175" s="605">
        <f t="shared" si="81"/>
        <v>0</v>
      </c>
      <c r="R175" s="605">
        <f t="shared" si="82"/>
        <v>0</v>
      </c>
      <c r="S175" s="605">
        <f t="shared" si="83"/>
        <v>0</v>
      </c>
      <c r="T175" s="606">
        <f t="shared" si="84"/>
        <v>0</v>
      </c>
      <c r="U175" s="604">
        <f t="shared" si="85"/>
        <v>0</v>
      </c>
      <c r="V175" s="605">
        <f t="shared" si="86"/>
        <v>0</v>
      </c>
      <c r="W175" s="605">
        <f t="shared" si="87"/>
        <v>0</v>
      </c>
      <c r="X175" s="605">
        <f t="shared" si="88"/>
        <v>0</v>
      </c>
      <c r="Y175" s="605">
        <f t="shared" si="89"/>
        <v>0</v>
      </c>
      <c r="Z175" s="605">
        <f t="shared" si="90"/>
        <v>0</v>
      </c>
      <c r="AA175" s="606">
        <f t="shared" si="91"/>
        <v>0</v>
      </c>
      <c r="AB175" s="604">
        <f t="shared" si="92"/>
        <v>0</v>
      </c>
      <c r="AC175" s="605">
        <f t="shared" si="93"/>
        <v>0</v>
      </c>
      <c r="AD175" s="605">
        <f t="shared" si="94"/>
        <v>0</v>
      </c>
      <c r="AE175" s="605">
        <f t="shared" si="95"/>
        <v>0</v>
      </c>
      <c r="AF175" s="605">
        <f t="shared" si="96"/>
        <v>0</v>
      </c>
      <c r="AG175" s="605">
        <f t="shared" si="97"/>
        <v>0</v>
      </c>
      <c r="AH175" s="606">
        <f t="shared" si="98"/>
        <v>0</v>
      </c>
      <c r="AI175" s="607">
        <f t="shared" si="99"/>
        <v>0</v>
      </c>
      <c r="AJ175" s="605">
        <f t="shared" si="100"/>
        <v>0</v>
      </c>
      <c r="AK175" s="605">
        <f t="shared" si="101"/>
        <v>0</v>
      </c>
      <c r="AL175" s="608">
        <f t="shared" si="102"/>
        <v>0</v>
      </c>
      <c r="AM175" s="609">
        <f t="shared" si="103"/>
        <v>0</v>
      </c>
      <c r="AN175" s="1260">
        <f t="shared" si="104"/>
        <v>0</v>
      </c>
      <c r="AO175" s="1261"/>
      <c r="AP175" s="559"/>
      <c r="AQ175" s="559"/>
      <c r="AR175" s="559"/>
    </row>
    <row r="176" spans="1:44" ht="13.5" customHeight="1">
      <c r="A176" s="463"/>
      <c r="C176" s="610"/>
      <c r="D176" s="475"/>
      <c r="E176" s="475"/>
      <c r="F176" s="475"/>
      <c r="G176" s="611"/>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1238" t="s">
        <v>1105</v>
      </c>
      <c r="AJ176" s="1238"/>
      <c r="AK176" s="1238"/>
      <c r="AL176" s="1238"/>
      <c r="AM176" s="1239"/>
      <c r="AN176" s="1240">
        <f>SUM(AN151:AO175)</f>
        <v>0</v>
      </c>
      <c r="AO176" s="1241"/>
      <c r="AP176" s="612"/>
      <c r="AQ176" s="612"/>
      <c r="AR176" s="612"/>
    </row>
    <row r="177" spans="1:44" ht="13.5" customHeight="1">
      <c r="A177" s="463"/>
      <c r="C177" s="610"/>
      <c r="D177" s="475"/>
      <c r="E177" s="475"/>
      <c r="F177" s="475"/>
      <c r="G177" s="611"/>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3"/>
      <c r="AJ177" s="613"/>
      <c r="AK177" s="613"/>
      <c r="AL177" s="613"/>
      <c r="AM177" s="613"/>
      <c r="AN177" s="614"/>
      <c r="AO177" s="614"/>
      <c r="AP177" s="612"/>
      <c r="AQ177" s="612"/>
      <c r="AR177" s="612"/>
    </row>
    <row r="178" spans="1:44" ht="14.25">
      <c r="A178" s="463"/>
      <c r="C178" s="465" t="s">
        <v>1106</v>
      </c>
      <c r="D178" s="475"/>
      <c r="E178" s="475"/>
      <c r="F178" s="475"/>
      <c r="G178" s="611"/>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2"/>
      <c r="AL178" s="612"/>
      <c r="AM178" s="612"/>
      <c r="AN178" s="612"/>
      <c r="AO178" s="612"/>
      <c r="AP178" s="612"/>
      <c r="AQ178" s="612"/>
      <c r="AR178" s="612"/>
    </row>
    <row r="179" spans="1:44">
      <c r="A179" s="463"/>
      <c r="C179" s="610"/>
      <c r="D179" s="475"/>
      <c r="E179" s="475"/>
      <c r="F179" s="475"/>
      <c r="G179" s="611"/>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row>
    <row r="180" spans="1:44">
      <c r="A180" s="463"/>
      <c r="C180" s="464" t="s">
        <v>1107</v>
      </c>
      <c r="D180" s="475"/>
      <c r="E180" s="475"/>
      <c r="F180" s="475"/>
      <c r="G180" s="611"/>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row>
    <row r="181" spans="1:44">
      <c r="A181" s="463"/>
      <c r="C181" s="461" t="s">
        <v>1108</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row>
    <row r="182" spans="1:44">
      <c r="A182" s="463"/>
      <c r="C182" s="41" t="s">
        <v>1109</v>
      </c>
      <c r="AF182" s="475"/>
      <c r="AG182" s="475"/>
      <c r="AH182" s="475"/>
      <c r="AI182" s="475"/>
      <c r="AJ182" s="475"/>
      <c r="AK182" s="475"/>
      <c r="AL182" s="475"/>
      <c r="AM182" s="475"/>
      <c r="AN182" s="475"/>
      <c r="AO182" s="475"/>
      <c r="AP182" s="475"/>
    </row>
    <row r="183" spans="1:44">
      <c r="A183" s="463"/>
      <c r="C183" s="41" t="s">
        <v>1110</v>
      </c>
      <c r="AF183" s="475"/>
      <c r="AG183" s="475"/>
      <c r="AH183" s="475"/>
      <c r="AI183" s="475"/>
      <c r="AJ183" s="475"/>
      <c r="AK183" s="475"/>
      <c r="AL183" s="475"/>
      <c r="AM183" s="475"/>
      <c r="AN183" s="475"/>
      <c r="AO183" s="475"/>
      <c r="AP183" s="475"/>
    </row>
    <row r="184" spans="1:44">
      <c r="A184" s="463"/>
      <c r="C184" s="41"/>
      <c r="D184" s="470" t="s">
        <v>1111</v>
      </c>
      <c r="AF184" s="475"/>
      <c r="AG184" s="475"/>
      <c r="AH184" s="475"/>
      <c r="AI184" s="475"/>
      <c r="AJ184" s="475"/>
      <c r="AK184" s="475"/>
      <c r="AL184" s="475"/>
      <c r="AM184" s="475"/>
      <c r="AN184" s="475"/>
      <c r="AO184" s="475"/>
      <c r="AP184" s="475"/>
    </row>
    <row r="185" spans="1:44">
      <c r="A185" s="463"/>
      <c r="C185" s="41" t="s">
        <v>1112</v>
      </c>
      <c r="AF185" s="475"/>
      <c r="AG185" s="475"/>
      <c r="AH185" s="475"/>
      <c r="AI185" s="475"/>
      <c r="AJ185" s="475"/>
      <c r="AK185" s="475"/>
      <c r="AL185" s="475"/>
      <c r="AM185" s="475"/>
      <c r="AN185" s="475"/>
      <c r="AO185" s="475"/>
      <c r="AP185" s="475"/>
    </row>
    <row r="186" spans="1:44">
      <c r="A186" s="463"/>
      <c r="C186" s="41"/>
      <c r="D186" s="470" t="s">
        <v>362</v>
      </c>
      <c r="E186" s="470"/>
      <c r="F186" s="470"/>
      <c r="AF186" s="475"/>
      <c r="AG186" s="475"/>
      <c r="AH186" s="475"/>
      <c r="AI186" s="475"/>
      <c r="AJ186" s="475"/>
      <c r="AK186" s="475"/>
      <c r="AL186" s="475"/>
      <c r="AM186" s="475"/>
      <c r="AN186" s="475"/>
      <c r="AO186" s="475"/>
      <c r="AP186" s="475"/>
    </row>
    <row r="187" spans="1:44">
      <c r="A187" s="463"/>
      <c r="C187" s="41" t="s">
        <v>1113</v>
      </c>
      <c r="AF187" s="475"/>
      <c r="AG187" s="475"/>
      <c r="AH187" s="475"/>
      <c r="AI187" s="475"/>
      <c r="AJ187" s="475"/>
      <c r="AK187" s="475"/>
      <c r="AL187" s="475"/>
      <c r="AM187" s="475"/>
      <c r="AN187" s="475"/>
      <c r="AO187" s="475"/>
      <c r="AP187" s="475"/>
    </row>
    <row r="188" spans="1:44">
      <c r="A188" s="463"/>
      <c r="C188" s="41" t="s">
        <v>1114</v>
      </c>
    </row>
    <row r="189" spans="1:44">
      <c r="A189" s="463"/>
    </row>
    <row r="190" spans="1:44" ht="14.25">
      <c r="A190" s="463"/>
      <c r="C190" s="465" t="s">
        <v>1115</v>
      </c>
    </row>
    <row r="191" spans="1:44" ht="12.75" thickBot="1">
      <c r="A191" s="463"/>
    </row>
    <row r="192" spans="1:44">
      <c r="A192" s="463"/>
      <c r="C192" s="1242" t="s">
        <v>1116</v>
      </c>
      <c r="D192" s="1243"/>
      <c r="E192" s="1243"/>
      <c r="F192" s="615"/>
      <c r="G192" s="1246">
        <v>7.75</v>
      </c>
      <c r="H192" s="1246"/>
      <c r="I192" s="1233" t="s">
        <v>1117</v>
      </c>
      <c r="J192" s="1233"/>
      <c r="K192" s="616">
        <v>5</v>
      </c>
      <c r="L192" s="1233" t="s">
        <v>1118</v>
      </c>
      <c r="M192" s="1233"/>
      <c r="N192" s="1247">
        <f>G192*K192</f>
        <v>38.75</v>
      </c>
      <c r="O192" s="1247"/>
      <c r="P192" s="617" t="s">
        <v>1119</v>
      </c>
      <c r="Q192" s="1248"/>
      <c r="R192" s="1249"/>
      <c r="Z192" s="1242" t="s">
        <v>1120</v>
      </c>
      <c r="AA192" s="1243"/>
      <c r="AB192" s="1243"/>
      <c r="AC192" s="1250"/>
      <c r="AD192" s="1227" t="s">
        <v>1121</v>
      </c>
      <c r="AE192" s="1228"/>
      <c r="AF192" s="1231" t="s">
        <v>1122</v>
      </c>
      <c r="AG192" s="1231"/>
      <c r="AH192" s="1233" t="s">
        <v>1123</v>
      </c>
      <c r="AI192" s="1231" t="s">
        <v>1124</v>
      </c>
      <c r="AJ192" s="1231"/>
      <c r="AK192" s="1234">
        <v>14.75</v>
      </c>
      <c r="AL192" s="1234"/>
      <c r="AM192" s="1236" t="s">
        <v>1125</v>
      </c>
    </row>
    <row r="193" spans="1:49" ht="12.75" thickBot="1">
      <c r="A193" s="463"/>
      <c r="C193" s="1244"/>
      <c r="D193" s="1245"/>
      <c r="E193" s="1245"/>
      <c r="F193" s="618"/>
      <c r="G193" s="618"/>
      <c r="H193" s="618"/>
      <c r="I193" s="619"/>
      <c r="J193" s="619"/>
      <c r="K193" s="620">
        <v>4</v>
      </c>
      <c r="L193" s="1224" t="s">
        <v>1126</v>
      </c>
      <c r="M193" s="1224"/>
      <c r="N193" s="1225">
        <f>N192*K193</f>
        <v>155</v>
      </c>
      <c r="O193" s="1225"/>
      <c r="P193" s="621" t="s">
        <v>1127</v>
      </c>
      <c r="Q193" s="475"/>
      <c r="Z193" s="1244"/>
      <c r="AA193" s="1245"/>
      <c r="AB193" s="1245"/>
      <c r="AC193" s="1251"/>
      <c r="AD193" s="1229"/>
      <c r="AE193" s="1230"/>
      <c r="AF193" s="1232"/>
      <c r="AG193" s="1232"/>
      <c r="AH193" s="1224"/>
      <c r="AI193" s="1232"/>
      <c r="AJ193" s="1232"/>
      <c r="AK193" s="1235"/>
      <c r="AL193" s="1235"/>
      <c r="AM193" s="1237"/>
    </row>
    <row r="194" spans="1:49">
      <c r="A194" s="463"/>
      <c r="C194" s="577"/>
      <c r="D194" s="577"/>
      <c r="E194" s="577"/>
      <c r="F194" s="577"/>
      <c r="G194" s="577"/>
      <c r="H194" s="577"/>
      <c r="I194" s="577"/>
      <c r="J194" s="577"/>
      <c r="K194" s="577"/>
      <c r="L194" s="577"/>
      <c r="M194" s="577"/>
      <c r="N194" s="577"/>
      <c r="O194" s="577"/>
      <c r="P194" s="577"/>
      <c r="Z194" s="463"/>
      <c r="AA194" s="463"/>
      <c r="AB194" s="463"/>
      <c r="AC194" s="622" t="s">
        <v>1128</v>
      </c>
      <c r="AD194" s="463"/>
      <c r="AE194" s="463"/>
      <c r="AF194" s="463"/>
      <c r="AG194" s="463"/>
      <c r="AH194" s="463"/>
      <c r="AI194" s="463"/>
      <c r="AJ194" s="463"/>
      <c r="AK194" s="463"/>
      <c r="AL194" s="463"/>
      <c r="AM194" s="463"/>
      <c r="AU194" s="475"/>
      <c r="AV194" s="475"/>
      <c r="AW194" s="455"/>
    </row>
    <row r="195" spans="1:49">
      <c r="A195" s="463"/>
      <c r="C195" s="577"/>
      <c r="D195" s="577"/>
      <c r="E195" s="577"/>
      <c r="F195" s="577"/>
      <c r="G195" s="577"/>
      <c r="H195" s="577"/>
      <c r="I195" s="464" t="s">
        <v>1129</v>
      </c>
      <c r="J195" s="577"/>
      <c r="K195" s="577"/>
      <c r="L195" s="577"/>
      <c r="M195" s="577"/>
      <c r="N195" s="577"/>
      <c r="O195" s="577"/>
      <c r="P195" s="577"/>
      <c r="Z195" s="463"/>
      <c r="AA195" s="463"/>
      <c r="AB195" s="463"/>
      <c r="AC195" s="622"/>
      <c r="AD195" s="463"/>
      <c r="AE195" s="463"/>
      <c r="AF195" s="463"/>
      <c r="AG195" s="463"/>
      <c r="AH195" s="463"/>
      <c r="AI195" s="463"/>
      <c r="AJ195" s="463"/>
      <c r="AK195" s="463"/>
      <c r="AL195" s="463"/>
      <c r="AM195" s="463"/>
      <c r="AU195" s="475"/>
      <c r="AV195" s="475"/>
      <c r="AW195" s="455"/>
    </row>
    <row r="196" spans="1:49" ht="15.95" customHeight="1" thickBot="1">
      <c r="A196" s="463"/>
      <c r="C196" s="463"/>
      <c r="D196" s="463"/>
      <c r="E196" s="623" t="s">
        <v>981</v>
      </c>
      <c r="F196" s="1217" t="s">
        <v>1130</v>
      </c>
      <c r="G196" s="1219"/>
      <c r="I196" s="1226" t="s">
        <v>1131</v>
      </c>
      <c r="J196" s="1226"/>
      <c r="K196" s="1226" t="s">
        <v>1132</v>
      </c>
      <c r="L196" s="1226"/>
      <c r="M196" s="1217" t="s">
        <v>1133</v>
      </c>
      <c r="N196" s="1218"/>
      <c r="O196" s="1218"/>
      <c r="P196" s="1218"/>
      <c r="Q196" s="1219"/>
      <c r="R196" s="463"/>
      <c r="S196" s="1217" t="s">
        <v>1134</v>
      </c>
      <c r="T196" s="1218"/>
      <c r="U196" s="1218"/>
      <c r="V196" s="1218"/>
      <c r="W196" s="1219"/>
      <c r="X196" s="463"/>
      <c r="Z196" s="1220"/>
      <c r="AA196" s="1220"/>
      <c r="AB196" s="1220"/>
      <c r="AC196" s="1220" t="s">
        <v>1135</v>
      </c>
      <c r="AD196" s="1220"/>
      <c r="AE196" s="1220"/>
      <c r="AF196" s="1220" t="s">
        <v>1136</v>
      </c>
      <c r="AG196" s="1220"/>
      <c r="AH196" s="1220"/>
      <c r="AI196" s="1220"/>
      <c r="AJ196" s="1220"/>
      <c r="AK196" s="1220" t="s">
        <v>1078</v>
      </c>
      <c r="AL196" s="1220"/>
      <c r="AM196" s="1220"/>
      <c r="AN196" s="624" t="s">
        <v>1137</v>
      </c>
      <c r="AP196" s="1221" t="s">
        <v>1138</v>
      </c>
      <c r="AQ196" s="1222"/>
      <c r="AR196" s="1223"/>
      <c r="AU196" s="475"/>
      <c r="AV196" s="475"/>
      <c r="AW196" s="455"/>
    </row>
    <row r="197" spans="1:49" ht="15.95" customHeight="1">
      <c r="A197" s="463"/>
      <c r="C197" s="463"/>
      <c r="D197" s="463"/>
      <c r="E197" s="667" t="s">
        <v>1139</v>
      </c>
      <c r="F197" s="1211">
        <f t="shared" ref="F197:F221" si="105">IF(E197="","",COUNTIF($C$10:$C$141,E197))</f>
        <v>0</v>
      </c>
      <c r="G197" s="1212"/>
      <c r="I197" s="1213">
        <f t="shared" ref="I197:I221" si="106">SUMIF($AN$10:$AN$141,E197,$AP$10:$AP$141)</f>
        <v>0</v>
      </c>
      <c r="J197" s="1213"/>
      <c r="K197" s="1213">
        <f t="shared" ref="K197:K221" si="107">SUMIF($AN$10:$AN$141,E197,$AR$10:$AR$141)</f>
        <v>0</v>
      </c>
      <c r="L197" s="1213"/>
      <c r="M197" s="1214">
        <f t="shared" ref="M197:M221" si="108">SUM(I197:L197)</f>
        <v>0</v>
      </c>
      <c r="N197" s="1200"/>
      <c r="O197" s="626" t="s">
        <v>1140</v>
      </c>
      <c r="P197" s="1200">
        <f t="shared" ref="P197:P221" si="109">ROUNDDOWN(SUM(M197),1)</f>
        <v>0</v>
      </c>
      <c r="Q197" s="1201"/>
      <c r="R197" s="463"/>
      <c r="S197" s="1215">
        <f t="shared" ref="S197:S221" si="110">SUMIF($AN$10:$AN$141,E197,$AQ$10:$AQ$141)</f>
        <v>0</v>
      </c>
      <c r="T197" s="1216"/>
      <c r="U197" s="626" t="s">
        <v>1140</v>
      </c>
      <c r="V197" s="1200">
        <f>ROUNDDOWN(SUM(S197),1)</f>
        <v>0</v>
      </c>
      <c r="W197" s="1201"/>
      <c r="X197" s="463"/>
      <c r="Y197" s="627" t="s">
        <v>1141</v>
      </c>
      <c r="Z197" s="1202"/>
      <c r="AA197" s="1203"/>
      <c r="AB197" s="1203"/>
      <c r="AC197" s="668" t="s">
        <v>990</v>
      </c>
      <c r="AD197" s="1204" t="s">
        <v>1142</v>
      </c>
      <c r="AE197" s="1205"/>
      <c r="AF197" s="1206" t="s">
        <v>1122</v>
      </c>
      <c r="AG197" s="1207"/>
      <c r="AH197" s="629" t="s">
        <v>1123</v>
      </c>
      <c r="AI197" s="1207" t="s">
        <v>1143</v>
      </c>
      <c r="AJ197" s="1208"/>
      <c r="AK197" s="1209">
        <v>7.5</v>
      </c>
      <c r="AL197" s="1210"/>
      <c r="AM197" s="630" t="s">
        <v>1125</v>
      </c>
      <c r="AN197" s="631" t="str">
        <f>CONCATENATE(AC197,"：",AD197,"（",AK197,AM197,"）、")</f>
        <v>夜：夜勤（7.5ｈ）、</v>
      </c>
      <c r="AO197" s="464" t="str">
        <f>IF(AC197="","",AC197)</f>
        <v>夜</v>
      </c>
      <c r="AP197" s="632">
        <v>7.5</v>
      </c>
      <c r="AQ197" s="633"/>
      <c r="AR197" s="634">
        <f>SUM(AP197:AQ197)</f>
        <v>7.5</v>
      </c>
      <c r="AU197" s="669"/>
      <c r="AV197" s="635"/>
      <c r="AW197" s="455"/>
    </row>
    <row r="198" spans="1:49" ht="15.95" customHeight="1" thickBot="1">
      <c r="A198" s="463"/>
      <c r="C198" s="463"/>
      <c r="D198" s="463"/>
      <c r="E198" s="670" t="s">
        <v>1144</v>
      </c>
      <c r="F198" s="1177">
        <f t="shared" si="105"/>
        <v>0</v>
      </c>
      <c r="G198" s="1178"/>
      <c r="I198" s="1179">
        <f t="shared" si="106"/>
        <v>0</v>
      </c>
      <c r="J198" s="1179"/>
      <c r="K198" s="1179">
        <f t="shared" si="107"/>
        <v>0</v>
      </c>
      <c r="L198" s="1179"/>
      <c r="M198" s="1180">
        <f t="shared" si="108"/>
        <v>0</v>
      </c>
      <c r="N198" s="1167"/>
      <c r="O198" s="637" t="s">
        <v>1140</v>
      </c>
      <c r="P198" s="1167">
        <f t="shared" si="109"/>
        <v>0</v>
      </c>
      <c r="Q198" s="1168"/>
      <c r="R198" s="463"/>
      <c r="S198" s="1181">
        <f t="shared" si="110"/>
        <v>0</v>
      </c>
      <c r="T198" s="1182"/>
      <c r="U198" s="637" t="s">
        <v>1140</v>
      </c>
      <c r="V198" s="1167">
        <f t="shared" ref="V198:V221" si="111">ROUNDDOWN(SUM(S198),1)</f>
        <v>0</v>
      </c>
      <c r="W198" s="1168"/>
      <c r="X198" s="463"/>
      <c r="Y198" s="627" t="s">
        <v>1145</v>
      </c>
      <c r="Z198" s="1191"/>
      <c r="AA198" s="1192"/>
      <c r="AB198" s="1192"/>
      <c r="AC198" s="671" t="s">
        <v>991</v>
      </c>
      <c r="AD198" s="1193" t="s">
        <v>1146</v>
      </c>
      <c r="AE198" s="1194"/>
      <c r="AF198" s="1195" t="s">
        <v>1143</v>
      </c>
      <c r="AG198" s="1196"/>
      <c r="AH198" s="639" t="s">
        <v>1123</v>
      </c>
      <c r="AI198" s="1196" t="s">
        <v>1124</v>
      </c>
      <c r="AJ198" s="1197"/>
      <c r="AK198" s="1198">
        <v>7.25</v>
      </c>
      <c r="AL198" s="1199"/>
      <c r="AM198" s="640" t="s">
        <v>1125</v>
      </c>
      <c r="AN198" s="641" t="str">
        <f t="shared" ref="AN198:AN221" si="112">CONCATENATE(AC198,"：",AD198,"（",AK198,AM198,"）、")</f>
        <v>明：明け（7.25ｈ）、</v>
      </c>
      <c r="AO198" s="464" t="str">
        <f t="shared" ref="AO198:AO221" si="113">IF(AC198="","",AC198)</f>
        <v>明</v>
      </c>
      <c r="AP198" s="642"/>
      <c r="AQ198" s="643">
        <v>7.25</v>
      </c>
      <c r="AR198" s="644">
        <f t="shared" ref="AR198:AR221" si="114">SUM(AP198:AQ198)</f>
        <v>7.25</v>
      </c>
      <c r="AU198" s="669"/>
      <c r="AV198" s="635"/>
      <c r="AW198" s="455"/>
    </row>
    <row r="199" spans="1:49" ht="15.95" customHeight="1">
      <c r="A199" s="463"/>
      <c r="C199" s="463"/>
      <c r="D199" s="463"/>
      <c r="E199" s="670" t="s">
        <v>1147</v>
      </c>
      <c r="F199" s="1177">
        <f t="shared" si="105"/>
        <v>0</v>
      </c>
      <c r="G199" s="1178"/>
      <c r="I199" s="1179">
        <f t="shared" si="106"/>
        <v>0</v>
      </c>
      <c r="J199" s="1179"/>
      <c r="K199" s="1179">
        <f t="shared" si="107"/>
        <v>0</v>
      </c>
      <c r="L199" s="1179"/>
      <c r="M199" s="1180">
        <f t="shared" si="108"/>
        <v>0</v>
      </c>
      <c r="N199" s="1167"/>
      <c r="O199" s="637" t="s">
        <v>1140</v>
      </c>
      <c r="P199" s="1167">
        <f t="shared" si="109"/>
        <v>0</v>
      </c>
      <c r="Q199" s="1168"/>
      <c r="R199" s="463"/>
      <c r="S199" s="1181">
        <f t="shared" si="110"/>
        <v>0</v>
      </c>
      <c r="T199" s="1182"/>
      <c r="U199" s="637" t="s">
        <v>1140</v>
      </c>
      <c r="V199" s="1167">
        <f t="shared" si="111"/>
        <v>0</v>
      </c>
      <c r="W199" s="1168"/>
      <c r="X199" s="463"/>
      <c r="Y199" s="627" t="s">
        <v>1148</v>
      </c>
      <c r="Z199" s="1183"/>
      <c r="AA199" s="1183"/>
      <c r="AB199" s="1183"/>
      <c r="AC199" s="672" t="s">
        <v>1073</v>
      </c>
      <c r="AD199" s="1184" t="s">
        <v>1149</v>
      </c>
      <c r="AE199" s="1185"/>
      <c r="AF199" s="1186" t="s">
        <v>1150</v>
      </c>
      <c r="AG199" s="1187"/>
      <c r="AH199" s="646" t="s">
        <v>1123</v>
      </c>
      <c r="AI199" s="1187" t="s">
        <v>1151</v>
      </c>
      <c r="AJ199" s="1188"/>
      <c r="AK199" s="1189">
        <v>7.75</v>
      </c>
      <c r="AL199" s="1190"/>
      <c r="AM199" s="647" t="s">
        <v>1125</v>
      </c>
      <c r="AN199" s="648" t="str">
        <f t="shared" si="112"/>
        <v>①：日勤Ａ（7.75ｈ）、</v>
      </c>
      <c r="AO199" s="464" t="str">
        <f t="shared" si="113"/>
        <v>①</v>
      </c>
      <c r="AP199" s="649">
        <v>0.57999999999999996</v>
      </c>
      <c r="AQ199" s="649">
        <v>0.75</v>
      </c>
      <c r="AR199" s="650">
        <f t="shared" si="114"/>
        <v>1.33</v>
      </c>
      <c r="AU199" s="669"/>
      <c r="AV199" s="635"/>
      <c r="AW199" s="455"/>
    </row>
    <row r="200" spans="1:49" ht="15.95" customHeight="1">
      <c r="A200" s="463"/>
      <c r="C200" s="463"/>
      <c r="D200" s="463"/>
      <c r="E200" s="670" t="s">
        <v>1152</v>
      </c>
      <c r="F200" s="1177">
        <f t="shared" si="105"/>
        <v>0</v>
      </c>
      <c r="G200" s="1178"/>
      <c r="I200" s="1179">
        <f t="shared" si="106"/>
        <v>0</v>
      </c>
      <c r="J200" s="1179"/>
      <c r="K200" s="1179">
        <f t="shared" si="107"/>
        <v>0</v>
      </c>
      <c r="L200" s="1179"/>
      <c r="M200" s="1180">
        <f t="shared" si="108"/>
        <v>0</v>
      </c>
      <c r="N200" s="1167"/>
      <c r="O200" s="637" t="s">
        <v>1140</v>
      </c>
      <c r="P200" s="1167">
        <f t="shared" si="109"/>
        <v>0</v>
      </c>
      <c r="Q200" s="1168"/>
      <c r="R200" s="463"/>
      <c r="S200" s="1181">
        <f t="shared" si="110"/>
        <v>0</v>
      </c>
      <c r="T200" s="1182"/>
      <c r="U200" s="637" t="s">
        <v>1140</v>
      </c>
      <c r="V200" s="1167">
        <f t="shared" si="111"/>
        <v>0</v>
      </c>
      <c r="W200" s="1168"/>
      <c r="X200" s="463"/>
      <c r="Y200" s="627" t="s">
        <v>1153</v>
      </c>
      <c r="Z200" s="1169"/>
      <c r="AA200" s="1169"/>
      <c r="AB200" s="1169"/>
      <c r="AC200" s="673" t="s">
        <v>1074</v>
      </c>
      <c r="AD200" s="1170" t="s">
        <v>1154</v>
      </c>
      <c r="AE200" s="1171"/>
      <c r="AF200" s="1172" t="s">
        <v>1155</v>
      </c>
      <c r="AG200" s="1173"/>
      <c r="AH200" s="652" t="s">
        <v>1123</v>
      </c>
      <c r="AI200" s="1173" t="s">
        <v>1156</v>
      </c>
      <c r="AJ200" s="1174"/>
      <c r="AK200" s="1175">
        <v>7.75</v>
      </c>
      <c r="AL200" s="1176"/>
      <c r="AM200" s="653" t="s">
        <v>1125</v>
      </c>
      <c r="AN200" s="654" t="str">
        <f t="shared" si="112"/>
        <v>②：早出（7.75ｈ）、</v>
      </c>
      <c r="AO200" s="464" t="str">
        <f t="shared" si="113"/>
        <v>②</v>
      </c>
      <c r="AP200" s="655">
        <v>2.08</v>
      </c>
      <c r="AQ200" s="655"/>
      <c r="AR200" s="656">
        <f t="shared" si="114"/>
        <v>2.08</v>
      </c>
      <c r="AU200" s="669"/>
      <c r="AV200" s="635"/>
      <c r="AW200" s="455"/>
    </row>
    <row r="201" spans="1:49" ht="15.95" customHeight="1">
      <c r="A201" s="463"/>
      <c r="C201" s="463"/>
      <c r="D201" s="463"/>
      <c r="E201" s="674" t="s">
        <v>987</v>
      </c>
      <c r="F201" s="1177">
        <f t="shared" si="105"/>
        <v>0</v>
      </c>
      <c r="G201" s="1178"/>
      <c r="I201" s="1179">
        <f t="shared" si="106"/>
        <v>0</v>
      </c>
      <c r="J201" s="1179"/>
      <c r="K201" s="1179">
        <f t="shared" si="107"/>
        <v>0</v>
      </c>
      <c r="L201" s="1179"/>
      <c r="M201" s="1180">
        <f t="shared" si="108"/>
        <v>0</v>
      </c>
      <c r="N201" s="1167"/>
      <c r="O201" s="637" t="s">
        <v>1140</v>
      </c>
      <c r="P201" s="1167">
        <f t="shared" si="109"/>
        <v>0</v>
      </c>
      <c r="Q201" s="1168"/>
      <c r="R201" s="463"/>
      <c r="S201" s="1181">
        <f t="shared" si="110"/>
        <v>0</v>
      </c>
      <c r="T201" s="1182"/>
      <c r="U201" s="637" t="s">
        <v>1140</v>
      </c>
      <c r="V201" s="1167">
        <f t="shared" si="111"/>
        <v>0</v>
      </c>
      <c r="W201" s="1168"/>
      <c r="X201" s="463"/>
      <c r="Y201" s="627" t="s">
        <v>1157</v>
      </c>
      <c r="Z201" s="1169"/>
      <c r="AA201" s="1169"/>
      <c r="AB201" s="1169"/>
      <c r="AC201" s="673" t="s">
        <v>1075</v>
      </c>
      <c r="AD201" s="1170" t="s">
        <v>1158</v>
      </c>
      <c r="AE201" s="1171"/>
      <c r="AF201" s="1172" t="s">
        <v>1159</v>
      </c>
      <c r="AG201" s="1173"/>
      <c r="AH201" s="652" t="s">
        <v>1123</v>
      </c>
      <c r="AI201" s="1173" t="s">
        <v>1160</v>
      </c>
      <c r="AJ201" s="1174"/>
      <c r="AK201" s="1175">
        <v>7.75</v>
      </c>
      <c r="AL201" s="1176"/>
      <c r="AM201" s="653" t="s">
        <v>1125</v>
      </c>
      <c r="AN201" s="654" t="str">
        <f t="shared" si="112"/>
        <v>③：遅出（7.75ｈ）、</v>
      </c>
      <c r="AO201" s="464" t="str">
        <f t="shared" si="113"/>
        <v>③</v>
      </c>
      <c r="AP201" s="655"/>
      <c r="AQ201" s="655">
        <v>2.5</v>
      </c>
      <c r="AR201" s="656">
        <f t="shared" si="114"/>
        <v>2.5</v>
      </c>
      <c r="AU201" s="669"/>
      <c r="AV201" s="635"/>
      <c r="AW201" s="455"/>
    </row>
    <row r="202" spans="1:49" ht="15.95" customHeight="1">
      <c r="A202" s="463"/>
      <c r="C202" s="463"/>
      <c r="D202" s="463"/>
      <c r="E202" s="674" t="s">
        <v>995</v>
      </c>
      <c r="F202" s="1177">
        <f t="shared" si="105"/>
        <v>0</v>
      </c>
      <c r="G202" s="1178"/>
      <c r="I202" s="1179">
        <f t="shared" si="106"/>
        <v>0</v>
      </c>
      <c r="J202" s="1179"/>
      <c r="K202" s="1179">
        <f t="shared" si="107"/>
        <v>0</v>
      </c>
      <c r="L202" s="1179"/>
      <c r="M202" s="1180">
        <f t="shared" si="108"/>
        <v>0</v>
      </c>
      <c r="N202" s="1167"/>
      <c r="O202" s="637" t="s">
        <v>1140</v>
      </c>
      <c r="P202" s="1167">
        <f t="shared" si="109"/>
        <v>0</v>
      </c>
      <c r="Q202" s="1168"/>
      <c r="R202" s="463"/>
      <c r="S202" s="1181">
        <f t="shared" si="110"/>
        <v>0</v>
      </c>
      <c r="T202" s="1182"/>
      <c r="U202" s="637" t="s">
        <v>1140</v>
      </c>
      <c r="V202" s="1167">
        <f t="shared" si="111"/>
        <v>0</v>
      </c>
      <c r="W202" s="1168"/>
      <c r="X202" s="463"/>
      <c r="Y202" s="627" t="s">
        <v>1161</v>
      </c>
      <c r="Z202" s="1169"/>
      <c r="AA202" s="1169"/>
      <c r="AB202" s="1169"/>
      <c r="AC202" s="673" t="s">
        <v>1162</v>
      </c>
      <c r="AD202" s="1170" t="s">
        <v>1163</v>
      </c>
      <c r="AE202" s="1171"/>
      <c r="AF202" s="1172" t="s">
        <v>1150</v>
      </c>
      <c r="AG202" s="1173"/>
      <c r="AH202" s="652" t="s">
        <v>1123</v>
      </c>
      <c r="AI202" s="1173" t="s">
        <v>1164</v>
      </c>
      <c r="AJ202" s="1174"/>
      <c r="AK202" s="1175">
        <v>4</v>
      </c>
      <c r="AL202" s="1176"/>
      <c r="AM202" s="653" t="s">
        <v>1125</v>
      </c>
      <c r="AN202" s="654" t="str">
        <f t="shared" si="112"/>
        <v>⑤：午前Ａ（4ｈ）、</v>
      </c>
      <c r="AO202" s="566" t="str">
        <f t="shared" si="113"/>
        <v>⑤</v>
      </c>
      <c r="AP202" s="655">
        <v>0.57999999999999996</v>
      </c>
      <c r="AQ202" s="655"/>
      <c r="AR202" s="656">
        <f t="shared" si="114"/>
        <v>0.57999999999999996</v>
      </c>
      <c r="AU202" s="669"/>
      <c r="AV202" s="635"/>
      <c r="AW202" s="455"/>
    </row>
    <row r="203" spans="1:49" ht="15.95" customHeight="1">
      <c r="A203" s="463"/>
      <c r="C203" s="463"/>
      <c r="D203" s="463"/>
      <c r="E203" s="670" t="s">
        <v>1165</v>
      </c>
      <c r="F203" s="1177">
        <f t="shared" si="105"/>
        <v>0</v>
      </c>
      <c r="G203" s="1178"/>
      <c r="I203" s="1179">
        <f t="shared" si="106"/>
        <v>0</v>
      </c>
      <c r="J203" s="1179"/>
      <c r="K203" s="1179">
        <f t="shared" si="107"/>
        <v>0</v>
      </c>
      <c r="L203" s="1179"/>
      <c r="M203" s="1180">
        <f t="shared" si="108"/>
        <v>0</v>
      </c>
      <c r="N203" s="1167"/>
      <c r="O203" s="637" t="s">
        <v>1140</v>
      </c>
      <c r="P203" s="1167">
        <f t="shared" si="109"/>
        <v>0</v>
      </c>
      <c r="Q203" s="1168"/>
      <c r="R203" s="463"/>
      <c r="S203" s="1181">
        <f t="shared" si="110"/>
        <v>0</v>
      </c>
      <c r="T203" s="1182"/>
      <c r="U203" s="637" t="s">
        <v>1140</v>
      </c>
      <c r="V203" s="1167">
        <f t="shared" si="111"/>
        <v>0</v>
      </c>
      <c r="W203" s="1168"/>
      <c r="X203" s="463"/>
      <c r="Y203" s="627" t="s">
        <v>1166</v>
      </c>
      <c r="Z203" s="1169"/>
      <c r="AA203" s="1169"/>
      <c r="AB203" s="1169"/>
      <c r="AC203" s="673" t="s">
        <v>1167</v>
      </c>
      <c r="AD203" s="1170" t="s">
        <v>1168</v>
      </c>
      <c r="AE203" s="1171"/>
      <c r="AF203" s="1172" t="s">
        <v>1169</v>
      </c>
      <c r="AG203" s="1173"/>
      <c r="AH203" s="652" t="s">
        <v>1123</v>
      </c>
      <c r="AI203" s="1173" t="s">
        <v>1170</v>
      </c>
      <c r="AJ203" s="1174"/>
      <c r="AK203" s="1175">
        <v>4</v>
      </c>
      <c r="AL203" s="1176"/>
      <c r="AM203" s="653" t="s">
        <v>1125</v>
      </c>
      <c r="AN203" s="654" t="str">
        <f t="shared" si="112"/>
        <v>⑥：午後Ａ（4ｈ）、</v>
      </c>
      <c r="AO203" s="566" t="str">
        <f t="shared" si="113"/>
        <v>⑥</v>
      </c>
      <c r="AP203" s="655"/>
      <c r="AQ203" s="655">
        <v>1</v>
      </c>
      <c r="AR203" s="656">
        <f t="shared" si="114"/>
        <v>1</v>
      </c>
      <c r="AU203" s="669"/>
      <c r="AV203" s="635"/>
      <c r="AW203" s="455"/>
    </row>
    <row r="204" spans="1:49" ht="15.95" customHeight="1">
      <c r="A204" s="463"/>
      <c r="C204" s="463"/>
      <c r="D204" s="463"/>
      <c r="E204" s="670" t="s">
        <v>1171</v>
      </c>
      <c r="F204" s="1177">
        <f t="shared" si="105"/>
        <v>0</v>
      </c>
      <c r="G204" s="1178"/>
      <c r="I204" s="1179">
        <f t="shared" si="106"/>
        <v>0</v>
      </c>
      <c r="J204" s="1179"/>
      <c r="K204" s="1179">
        <f t="shared" si="107"/>
        <v>0</v>
      </c>
      <c r="L204" s="1179"/>
      <c r="M204" s="1180">
        <f t="shared" si="108"/>
        <v>0</v>
      </c>
      <c r="N204" s="1167"/>
      <c r="O204" s="637" t="s">
        <v>1140</v>
      </c>
      <c r="P204" s="1167">
        <f t="shared" si="109"/>
        <v>0</v>
      </c>
      <c r="Q204" s="1168"/>
      <c r="R204" s="463"/>
      <c r="S204" s="1181">
        <f t="shared" si="110"/>
        <v>0</v>
      </c>
      <c r="T204" s="1182"/>
      <c r="U204" s="637" t="s">
        <v>1140</v>
      </c>
      <c r="V204" s="1167">
        <f t="shared" si="111"/>
        <v>0</v>
      </c>
      <c r="W204" s="1168"/>
      <c r="X204" s="463"/>
      <c r="Y204" s="627" t="s">
        <v>1172</v>
      </c>
      <c r="Z204" s="1169"/>
      <c r="AA204" s="1169"/>
      <c r="AB204" s="1169"/>
      <c r="AC204" s="673" t="s">
        <v>1173</v>
      </c>
      <c r="AD204" s="1170" t="s">
        <v>1174</v>
      </c>
      <c r="AE204" s="1171"/>
      <c r="AF204" s="1172" t="s">
        <v>1175</v>
      </c>
      <c r="AG204" s="1173"/>
      <c r="AH204" s="652" t="s">
        <v>1123</v>
      </c>
      <c r="AI204" s="1173" t="s">
        <v>1176</v>
      </c>
      <c r="AJ204" s="1174"/>
      <c r="AK204" s="1175">
        <v>7</v>
      </c>
      <c r="AL204" s="1176"/>
      <c r="AM204" s="653" t="s">
        <v>1125</v>
      </c>
      <c r="AN204" s="654" t="str">
        <f t="shared" si="112"/>
        <v>⑦：日勤Ｂ（7ｈ）、</v>
      </c>
      <c r="AO204" s="566" t="str">
        <f t="shared" si="113"/>
        <v>⑦</v>
      </c>
      <c r="AP204" s="655">
        <v>0.25</v>
      </c>
      <c r="AQ204" s="655">
        <v>0.5</v>
      </c>
      <c r="AR204" s="656">
        <f t="shared" si="114"/>
        <v>0.75</v>
      </c>
      <c r="AU204" s="669"/>
      <c r="AV204" s="635"/>
      <c r="AW204" s="455"/>
    </row>
    <row r="205" spans="1:49" ht="15.95" customHeight="1">
      <c r="A205" s="463"/>
      <c r="C205" s="463"/>
      <c r="D205" s="463"/>
      <c r="E205" s="670" t="s">
        <v>1177</v>
      </c>
      <c r="F205" s="1177">
        <f t="shared" si="105"/>
        <v>0</v>
      </c>
      <c r="G205" s="1178"/>
      <c r="I205" s="1179">
        <f t="shared" si="106"/>
        <v>0</v>
      </c>
      <c r="J205" s="1179"/>
      <c r="K205" s="1179">
        <f t="shared" si="107"/>
        <v>0</v>
      </c>
      <c r="L205" s="1179"/>
      <c r="M205" s="1180">
        <f t="shared" si="108"/>
        <v>0</v>
      </c>
      <c r="N205" s="1167"/>
      <c r="O205" s="637" t="s">
        <v>1140</v>
      </c>
      <c r="P205" s="1167">
        <f t="shared" si="109"/>
        <v>0</v>
      </c>
      <c r="Q205" s="1168"/>
      <c r="R205" s="463"/>
      <c r="S205" s="1181">
        <f t="shared" si="110"/>
        <v>0</v>
      </c>
      <c r="T205" s="1182"/>
      <c r="U205" s="637" t="s">
        <v>1140</v>
      </c>
      <c r="V205" s="1167">
        <f t="shared" si="111"/>
        <v>0</v>
      </c>
      <c r="W205" s="1168"/>
      <c r="X205" s="463"/>
      <c r="Y205" s="627" t="s">
        <v>1178</v>
      </c>
      <c r="Z205" s="1169"/>
      <c r="AA205" s="1169"/>
      <c r="AB205" s="1169"/>
      <c r="AC205" s="673" t="s">
        <v>1179</v>
      </c>
      <c r="AD205" s="1170" t="s">
        <v>1180</v>
      </c>
      <c r="AE205" s="1171"/>
      <c r="AF205" s="1172" t="s">
        <v>1175</v>
      </c>
      <c r="AG205" s="1173"/>
      <c r="AH205" s="652" t="s">
        <v>1123</v>
      </c>
      <c r="AI205" s="1173" t="s">
        <v>1181</v>
      </c>
      <c r="AJ205" s="1174"/>
      <c r="AK205" s="1175">
        <v>4</v>
      </c>
      <c r="AL205" s="1176"/>
      <c r="AM205" s="653" t="s">
        <v>1125</v>
      </c>
      <c r="AN205" s="654" t="str">
        <f t="shared" si="112"/>
        <v>⑧：午前Ｂ（4ｈ）、</v>
      </c>
      <c r="AO205" s="566" t="str">
        <f t="shared" si="113"/>
        <v>⑧</v>
      </c>
      <c r="AP205" s="655">
        <v>0.25</v>
      </c>
      <c r="AQ205" s="655"/>
      <c r="AR205" s="656">
        <f t="shared" si="114"/>
        <v>0.25</v>
      </c>
      <c r="AU205" s="669"/>
      <c r="AV205" s="635"/>
      <c r="AW205" s="455"/>
    </row>
    <row r="206" spans="1:49" ht="15.95" customHeight="1">
      <c r="A206" s="463"/>
      <c r="C206" s="463"/>
      <c r="D206" s="463"/>
      <c r="E206" s="670" t="s">
        <v>1182</v>
      </c>
      <c r="F206" s="1177">
        <f t="shared" si="105"/>
        <v>0</v>
      </c>
      <c r="G206" s="1178"/>
      <c r="I206" s="1179">
        <f t="shared" si="106"/>
        <v>0</v>
      </c>
      <c r="J206" s="1179"/>
      <c r="K206" s="1179">
        <f t="shared" si="107"/>
        <v>0</v>
      </c>
      <c r="L206" s="1179"/>
      <c r="M206" s="1180">
        <f t="shared" si="108"/>
        <v>0</v>
      </c>
      <c r="N206" s="1167"/>
      <c r="O206" s="637" t="s">
        <v>1140</v>
      </c>
      <c r="P206" s="1167">
        <f t="shared" si="109"/>
        <v>0</v>
      </c>
      <c r="Q206" s="1168"/>
      <c r="R206" s="463"/>
      <c r="S206" s="1181">
        <f t="shared" si="110"/>
        <v>0</v>
      </c>
      <c r="T206" s="1182"/>
      <c r="U206" s="637" t="s">
        <v>1140</v>
      </c>
      <c r="V206" s="1167">
        <f t="shared" si="111"/>
        <v>0</v>
      </c>
      <c r="W206" s="1168"/>
      <c r="X206" s="463"/>
      <c r="Y206" s="627" t="s">
        <v>1183</v>
      </c>
      <c r="Z206" s="1169"/>
      <c r="AA206" s="1169"/>
      <c r="AB206" s="1169"/>
      <c r="AC206" s="673" t="s">
        <v>1184</v>
      </c>
      <c r="AD206" s="1170" t="s">
        <v>1185</v>
      </c>
      <c r="AE206" s="1171"/>
      <c r="AF206" s="1172" t="s">
        <v>1181</v>
      </c>
      <c r="AG206" s="1173"/>
      <c r="AH206" s="652" t="s">
        <v>1123</v>
      </c>
      <c r="AI206" s="1173" t="s">
        <v>1176</v>
      </c>
      <c r="AJ206" s="1174"/>
      <c r="AK206" s="1175">
        <v>4</v>
      </c>
      <c r="AL206" s="1176"/>
      <c r="AM206" s="653" t="s">
        <v>1125</v>
      </c>
      <c r="AN206" s="654" t="str">
        <f t="shared" si="112"/>
        <v>⑨：午後Ｂ（4ｈ）、</v>
      </c>
      <c r="AO206" s="566" t="str">
        <f t="shared" si="113"/>
        <v>⑨</v>
      </c>
      <c r="AP206" s="655"/>
      <c r="AQ206" s="655">
        <v>0.5</v>
      </c>
      <c r="AR206" s="656">
        <f t="shared" si="114"/>
        <v>0.5</v>
      </c>
      <c r="AU206" s="669"/>
      <c r="AV206" s="635"/>
      <c r="AW206" s="455"/>
    </row>
    <row r="207" spans="1:49" ht="15.95" customHeight="1">
      <c r="A207" s="463"/>
      <c r="C207" s="463"/>
      <c r="D207" s="463"/>
      <c r="E207" s="670" t="s">
        <v>1186</v>
      </c>
      <c r="F207" s="1177">
        <f t="shared" si="105"/>
        <v>0</v>
      </c>
      <c r="G207" s="1178"/>
      <c r="I207" s="1179">
        <f t="shared" si="106"/>
        <v>0</v>
      </c>
      <c r="J207" s="1179"/>
      <c r="K207" s="1179">
        <f t="shared" si="107"/>
        <v>0</v>
      </c>
      <c r="L207" s="1179"/>
      <c r="M207" s="1180">
        <f t="shared" si="108"/>
        <v>0</v>
      </c>
      <c r="N207" s="1167"/>
      <c r="O207" s="637" t="s">
        <v>1140</v>
      </c>
      <c r="P207" s="1167">
        <f t="shared" si="109"/>
        <v>0</v>
      </c>
      <c r="Q207" s="1168"/>
      <c r="R207" s="463"/>
      <c r="S207" s="1181">
        <f t="shared" si="110"/>
        <v>0</v>
      </c>
      <c r="T207" s="1182"/>
      <c r="U207" s="637" t="s">
        <v>1140</v>
      </c>
      <c r="V207" s="1167">
        <f t="shared" si="111"/>
        <v>0</v>
      </c>
      <c r="W207" s="1168"/>
      <c r="X207" s="463"/>
      <c r="Y207" s="627" t="s">
        <v>1187</v>
      </c>
      <c r="Z207" s="1169"/>
      <c r="AA207" s="1169"/>
      <c r="AB207" s="1169"/>
      <c r="AC207" s="673" t="s">
        <v>1188</v>
      </c>
      <c r="AD207" s="1170" t="s">
        <v>1189</v>
      </c>
      <c r="AE207" s="1171"/>
      <c r="AF207" s="1172" t="s">
        <v>1159</v>
      </c>
      <c r="AG207" s="1173"/>
      <c r="AH207" s="652" t="s">
        <v>1123</v>
      </c>
      <c r="AI207" s="1173" t="s">
        <v>1190</v>
      </c>
      <c r="AJ207" s="1174"/>
      <c r="AK207" s="1175">
        <v>4</v>
      </c>
      <c r="AL207" s="1176"/>
      <c r="AM207" s="653" t="s">
        <v>1125</v>
      </c>
      <c r="AN207" s="654" t="str">
        <f t="shared" si="112"/>
        <v>⑩：午後Ｃ（4ｈ）、</v>
      </c>
      <c r="AO207" s="566" t="str">
        <f t="shared" si="113"/>
        <v>⑩</v>
      </c>
      <c r="AP207" s="655"/>
      <c r="AQ207" s="655"/>
      <c r="AR207" s="656">
        <f t="shared" si="114"/>
        <v>0</v>
      </c>
      <c r="AU207" s="669"/>
      <c r="AV207" s="635"/>
      <c r="AW207" s="455"/>
    </row>
    <row r="208" spans="1:49" ht="15.95" customHeight="1">
      <c r="A208" s="463"/>
      <c r="C208" s="463"/>
      <c r="D208" s="463"/>
      <c r="E208" s="670" t="s">
        <v>1191</v>
      </c>
      <c r="F208" s="1177">
        <f t="shared" si="105"/>
        <v>0</v>
      </c>
      <c r="G208" s="1178"/>
      <c r="I208" s="1179">
        <f t="shared" si="106"/>
        <v>0</v>
      </c>
      <c r="J208" s="1179"/>
      <c r="K208" s="1179">
        <f t="shared" si="107"/>
        <v>0</v>
      </c>
      <c r="L208" s="1179"/>
      <c r="M208" s="1180">
        <f t="shared" si="108"/>
        <v>0</v>
      </c>
      <c r="N208" s="1167"/>
      <c r="O208" s="637" t="s">
        <v>1140</v>
      </c>
      <c r="P208" s="1167">
        <f t="shared" si="109"/>
        <v>0</v>
      </c>
      <c r="Q208" s="1168"/>
      <c r="R208" s="463"/>
      <c r="S208" s="1181">
        <f t="shared" si="110"/>
        <v>0</v>
      </c>
      <c r="T208" s="1182"/>
      <c r="U208" s="637" t="s">
        <v>1140</v>
      </c>
      <c r="V208" s="1167">
        <f t="shared" si="111"/>
        <v>0</v>
      </c>
      <c r="W208" s="1168"/>
      <c r="X208" s="463"/>
      <c r="Y208" s="627" t="s">
        <v>1192</v>
      </c>
      <c r="Z208" s="1169"/>
      <c r="AA208" s="1169"/>
      <c r="AB208" s="1169"/>
      <c r="AC208" s="673" t="s">
        <v>1193</v>
      </c>
      <c r="AD208" s="1170" t="s">
        <v>1194</v>
      </c>
      <c r="AE208" s="1171"/>
      <c r="AF208" s="1172" t="s">
        <v>1195</v>
      </c>
      <c r="AG208" s="1173"/>
      <c r="AH208" s="652" t="s">
        <v>1123</v>
      </c>
      <c r="AI208" s="1173" t="s">
        <v>1160</v>
      </c>
      <c r="AJ208" s="1174"/>
      <c r="AK208" s="1175">
        <v>4</v>
      </c>
      <c r="AL208" s="1176"/>
      <c r="AM208" s="653" t="s">
        <v>1125</v>
      </c>
      <c r="AN208" s="654" t="str">
        <f t="shared" si="112"/>
        <v>⑪：午後Ｄ（4ｈ）、</v>
      </c>
      <c r="AO208" s="566" t="str">
        <f t="shared" si="113"/>
        <v>⑪</v>
      </c>
      <c r="AP208" s="655"/>
      <c r="AQ208" s="655">
        <v>3.5</v>
      </c>
      <c r="AR208" s="656">
        <f t="shared" si="114"/>
        <v>3.5</v>
      </c>
      <c r="AU208" s="669"/>
      <c r="AV208" s="635"/>
      <c r="AW208" s="455"/>
    </row>
    <row r="209" spans="1:49" ht="15.95" customHeight="1">
      <c r="A209" s="463"/>
      <c r="C209" s="463"/>
      <c r="D209" s="463"/>
      <c r="E209" s="670" t="s">
        <v>1196</v>
      </c>
      <c r="F209" s="1177">
        <f t="shared" si="105"/>
        <v>0</v>
      </c>
      <c r="G209" s="1178"/>
      <c r="I209" s="1179">
        <f t="shared" si="106"/>
        <v>0</v>
      </c>
      <c r="J209" s="1179"/>
      <c r="K209" s="1179">
        <f t="shared" si="107"/>
        <v>0</v>
      </c>
      <c r="L209" s="1179"/>
      <c r="M209" s="1180">
        <f t="shared" si="108"/>
        <v>0</v>
      </c>
      <c r="N209" s="1167"/>
      <c r="O209" s="637" t="s">
        <v>1140</v>
      </c>
      <c r="P209" s="1167">
        <f t="shared" si="109"/>
        <v>0</v>
      </c>
      <c r="Q209" s="1168"/>
      <c r="R209" s="463"/>
      <c r="S209" s="1181">
        <f t="shared" si="110"/>
        <v>0</v>
      </c>
      <c r="T209" s="1182"/>
      <c r="U209" s="637" t="s">
        <v>1140</v>
      </c>
      <c r="V209" s="1167">
        <f t="shared" si="111"/>
        <v>0</v>
      </c>
      <c r="W209" s="1168"/>
      <c r="X209" s="463"/>
      <c r="Y209" s="627" t="s">
        <v>1197</v>
      </c>
      <c r="Z209" s="1169"/>
      <c r="AA209" s="1169"/>
      <c r="AB209" s="1169"/>
      <c r="AC209" s="673" t="s">
        <v>1198</v>
      </c>
      <c r="AD209" s="1170" t="s">
        <v>1199</v>
      </c>
      <c r="AE209" s="1171"/>
      <c r="AF209" s="1172" t="s">
        <v>1150</v>
      </c>
      <c r="AG209" s="1173"/>
      <c r="AH209" s="652" t="s">
        <v>1123</v>
      </c>
      <c r="AI209" s="1173" t="s">
        <v>1176</v>
      </c>
      <c r="AJ209" s="1174"/>
      <c r="AK209" s="1175">
        <v>7.5</v>
      </c>
      <c r="AL209" s="1176"/>
      <c r="AM209" s="653" t="s">
        <v>1125</v>
      </c>
      <c r="AN209" s="654" t="str">
        <f t="shared" si="112"/>
        <v>⑱：日勤Ｃ（7.5ｈ）、</v>
      </c>
      <c r="AO209" s="566" t="str">
        <f t="shared" si="113"/>
        <v>⑱</v>
      </c>
      <c r="AP209" s="655">
        <v>0.57999999999999996</v>
      </c>
      <c r="AQ209" s="655">
        <v>0.5</v>
      </c>
      <c r="AR209" s="656">
        <f t="shared" si="114"/>
        <v>1.08</v>
      </c>
      <c r="AU209" s="669"/>
      <c r="AV209" s="635"/>
      <c r="AW209" s="455"/>
    </row>
    <row r="210" spans="1:49" ht="15.95" customHeight="1">
      <c r="A210" s="463"/>
      <c r="C210" s="463"/>
      <c r="D210" s="463"/>
      <c r="E210" s="670" t="s">
        <v>1200</v>
      </c>
      <c r="F210" s="1177">
        <f t="shared" si="105"/>
        <v>0</v>
      </c>
      <c r="G210" s="1178"/>
      <c r="I210" s="1179">
        <f t="shared" si="106"/>
        <v>0</v>
      </c>
      <c r="J210" s="1179"/>
      <c r="K210" s="1179">
        <f t="shared" si="107"/>
        <v>0</v>
      </c>
      <c r="L210" s="1179"/>
      <c r="M210" s="1180">
        <f t="shared" si="108"/>
        <v>0</v>
      </c>
      <c r="N210" s="1167"/>
      <c r="O210" s="637" t="s">
        <v>1140</v>
      </c>
      <c r="P210" s="1167">
        <f t="shared" si="109"/>
        <v>0</v>
      </c>
      <c r="Q210" s="1168"/>
      <c r="R210" s="463"/>
      <c r="S210" s="1181">
        <f t="shared" si="110"/>
        <v>0</v>
      </c>
      <c r="T210" s="1182"/>
      <c r="U210" s="637" t="s">
        <v>1140</v>
      </c>
      <c r="V210" s="1167">
        <f t="shared" si="111"/>
        <v>0</v>
      </c>
      <c r="W210" s="1168"/>
      <c r="X210" s="463"/>
      <c r="Y210" s="627" t="s">
        <v>1201</v>
      </c>
      <c r="Z210" s="1169"/>
      <c r="AA210" s="1169"/>
      <c r="AB210" s="1169"/>
      <c r="AC210" s="673" t="s">
        <v>1202</v>
      </c>
      <c r="AD210" s="1170" t="s">
        <v>1203</v>
      </c>
      <c r="AE210" s="1171"/>
      <c r="AF210" s="1172" t="s">
        <v>1175</v>
      </c>
      <c r="AG210" s="1173"/>
      <c r="AH210" s="652" t="s">
        <v>1123</v>
      </c>
      <c r="AI210" s="1173" t="s">
        <v>1181</v>
      </c>
      <c r="AJ210" s="1174"/>
      <c r="AK210" s="1175">
        <v>4</v>
      </c>
      <c r="AL210" s="1176"/>
      <c r="AM210" s="653" t="s">
        <v>1125</v>
      </c>
      <c r="AN210" s="654" t="str">
        <f t="shared" si="112"/>
        <v>⑲：午前Ｃ（4ｈ）、</v>
      </c>
      <c r="AO210" s="566" t="str">
        <f t="shared" si="113"/>
        <v>⑲</v>
      </c>
      <c r="AP210" s="655">
        <v>0.25</v>
      </c>
      <c r="AQ210" s="655"/>
      <c r="AR210" s="656">
        <f t="shared" si="114"/>
        <v>0.25</v>
      </c>
      <c r="AU210" s="669"/>
      <c r="AV210" s="635"/>
      <c r="AW210" s="455"/>
    </row>
    <row r="211" spans="1:49" ht="15.95" customHeight="1">
      <c r="A211" s="463"/>
      <c r="C211" s="463"/>
      <c r="D211" s="463"/>
      <c r="E211" s="670" t="s">
        <v>1204</v>
      </c>
      <c r="F211" s="1177">
        <f t="shared" si="105"/>
        <v>0</v>
      </c>
      <c r="G211" s="1178"/>
      <c r="I211" s="1179">
        <f t="shared" si="106"/>
        <v>0</v>
      </c>
      <c r="J211" s="1179"/>
      <c r="K211" s="1179">
        <f t="shared" si="107"/>
        <v>0</v>
      </c>
      <c r="L211" s="1179"/>
      <c r="M211" s="1180">
        <f t="shared" si="108"/>
        <v>0</v>
      </c>
      <c r="N211" s="1167"/>
      <c r="O211" s="637" t="s">
        <v>1140</v>
      </c>
      <c r="P211" s="1167">
        <f t="shared" si="109"/>
        <v>0</v>
      </c>
      <c r="Q211" s="1168"/>
      <c r="R211" s="463"/>
      <c r="S211" s="1181">
        <f t="shared" si="110"/>
        <v>0</v>
      </c>
      <c r="T211" s="1182"/>
      <c r="U211" s="637" t="s">
        <v>1140</v>
      </c>
      <c r="V211" s="1167">
        <f t="shared" si="111"/>
        <v>0</v>
      </c>
      <c r="W211" s="1168"/>
      <c r="X211" s="463"/>
      <c r="Y211" s="627" t="s">
        <v>1205</v>
      </c>
      <c r="Z211" s="1169"/>
      <c r="AA211" s="1169"/>
      <c r="AB211" s="1169"/>
      <c r="AC211" s="673" t="s">
        <v>1206</v>
      </c>
      <c r="AD211" s="1170" t="s">
        <v>1207</v>
      </c>
      <c r="AE211" s="1171"/>
      <c r="AF211" s="1172" t="s">
        <v>1155</v>
      </c>
      <c r="AG211" s="1173"/>
      <c r="AH211" s="652" t="s">
        <v>1123</v>
      </c>
      <c r="AI211" s="1173" t="s">
        <v>1208</v>
      </c>
      <c r="AJ211" s="1174"/>
      <c r="AK211" s="1175">
        <v>4</v>
      </c>
      <c r="AL211" s="1176"/>
      <c r="AM211" s="653" t="s">
        <v>1125</v>
      </c>
      <c r="AN211" s="654" t="str">
        <f t="shared" si="112"/>
        <v>⑳：午前Ｄ（4ｈ）、</v>
      </c>
      <c r="AO211" s="566" t="str">
        <f t="shared" si="113"/>
        <v>⑳</v>
      </c>
      <c r="AP211" s="655">
        <v>2.08</v>
      </c>
      <c r="AQ211" s="655"/>
      <c r="AR211" s="656">
        <f t="shared" si="114"/>
        <v>2.08</v>
      </c>
      <c r="AU211" s="669"/>
      <c r="AV211" s="635"/>
      <c r="AW211" s="455"/>
    </row>
    <row r="212" spans="1:49" ht="15.95" customHeight="1">
      <c r="A212" s="463"/>
      <c r="C212" s="463"/>
      <c r="D212" s="463"/>
      <c r="E212" s="670" t="s">
        <v>1209</v>
      </c>
      <c r="F212" s="1177">
        <f t="shared" si="105"/>
        <v>0</v>
      </c>
      <c r="G212" s="1178"/>
      <c r="I212" s="1179">
        <f t="shared" si="106"/>
        <v>0</v>
      </c>
      <c r="J212" s="1179"/>
      <c r="K212" s="1179">
        <f t="shared" si="107"/>
        <v>0</v>
      </c>
      <c r="L212" s="1179"/>
      <c r="M212" s="1180">
        <f t="shared" si="108"/>
        <v>0</v>
      </c>
      <c r="N212" s="1167"/>
      <c r="O212" s="637" t="s">
        <v>1140</v>
      </c>
      <c r="P212" s="1167">
        <f t="shared" si="109"/>
        <v>0</v>
      </c>
      <c r="Q212" s="1168"/>
      <c r="R212" s="463"/>
      <c r="S212" s="1181">
        <f t="shared" si="110"/>
        <v>0</v>
      </c>
      <c r="T212" s="1182"/>
      <c r="U212" s="637" t="s">
        <v>1140</v>
      </c>
      <c r="V212" s="1167">
        <f t="shared" si="111"/>
        <v>0</v>
      </c>
      <c r="W212" s="1168"/>
      <c r="X212" s="463"/>
      <c r="Y212" s="627" t="s">
        <v>1210</v>
      </c>
      <c r="Z212" s="1169"/>
      <c r="AA212" s="1169"/>
      <c r="AB212" s="1169"/>
      <c r="AC212" s="673" t="s">
        <v>1211</v>
      </c>
      <c r="AD212" s="1170" t="s">
        <v>1212</v>
      </c>
      <c r="AE212" s="1171"/>
      <c r="AF212" s="1172"/>
      <c r="AG212" s="1173"/>
      <c r="AH212" s="652" t="s">
        <v>1123</v>
      </c>
      <c r="AI212" s="1173"/>
      <c r="AJ212" s="1174"/>
      <c r="AK212" s="1175"/>
      <c r="AL212" s="1176"/>
      <c r="AM212" s="653" t="s">
        <v>1125</v>
      </c>
      <c r="AN212" s="654" t="str">
        <f t="shared" si="112"/>
        <v>公：公休（ｈ）、</v>
      </c>
      <c r="AO212" s="566" t="str">
        <f t="shared" si="113"/>
        <v>公</v>
      </c>
      <c r="AP212" s="655"/>
      <c r="AQ212" s="655"/>
      <c r="AR212" s="656">
        <f t="shared" si="114"/>
        <v>0</v>
      </c>
      <c r="AU212" s="669"/>
      <c r="AV212" s="635"/>
      <c r="AW212" s="455"/>
    </row>
    <row r="213" spans="1:49" ht="15.95" customHeight="1">
      <c r="A213" s="463"/>
      <c r="C213" s="463"/>
      <c r="D213" s="463"/>
      <c r="E213" s="670" t="s">
        <v>1213</v>
      </c>
      <c r="F213" s="1177">
        <f t="shared" si="105"/>
        <v>0</v>
      </c>
      <c r="G213" s="1178"/>
      <c r="I213" s="1179">
        <f t="shared" si="106"/>
        <v>0</v>
      </c>
      <c r="J213" s="1179"/>
      <c r="K213" s="1179">
        <f t="shared" si="107"/>
        <v>0</v>
      </c>
      <c r="L213" s="1179"/>
      <c r="M213" s="1180">
        <f t="shared" si="108"/>
        <v>0</v>
      </c>
      <c r="N213" s="1167"/>
      <c r="O213" s="637" t="s">
        <v>1140</v>
      </c>
      <c r="P213" s="1167">
        <f t="shared" si="109"/>
        <v>0</v>
      </c>
      <c r="Q213" s="1168"/>
      <c r="R213" s="463"/>
      <c r="S213" s="1181">
        <f t="shared" si="110"/>
        <v>0</v>
      </c>
      <c r="T213" s="1182"/>
      <c r="U213" s="637" t="s">
        <v>1140</v>
      </c>
      <c r="V213" s="1167">
        <f t="shared" si="111"/>
        <v>0</v>
      </c>
      <c r="W213" s="1168"/>
      <c r="X213" s="463"/>
      <c r="Y213" s="627" t="s">
        <v>1214</v>
      </c>
      <c r="Z213" s="1169"/>
      <c r="AA213" s="1169"/>
      <c r="AB213" s="1169"/>
      <c r="AC213" s="673" t="s">
        <v>1215</v>
      </c>
      <c r="AD213" s="1170" t="s">
        <v>1216</v>
      </c>
      <c r="AE213" s="1171"/>
      <c r="AF213" s="1172"/>
      <c r="AG213" s="1173"/>
      <c r="AH213" s="652" t="s">
        <v>1123</v>
      </c>
      <c r="AI213" s="1173"/>
      <c r="AJ213" s="1174"/>
      <c r="AK213" s="1175"/>
      <c r="AL213" s="1176"/>
      <c r="AM213" s="653" t="s">
        <v>1125</v>
      </c>
      <c r="AN213" s="654" t="str">
        <f t="shared" si="112"/>
        <v>有：有休（ｈ）、</v>
      </c>
      <c r="AO213" s="566" t="str">
        <f t="shared" si="113"/>
        <v>有</v>
      </c>
      <c r="AP213" s="655"/>
      <c r="AQ213" s="655"/>
      <c r="AR213" s="656">
        <f t="shared" si="114"/>
        <v>0</v>
      </c>
      <c r="AU213" s="669"/>
      <c r="AV213" s="635"/>
      <c r="AW213" s="455"/>
    </row>
    <row r="214" spans="1:49" ht="15.95" customHeight="1">
      <c r="A214" s="463"/>
      <c r="C214" s="463"/>
      <c r="D214" s="463"/>
      <c r="E214" s="670" t="s">
        <v>1217</v>
      </c>
      <c r="F214" s="1177">
        <f t="shared" si="105"/>
        <v>0</v>
      </c>
      <c r="G214" s="1178"/>
      <c r="I214" s="1179">
        <f t="shared" si="106"/>
        <v>0</v>
      </c>
      <c r="J214" s="1179"/>
      <c r="K214" s="1179">
        <f t="shared" si="107"/>
        <v>0</v>
      </c>
      <c r="L214" s="1179"/>
      <c r="M214" s="1180">
        <f t="shared" si="108"/>
        <v>0</v>
      </c>
      <c r="N214" s="1167"/>
      <c r="O214" s="637" t="s">
        <v>1140</v>
      </c>
      <c r="P214" s="1167">
        <f t="shared" si="109"/>
        <v>0</v>
      </c>
      <c r="Q214" s="1168"/>
      <c r="R214" s="463"/>
      <c r="S214" s="1181">
        <f t="shared" si="110"/>
        <v>0</v>
      </c>
      <c r="T214" s="1182"/>
      <c r="U214" s="637" t="s">
        <v>1140</v>
      </c>
      <c r="V214" s="1167">
        <f t="shared" si="111"/>
        <v>0</v>
      </c>
      <c r="W214" s="1168"/>
      <c r="X214" s="463"/>
      <c r="Y214" s="627" t="s">
        <v>1218</v>
      </c>
      <c r="Z214" s="1169"/>
      <c r="AA214" s="1169"/>
      <c r="AB214" s="1169"/>
      <c r="AC214" s="673" t="s">
        <v>1219</v>
      </c>
      <c r="AD214" s="1170" t="s">
        <v>1220</v>
      </c>
      <c r="AE214" s="1171"/>
      <c r="AF214" s="1172"/>
      <c r="AG214" s="1173"/>
      <c r="AH214" s="652" t="s">
        <v>1123</v>
      </c>
      <c r="AI214" s="1173"/>
      <c r="AJ214" s="1174"/>
      <c r="AK214" s="1175"/>
      <c r="AL214" s="1176"/>
      <c r="AM214" s="653" t="s">
        <v>1125</v>
      </c>
      <c r="AN214" s="654" t="str">
        <f t="shared" si="112"/>
        <v>欠：欠勤（ｈ）、</v>
      </c>
      <c r="AO214" s="566" t="str">
        <f t="shared" si="113"/>
        <v>欠</v>
      </c>
      <c r="AP214" s="655"/>
      <c r="AQ214" s="655"/>
      <c r="AR214" s="656">
        <f t="shared" si="114"/>
        <v>0</v>
      </c>
      <c r="AU214" s="669"/>
      <c r="AV214" s="635"/>
      <c r="AW214" s="455"/>
    </row>
    <row r="215" spans="1:49" ht="15.95" customHeight="1">
      <c r="A215" s="463"/>
      <c r="C215" s="463"/>
      <c r="D215" s="463"/>
      <c r="E215" s="670"/>
      <c r="F215" s="1177" t="str">
        <f t="shared" si="105"/>
        <v/>
      </c>
      <c r="G215" s="1178"/>
      <c r="I215" s="1179">
        <f t="shared" si="106"/>
        <v>0</v>
      </c>
      <c r="J215" s="1179"/>
      <c r="K215" s="1179">
        <f t="shared" si="107"/>
        <v>0</v>
      </c>
      <c r="L215" s="1179"/>
      <c r="M215" s="1180">
        <f t="shared" si="108"/>
        <v>0</v>
      </c>
      <c r="N215" s="1167"/>
      <c r="O215" s="637" t="s">
        <v>1140</v>
      </c>
      <c r="P215" s="1167">
        <f t="shared" si="109"/>
        <v>0</v>
      </c>
      <c r="Q215" s="1168"/>
      <c r="R215" s="463"/>
      <c r="S215" s="1181">
        <f t="shared" si="110"/>
        <v>0</v>
      </c>
      <c r="T215" s="1182"/>
      <c r="U215" s="637" t="s">
        <v>1140</v>
      </c>
      <c r="V215" s="1167">
        <f t="shared" si="111"/>
        <v>0</v>
      </c>
      <c r="W215" s="1168"/>
      <c r="X215" s="463"/>
      <c r="Y215" s="627" t="s">
        <v>1221</v>
      </c>
      <c r="Z215" s="1169"/>
      <c r="AA215" s="1169"/>
      <c r="AB215" s="1169"/>
      <c r="AC215" s="673" t="s">
        <v>1222</v>
      </c>
      <c r="AD215" s="1170" t="s">
        <v>1223</v>
      </c>
      <c r="AE215" s="1171"/>
      <c r="AF215" s="1172"/>
      <c r="AG215" s="1173"/>
      <c r="AH215" s="652" t="s">
        <v>1123</v>
      </c>
      <c r="AI215" s="1173"/>
      <c r="AJ215" s="1174"/>
      <c r="AK215" s="1175"/>
      <c r="AL215" s="1176"/>
      <c r="AM215" s="653" t="s">
        <v>1125</v>
      </c>
      <c r="AN215" s="654" t="str">
        <f t="shared" si="112"/>
        <v>特：特休（ｈ）、</v>
      </c>
      <c r="AO215" s="566" t="str">
        <f t="shared" si="113"/>
        <v>特</v>
      </c>
      <c r="AP215" s="655"/>
      <c r="AQ215" s="655"/>
      <c r="AR215" s="656">
        <f t="shared" si="114"/>
        <v>0</v>
      </c>
      <c r="AU215" s="669"/>
      <c r="AV215" s="635"/>
      <c r="AW215" s="455"/>
    </row>
    <row r="216" spans="1:49" ht="15.95" customHeight="1">
      <c r="A216" s="463"/>
      <c r="C216" s="463"/>
      <c r="D216" s="463"/>
      <c r="E216" s="670"/>
      <c r="F216" s="1177" t="str">
        <f t="shared" si="105"/>
        <v/>
      </c>
      <c r="G216" s="1178"/>
      <c r="I216" s="1179">
        <f t="shared" si="106"/>
        <v>0</v>
      </c>
      <c r="J216" s="1179"/>
      <c r="K216" s="1179">
        <f t="shared" si="107"/>
        <v>0</v>
      </c>
      <c r="L216" s="1179"/>
      <c r="M216" s="1180">
        <f t="shared" si="108"/>
        <v>0</v>
      </c>
      <c r="N216" s="1167"/>
      <c r="O216" s="637" t="s">
        <v>1140</v>
      </c>
      <c r="P216" s="1167">
        <f t="shared" si="109"/>
        <v>0</v>
      </c>
      <c r="Q216" s="1168"/>
      <c r="R216" s="463"/>
      <c r="S216" s="1181">
        <f t="shared" si="110"/>
        <v>0</v>
      </c>
      <c r="T216" s="1182"/>
      <c r="U216" s="637" t="s">
        <v>1140</v>
      </c>
      <c r="V216" s="1167">
        <f t="shared" si="111"/>
        <v>0</v>
      </c>
      <c r="W216" s="1168"/>
      <c r="X216" s="463"/>
      <c r="Y216" s="627" t="s">
        <v>1224</v>
      </c>
      <c r="Z216" s="1169"/>
      <c r="AA216" s="1169"/>
      <c r="AB216" s="1169"/>
      <c r="AC216" s="673" t="s">
        <v>1225</v>
      </c>
      <c r="AD216" s="1170"/>
      <c r="AE216" s="1171"/>
      <c r="AF216" s="1172"/>
      <c r="AG216" s="1173"/>
      <c r="AH216" s="652" t="s">
        <v>1123</v>
      </c>
      <c r="AI216" s="1173"/>
      <c r="AJ216" s="1174"/>
      <c r="AK216" s="1175"/>
      <c r="AL216" s="1176"/>
      <c r="AM216" s="653" t="s">
        <v>1125</v>
      </c>
      <c r="AN216" s="654" t="str">
        <f t="shared" si="112"/>
        <v>-：（ｈ）、</v>
      </c>
      <c r="AO216" s="566" t="str">
        <f t="shared" si="113"/>
        <v>-</v>
      </c>
      <c r="AP216" s="655"/>
      <c r="AQ216" s="655"/>
      <c r="AR216" s="656">
        <f t="shared" si="114"/>
        <v>0</v>
      </c>
      <c r="AU216" s="669"/>
      <c r="AV216" s="635"/>
      <c r="AW216" s="455"/>
    </row>
    <row r="217" spans="1:49" ht="15.95" customHeight="1">
      <c r="A217" s="463"/>
      <c r="C217" s="463"/>
      <c r="D217" s="463"/>
      <c r="E217" s="670"/>
      <c r="F217" s="1177" t="str">
        <f t="shared" si="105"/>
        <v/>
      </c>
      <c r="G217" s="1178"/>
      <c r="I217" s="1179">
        <f t="shared" si="106"/>
        <v>0</v>
      </c>
      <c r="J217" s="1179"/>
      <c r="K217" s="1179">
        <f t="shared" si="107"/>
        <v>0</v>
      </c>
      <c r="L217" s="1179"/>
      <c r="M217" s="1180">
        <f t="shared" si="108"/>
        <v>0</v>
      </c>
      <c r="N217" s="1167"/>
      <c r="O217" s="637" t="s">
        <v>1140</v>
      </c>
      <c r="P217" s="1167">
        <f t="shared" si="109"/>
        <v>0</v>
      </c>
      <c r="Q217" s="1168"/>
      <c r="R217" s="463"/>
      <c r="S217" s="1181">
        <f t="shared" si="110"/>
        <v>0</v>
      </c>
      <c r="T217" s="1182"/>
      <c r="U217" s="637" t="s">
        <v>1140</v>
      </c>
      <c r="V217" s="1167">
        <f t="shared" si="111"/>
        <v>0</v>
      </c>
      <c r="W217" s="1168"/>
      <c r="X217" s="463"/>
      <c r="Y217" s="627" t="s">
        <v>1226</v>
      </c>
      <c r="Z217" s="1169"/>
      <c r="AA217" s="1169"/>
      <c r="AB217" s="1169"/>
      <c r="AC217" s="673" t="s">
        <v>1225</v>
      </c>
      <c r="AD217" s="1170"/>
      <c r="AE217" s="1171"/>
      <c r="AF217" s="1172"/>
      <c r="AG217" s="1173"/>
      <c r="AH217" s="652" t="s">
        <v>1123</v>
      </c>
      <c r="AI217" s="1173"/>
      <c r="AJ217" s="1174"/>
      <c r="AK217" s="1175"/>
      <c r="AL217" s="1176"/>
      <c r="AM217" s="653" t="s">
        <v>1125</v>
      </c>
      <c r="AN217" s="654" t="str">
        <f t="shared" si="112"/>
        <v>-：（ｈ）、</v>
      </c>
      <c r="AO217" s="566" t="str">
        <f t="shared" si="113"/>
        <v>-</v>
      </c>
      <c r="AP217" s="655"/>
      <c r="AQ217" s="655"/>
      <c r="AR217" s="656">
        <f t="shared" si="114"/>
        <v>0</v>
      </c>
      <c r="AU217" s="669"/>
      <c r="AV217" s="635"/>
      <c r="AW217" s="455"/>
    </row>
    <row r="218" spans="1:49" ht="15.95" customHeight="1">
      <c r="A218" s="463"/>
      <c r="C218" s="463"/>
      <c r="D218" s="463"/>
      <c r="E218" s="670"/>
      <c r="F218" s="1177" t="str">
        <f t="shared" si="105"/>
        <v/>
      </c>
      <c r="G218" s="1178"/>
      <c r="I218" s="1179">
        <f t="shared" si="106"/>
        <v>0</v>
      </c>
      <c r="J218" s="1179"/>
      <c r="K218" s="1179">
        <f t="shared" si="107"/>
        <v>0</v>
      </c>
      <c r="L218" s="1179"/>
      <c r="M218" s="1180">
        <f t="shared" si="108"/>
        <v>0</v>
      </c>
      <c r="N218" s="1167"/>
      <c r="O218" s="637" t="s">
        <v>1140</v>
      </c>
      <c r="P218" s="1167">
        <f t="shared" si="109"/>
        <v>0</v>
      </c>
      <c r="Q218" s="1168"/>
      <c r="R218" s="463"/>
      <c r="S218" s="1181">
        <f t="shared" si="110"/>
        <v>0</v>
      </c>
      <c r="T218" s="1182"/>
      <c r="U218" s="637" t="s">
        <v>1140</v>
      </c>
      <c r="V218" s="1167">
        <f t="shared" si="111"/>
        <v>0</v>
      </c>
      <c r="W218" s="1168"/>
      <c r="X218" s="463"/>
      <c r="Y218" s="627" t="s">
        <v>1227</v>
      </c>
      <c r="Z218" s="1169"/>
      <c r="AA218" s="1169"/>
      <c r="AB218" s="1169"/>
      <c r="AC218" s="673" t="s">
        <v>1225</v>
      </c>
      <c r="AD218" s="1170"/>
      <c r="AE218" s="1171"/>
      <c r="AF218" s="1172"/>
      <c r="AG218" s="1173"/>
      <c r="AH218" s="652" t="s">
        <v>1123</v>
      </c>
      <c r="AI218" s="1173"/>
      <c r="AJ218" s="1174"/>
      <c r="AK218" s="1175"/>
      <c r="AL218" s="1176"/>
      <c r="AM218" s="653" t="s">
        <v>1125</v>
      </c>
      <c r="AN218" s="654" t="str">
        <f t="shared" si="112"/>
        <v>-：（ｈ）、</v>
      </c>
      <c r="AO218" s="566" t="str">
        <f t="shared" si="113"/>
        <v>-</v>
      </c>
      <c r="AP218" s="655"/>
      <c r="AQ218" s="655"/>
      <c r="AR218" s="656">
        <f t="shared" si="114"/>
        <v>0</v>
      </c>
      <c r="AU218" s="669"/>
      <c r="AV218" s="635"/>
      <c r="AW218" s="455"/>
    </row>
    <row r="219" spans="1:49" ht="15.95" customHeight="1">
      <c r="A219" s="463"/>
      <c r="C219" s="463"/>
      <c r="D219" s="463"/>
      <c r="E219" s="670"/>
      <c r="F219" s="1177" t="str">
        <f t="shared" si="105"/>
        <v/>
      </c>
      <c r="G219" s="1178"/>
      <c r="I219" s="1179">
        <f t="shared" si="106"/>
        <v>0</v>
      </c>
      <c r="J219" s="1179"/>
      <c r="K219" s="1179">
        <f t="shared" si="107"/>
        <v>0</v>
      </c>
      <c r="L219" s="1179"/>
      <c r="M219" s="1180">
        <f t="shared" si="108"/>
        <v>0</v>
      </c>
      <c r="N219" s="1167"/>
      <c r="O219" s="637" t="s">
        <v>1140</v>
      </c>
      <c r="P219" s="1167">
        <f t="shared" si="109"/>
        <v>0</v>
      </c>
      <c r="Q219" s="1168"/>
      <c r="R219" s="463"/>
      <c r="S219" s="1181">
        <f t="shared" si="110"/>
        <v>0</v>
      </c>
      <c r="T219" s="1182"/>
      <c r="U219" s="637" t="s">
        <v>1140</v>
      </c>
      <c r="V219" s="1167">
        <f t="shared" si="111"/>
        <v>0</v>
      </c>
      <c r="W219" s="1168"/>
      <c r="X219" s="463"/>
      <c r="Y219" s="627" t="s">
        <v>1228</v>
      </c>
      <c r="Z219" s="1169"/>
      <c r="AA219" s="1169"/>
      <c r="AB219" s="1169"/>
      <c r="AC219" s="673" t="s">
        <v>1225</v>
      </c>
      <c r="AD219" s="1170"/>
      <c r="AE219" s="1171"/>
      <c r="AF219" s="1172"/>
      <c r="AG219" s="1173"/>
      <c r="AH219" s="652" t="s">
        <v>1123</v>
      </c>
      <c r="AI219" s="1173"/>
      <c r="AJ219" s="1174"/>
      <c r="AK219" s="1175"/>
      <c r="AL219" s="1176"/>
      <c r="AM219" s="653" t="s">
        <v>1125</v>
      </c>
      <c r="AN219" s="654" t="str">
        <f t="shared" si="112"/>
        <v>-：（ｈ）、</v>
      </c>
      <c r="AO219" s="566" t="str">
        <f t="shared" si="113"/>
        <v>-</v>
      </c>
      <c r="AP219" s="655"/>
      <c r="AQ219" s="655"/>
      <c r="AR219" s="656">
        <f t="shared" si="114"/>
        <v>0</v>
      </c>
      <c r="AU219" s="669"/>
      <c r="AV219" s="635"/>
      <c r="AW219" s="455"/>
    </row>
    <row r="220" spans="1:49" ht="15.95" customHeight="1">
      <c r="A220" s="463"/>
      <c r="C220" s="463"/>
      <c r="D220" s="463"/>
      <c r="E220" s="675"/>
      <c r="F220" s="1177" t="str">
        <f t="shared" si="105"/>
        <v/>
      </c>
      <c r="G220" s="1178"/>
      <c r="I220" s="1179">
        <f t="shared" si="106"/>
        <v>0</v>
      </c>
      <c r="J220" s="1179"/>
      <c r="K220" s="1179">
        <f t="shared" si="107"/>
        <v>0</v>
      </c>
      <c r="L220" s="1179"/>
      <c r="M220" s="1180">
        <f t="shared" si="108"/>
        <v>0</v>
      </c>
      <c r="N220" s="1167"/>
      <c r="O220" s="637" t="s">
        <v>1140</v>
      </c>
      <c r="P220" s="1167">
        <f t="shared" si="109"/>
        <v>0</v>
      </c>
      <c r="Q220" s="1168"/>
      <c r="R220" s="463"/>
      <c r="S220" s="1181">
        <f t="shared" si="110"/>
        <v>0</v>
      </c>
      <c r="T220" s="1182"/>
      <c r="U220" s="637" t="s">
        <v>1140</v>
      </c>
      <c r="V220" s="1167">
        <f t="shared" si="111"/>
        <v>0</v>
      </c>
      <c r="W220" s="1168"/>
      <c r="X220" s="463"/>
      <c r="Y220" s="627" t="s">
        <v>1229</v>
      </c>
      <c r="Z220" s="1169"/>
      <c r="AA220" s="1169"/>
      <c r="AB220" s="1169"/>
      <c r="AC220" s="673" t="s">
        <v>1225</v>
      </c>
      <c r="AD220" s="1170"/>
      <c r="AE220" s="1171"/>
      <c r="AF220" s="1172"/>
      <c r="AG220" s="1173"/>
      <c r="AH220" s="652" t="s">
        <v>1123</v>
      </c>
      <c r="AI220" s="1173"/>
      <c r="AJ220" s="1174"/>
      <c r="AK220" s="1175"/>
      <c r="AL220" s="1176"/>
      <c r="AM220" s="653" t="s">
        <v>1125</v>
      </c>
      <c r="AN220" s="654" t="str">
        <f t="shared" si="112"/>
        <v>-：（ｈ）、</v>
      </c>
      <c r="AO220" s="566" t="str">
        <f t="shared" si="113"/>
        <v>-</v>
      </c>
      <c r="AP220" s="655"/>
      <c r="AQ220" s="655"/>
      <c r="AR220" s="656">
        <f t="shared" si="114"/>
        <v>0</v>
      </c>
      <c r="AU220" s="669"/>
      <c r="AV220" s="635"/>
      <c r="AW220" s="455"/>
    </row>
    <row r="221" spans="1:49" ht="15.95" customHeight="1">
      <c r="A221" s="463"/>
      <c r="C221" s="463"/>
      <c r="D221" s="463"/>
      <c r="E221" s="676"/>
      <c r="F221" s="1161" t="str">
        <f t="shared" si="105"/>
        <v/>
      </c>
      <c r="G221" s="1162"/>
      <c r="I221" s="1163">
        <f t="shared" si="106"/>
        <v>0</v>
      </c>
      <c r="J221" s="1163"/>
      <c r="K221" s="1163">
        <f t="shared" si="107"/>
        <v>0</v>
      </c>
      <c r="L221" s="1163"/>
      <c r="M221" s="1164">
        <f t="shared" si="108"/>
        <v>0</v>
      </c>
      <c r="N221" s="1151"/>
      <c r="O221" s="660" t="s">
        <v>1140</v>
      </c>
      <c r="P221" s="1151">
        <f t="shared" si="109"/>
        <v>0</v>
      </c>
      <c r="Q221" s="1152"/>
      <c r="R221" s="463"/>
      <c r="S221" s="1165">
        <f t="shared" si="110"/>
        <v>0</v>
      </c>
      <c r="T221" s="1166"/>
      <c r="U221" s="660" t="s">
        <v>1140</v>
      </c>
      <c r="V221" s="1151">
        <f t="shared" si="111"/>
        <v>0</v>
      </c>
      <c r="W221" s="1152"/>
      <c r="X221" s="463"/>
      <c r="Y221" s="627" t="s">
        <v>1230</v>
      </c>
      <c r="Z221" s="1153"/>
      <c r="AA221" s="1153"/>
      <c r="AB221" s="1153"/>
      <c r="AC221" s="677" t="s">
        <v>1225</v>
      </c>
      <c r="AD221" s="1154"/>
      <c r="AE221" s="1155"/>
      <c r="AF221" s="1156"/>
      <c r="AG221" s="1157"/>
      <c r="AH221" s="662" t="s">
        <v>1123</v>
      </c>
      <c r="AI221" s="1157"/>
      <c r="AJ221" s="1158"/>
      <c r="AK221" s="1159"/>
      <c r="AL221" s="1160"/>
      <c r="AM221" s="663" t="s">
        <v>1125</v>
      </c>
      <c r="AN221" s="664" t="str">
        <f t="shared" si="112"/>
        <v>-：（ｈ）、</v>
      </c>
      <c r="AO221" s="566" t="str">
        <f t="shared" si="113"/>
        <v>-</v>
      </c>
      <c r="AP221" s="665"/>
      <c r="AQ221" s="665"/>
      <c r="AR221" s="666">
        <f t="shared" si="114"/>
        <v>0</v>
      </c>
      <c r="AU221" s="669"/>
      <c r="AV221" s="635"/>
      <c r="AW221" s="455"/>
    </row>
    <row r="222" spans="1:49">
      <c r="A222" s="463"/>
      <c r="D222" s="463"/>
      <c r="E222" s="463"/>
      <c r="AF222" s="1150" t="s">
        <v>1231</v>
      </c>
      <c r="AG222" s="1150"/>
      <c r="AH222" s="1150"/>
      <c r="AI222" s="1150"/>
      <c r="AJ222" s="1150"/>
    </row>
    <row r="223" spans="1:49">
      <c r="A223" s="463"/>
      <c r="D223" s="463"/>
      <c r="E223" s="463"/>
      <c r="F223" s="463"/>
      <c r="G223" s="463"/>
      <c r="H223" s="463"/>
      <c r="I223" s="463"/>
      <c r="J223" s="463"/>
      <c r="K223" s="463"/>
      <c r="L223" s="463"/>
      <c r="M223" s="463"/>
      <c r="N223" s="463"/>
      <c r="O223" s="463"/>
      <c r="P223" s="463"/>
      <c r="Q223" s="463"/>
      <c r="R223" s="463"/>
      <c r="S223" s="463"/>
      <c r="T223" s="463"/>
    </row>
    <row r="224" spans="1:49">
      <c r="A224" s="463"/>
      <c r="F224" s="463"/>
      <c r="G224" s="463"/>
      <c r="H224" s="463"/>
      <c r="I224" s="463"/>
      <c r="J224" s="463"/>
      <c r="K224" s="463"/>
      <c r="L224" s="463"/>
      <c r="M224" s="463"/>
      <c r="N224" s="463"/>
      <c r="O224" s="463"/>
      <c r="P224" s="463"/>
      <c r="Q224" s="463"/>
      <c r="R224" s="463"/>
      <c r="S224" s="463"/>
      <c r="T224" s="323"/>
      <c r="U224" s="463"/>
      <c r="V224" s="463"/>
      <c r="W224" s="463"/>
      <c r="X224" s="463"/>
    </row>
    <row r="225" spans="15:15">
      <c r="O225" s="463"/>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1"/>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00000000-0002-0000-0700-000000000000}">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700-000001000000}">
      <formula1>$AC$197:$AC$221</formula1>
    </dataValidation>
    <dataValidation type="list" allowBlank="1" showInputMessage="1" showErrorMessage="1" sqref="C10:C141" xr:uid="{00000000-0002-0000-0700-000002000000}">
      <formula1>$E$197:$E$221</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225"/>
  <sheetViews>
    <sheetView view="pageBreakPreview" zoomScale="85" zoomScaleNormal="100" zoomScaleSheetLayoutView="85" workbookViewId="0"/>
  </sheetViews>
  <sheetFormatPr defaultColWidth="9" defaultRowHeight="12"/>
  <cols>
    <col min="1" max="1" width="1.75" style="323" customWidth="1"/>
    <col min="2" max="2" width="3.5" style="464" customWidth="1"/>
    <col min="3" max="3" width="12.875" style="464" customWidth="1"/>
    <col min="4" max="4" width="3.5" style="464" customWidth="1"/>
    <col min="5" max="5" width="12" style="464" customWidth="1"/>
    <col min="6" max="6" width="3.875" style="464" customWidth="1"/>
    <col min="7" max="37" width="3.75" style="464" customWidth="1"/>
    <col min="38" max="38" width="8.375" style="464" customWidth="1"/>
    <col min="39" max="40" width="5.875" style="464" customWidth="1"/>
    <col min="41" max="41" width="2.625" style="464" bestFit="1" customWidth="1"/>
    <col min="42" max="42" width="5.25" style="464" bestFit="1" customWidth="1"/>
    <col min="43" max="43" width="4.875" style="464" bestFit="1" customWidth="1"/>
    <col min="44" max="44" width="5.125" style="464" bestFit="1" customWidth="1"/>
    <col min="45" max="46" width="1.875" style="464" customWidth="1"/>
    <col min="47" max="47" width="3.125" style="464" bestFit="1" customWidth="1"/>
    <col min="48" max="48" width="3.25" style="464" customWidth="1"/>
    <col min="49" max="16384" width="9" style="323"/>
  </cols>
  <sheetData>
    <row r="1" spans="1:48" ht="15" thickBot="1">
      <c r="A1" s="463"/>
      <c r="C1" s="465" t="s">
        <v>972</v>
      </c>
      <c r="R1" s="321" t="s">
        <v>973</v>
      </c>
      <c r="AM1" s="322"/>
      <c r="AN1" s="322"/>
      <c r="AO1" s="322"/>
      <c r="AP1" s="322"/>
      <c r="AQ1" s="1099" t="s">
        <v>253</v>
      </c>
      <c r="AR1" s="1099"/>
      <c r="AS1" s="457"/>
    </row>
    <row r="2" spans="1:48" ht="14.25">
      <c r="A2" s="463"/>
      <c r="C2" s="323"/>
      <c r="J2" s="1312" t="s">
        <v>651</v>
      </c>
      <c r="K2" s="1312"/>
      <c r="L2" s="466"/>
      <c r="M2" s="467" t="s">
        <v>256</v>
      </c>
      <c r="N2" s="468"/>
      <c r="O2" s="1313" t="s">
        <v>257</v>
      </c>
      <c r="P2" s="1313"/>
      <c r="Q2" s="323"/>
      <c r="T2" s="39"/>
      <c r="U2" s="39"/>
      <c r="AA2" s="41"/>
      <c r="AB2" s="41"/>
      <c r="AC2" s="41"/>
      <c r="AD2" s="41"/>
      <c r="AE2" s="469"/>
      <c r="AF2" s="469"/>
      <c r="AG2" s="469"/>
      <c r="AH2" s="469"/>
      <c r="AI2" s="469"/>
      <c r="AJ2" s="469"/>
      <c r="AK2" s="469"/>
      <c r="AL2" s="469"/>
      <c r="AM2" s="469"/>
      <c r="AN2" s="469"/>
      <c r="AO2" s="469"/>
      <c r="AP2" s="469"/>
      <c r="AQ2" s="470"/>
      <c r="AR2" s="470"/>
      <c r="AU2" s="471" t="s">
        <v>254</v>
      </c>
      <c r="AV2" s="472">
        <v>1</v>
      </c>
    </row>
    <row r="3" spans="1:48" ht="12.75" customHeight="1" thickBot="1">
      <c r="A3" s="463"/>
      <c r="C3" s="473" t="s">
        <v>974</v>
      </c>
      <c r="D3" s="474"/>
      <c r="E3" s="323"/>
      <c r="F3" s="475"/>
      <c r="G3" s="323"/>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69"/>
      <c r="AO3" s="469"/>
      <c r="AP3" s="469"/>
      <c r="AQ3" s="470"/>
      <c r="AR3" s="470"/>
      <c r="AU3" s="477" t="s">
        <v>259</v>
      </c>
      <c r="AV3" s="478">
        <v>1</v>
      </c>
    </row>
    <row r="4" spans="1:48" ht="12.75" thickBot="1">
      <c r="A4" s="463"/>
      <c r="C4" s="479">
        <v>43800</v>
      </c>
      <c r="D4" s="474"/>
      <c r="E4" s="1314"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6"/>
      <c r="AL4" s="476"/>
      <c r="AM4" s="476"/>
      <c r="AN4" s="469"/>
      <c r="AO4" s="469"/>
      <c r="AP4" s="469"/>
      <c r="AQ4" s="470"/>
      <c r="AR4" s="470"/>
      <c r="AU4" s="477" t="s">
        <v>261</v>
      </c>
      <c r="AV4" s="478"/>
    </row>
    <row r="5" spans="1:48" s="463" customFormat="1">
      <c r="B5" s="464"/>
      <c r="C5" s="480">
        <f>DAY(EOMONTH(C4,0))</f>
        <v>31</v>
      </c>
      <c r="D5" s="474"/>
      <c r="E5" s="1317"/>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9"/>
      <c r="AL5" s="476"/>
      <c r="AM5" s="476"/>
      <c r="AN5" s="469"/>
      <c r="AO5" s="469"/>
      <c r="AP5" s="469"/>
      <c r="AQ5" s="470"/>
      <c r="AR5" s="470"/>
      <c r="AS5" s="464"/>
      <c r="AT5" s="464"/>
      <c r="AU5" s="477" t="s">
        <v>264</v>
      </c>
      <c r="AV5" s="478"/>
    </row>
    <row r="6" spans="1:48" ht="12.75" thickBot="1">
      <c r="A6" s="463"/>
      <c r="C6" s="481" t="s">
        <v>975</v>
      </c>
      <c r="T6" s="39"/>
      <c r="U6" s="39"/>
      <c r="AA6" s="41"/>
      <c r="AB6" s="41"/>
      <c r="AC6" s="41"/>
      <c r="AD6" s="41"/>
      <c r="AE6" s="469"/>
      <c r="AF6" s="469"/>
      <c r="AG6" s="469"/>
      <c r="AH6" s="469"/>
      <c r="AI6" s="469"/>
      <c r="AJ6" s="469"/>
      <c r="AK6" s="482" t="s">
        <v>976</v>
      </c>
      <c r="AL6" s="483">
        <f>N193</f>
        <v>155</v>
      </c>
      <c r="AM6" s="484">
        <f>N192</f>
        <v>38.75</v>
      </c>
      <c r="AN6" s="485"/>
      <c r="AO6" s="485"/>
      <c r="AP6" s="485"/>
      <c r="AQ6" s="470"/>
      <c r="AR6" s="470"/>
      <c r="AU6" s="486"/>
      <c r="AV6" s="487"/>
    </row>
    <row r="7" spans="1:48" ht="15.95" customHeight="1">
      <c r="A7" s="463"/>
      <c r="C7" s="488"/>
      <c r="D7" s="1320" t="s">
        <v>266</v>
      </c>
      <c r="E7" s="488"/>
      <c r="F7" s="489"/>
      <c r="G7" s="1323" t="s">
        <v>314</v>
      </c>
      <c r="H7" s="1218"/>
      <c r="I7" s="1218"/>
      <c r="J7" s="1218"/>
      <c r="K7" s="1218"/>
      <c r="L7" s="1218"/>
      <c r="M7" s="1324"/>
      <c r="N7" s="1323" t="s">
        <v>315</v>
      </c>
      <c r="O7" s="1218"/>
      <c r="P7" s="1218"/>
      <c r="Q7" s="1218"/>
      <c r="R7" s="1218"/>
      <c r="S7" s="1218"/>
      <c r="T7" s="1324"/>
      <c r="U7" s="1323" t="s">
        <v>316</v>
      </c>
      <c r="V7" s="1218"/>
      <c r="W7" s="1218"/>
      <c r="X7" s="1218"/>
      <c r="Y7" s="1218"/>
      <c r="Z7" s="1218"/>
      <c r="AA7" s="1324"/>
      <c r="AB7" s="1323" t="s">
        <v>317</v>
      </c>
      <c r="AC7" s="1218"/>
      <c r="AD7" s="1218"/>
      <c r="AE7" s="1218"/>
      <c r="AF7" s="1218"/>
      <c r="AG7" s="1218"/>
      <c r="AH7" s="1324"/>
      <c r="AI7" s="1218"/>
      <c r="AJ7" s="1218"/>
      <c r="AK7" s="1219"/>
      <c r="AL7" s="1303" t="s">
        <v>977</v>
      </c>
      <c r="AM7" s="490" t="s">
        <v>269</v>
      </c>
      <c r="AN7" s="1306" t="s">
        <v>978</v>
      </c>
      <c r="AO7" s="1307"/>
      <c r="AP7" s="1307"/>
      <c r="AQ7" s="1307"/>
      <c r="AR7" s="1308"/>
    </row>
    <row r="8" spans="1:48" ht="15.95" customHeight="1">
      <c r="A8" s="463"/>
      <c r="C8" s="491" t="s">
        <v>271</v>
      </c>
      <c r="D8" s="1321"/>
      <c r="E8" s="491" t="s">
        <v>272</v>
      </c>
      <c r="F8" s="492" t="s">
        <v>979</v>
      </c>
      <c r="G8" s="493">
        <v>1</v>
      </c>
      <c r="H8" s="494">
        <v>2</v>
      </c>
      <c r="I8" s="494">
        <v>3</v>
      </c>
      <c r="J8" s="494">
        <v>4</v>
      </c>
      <c r="K8" s="494">
        <v>5</v>
      </c>
      <c r="L8" s="494">
        <v>6</v>
      </c>
      <c r="M8" s="495">
        <v>7</v>
      </c>
      <c r="N8" s="493">
        <v>8</v>
      </c>
      <c r="O8" s="494">
        <v>9</v>
      </c>
      <c r="P8" s="494">
        <v>10</v>
      </c>
      <c r="Q8" s="494">
        <v>11</v>
      </c>
      <c r="R8" s="494">
        <v>12</v>
      </c>
      <c r="S8" s="494">
        <v>13</v>
      </c>
      <c r="T8" s="495">
        <v>14</v>
      </c>
      <c r="U8" s="493">
        <v>15</v>
      </c>
      <c r="V8" s="494">
        <v>16</v>
      </c>
      <c r="W8" s="494">
        <v>17</v>
      </c>
      <c r="X8" s="494">
        <v>18</v>
      </c>
      <c r="Y8" s="494">
        <v>19</v>
      </c>
      <c r="Z8" s="494">
        <v>20</v>
      </c>
      <c r="AA8" s="495">
        <v>21</v>
      </c>
      <c r="AB8" s="493">
        <v>22</v>
      </c>
      <c r="AC8" s="494">
        <v>23</v>
      </c>
      <c r="AD8" s="494">
        <v>24</v>
      </c>
      <c r="AE8" s="494">
        <v>25</v>
      </c>
      <c r="AF8" s="494">
        <v>26</v>
      </c>
      <c r="AG8" s="494">
        <v>27</v>
      </c>
      <c r="AH8" s="495">
        <v>28</v>
      </c>
      <c r="AI8" s="496">
        <v>29</v>
      </c>
      <c r="AJ8" s="494">
        <v>30</v>
      </c>
      <c r="AK8" s="494">
        <v>31</v>
      </c>
      <c r="AL8" s="1304"/>
      <c r="AM8" s="491" t="s">
        <v>273</v>
      </c>
      <c r="AN8" s="1309"/>
      <c r="AO8" s="1310"/>
      <c r="AP8" s="1310"/>
      <c r="AQ8" s="1310"/>
      <c r="AR8" s="1311"/>
    </row>
    <row r="9" spans="1:48" ht="15.95" customHeight="1">
      <c r="A9" s="463"/>
      <c r="C9" s="497"/>
      <c r="D9" s="1322"/>
      <c r="E9" s="497"/>
      <c r="F9" s="498" t="s">
        <v>980</v>
      </c>
      <c r="G9" s="499">
        <f>IF(C4="","",WEEKDAY(C4))</f>
        <v>1</v>
      </c>
      <c r="H9" s="500">
        <f>G9+1</f>
        <v>2</v>
      </c>
      <c r="I9" s="500">
        <f t="shared" ref="I9:AK9" si="0">H9+1</f>
        <v>3</v>
      </c>
      <c r="J9" s="500">
        <f t="shared" si="0"/>
        <v>4</v>
      </c>
      <c r="K9" s="500">
        <f t="shared" si="0"/>
        <v>5</v>
      </c>
      <c r="L9" s="500">
        <f t="shared" si="0"/>
        <v>6</v>
      </c>
      <c r="M9" s="501">
        <f t="shared" si="0"/>
        <v>7</v>
      </c>
      <c r="N9" s="499">
        <f t="shared" si="0"/>
        <v>8</v>
      </c>
      <c r="O9" s="500">
        <f t="shared" si="0"/>
        <v>9</v>
      </c>
      <c r="P9" s="500">
        <f t="shared" si="0"/>
        <v>10</v>
      </c>
      <c r="Q9" s="500">
        <f t="shared" si="0"/>
        <v>11</v>
      </c>
      <c r="R9" s="500">
        <f t="shared" si="0"/>
        <v>12</v>
      </c>
      <c r="S9" s="500">
        <f t="shared" si="0"/>
        <v>13</v>
      </c>
      <c r="T9" s="501">
        <f t="shared" si="0"/>
        <v>14</v>
      </c>
      <c r="U9" s="499">
        <f t="shared" si="0"/>
        <v>15</v>
      </c>
      <c r="V9" s="500">
        <f t="shared" si="0"/>
        <v>16</v>
      </c>
      <c r="W9" s="500">
        <f t="shared" si="0"/>
        <v>17</v>
      </c>
      <c r="X9" s="500">
        <f t="shared" si="0"/>
        <v>18</v>
      </c>
      <c r="Y9" s="500">
        <f t="shared" si="0"/>
        <v>19</v>
      </c>
      <c r="Z9" s="500">
        <f t="shared" si="0"/>
        <v>20</v>
      </c>
      <c r="AA9" s="501">
        <f t="shared" si="0"/>
        <v>21</v>
      </c>
      <c r="AB9" s="499">
        <f t="shared" si="0"/>
        <v>22</v>
      </c>
      <c r="AC9" s="500">
        <f t="shared" si="0"/>
        <v>23</v>
      </c>
      <c r="AD9" s="500">
        <f t="shared" si="0"/>
        <v>24</v>
      </c>
      <c r="AE9" s="500">
        <f t="shared" si="0"/>
        <v>25</v>
      </c>
      <c r="AF9" s="500">
        <f t="shared" si="0"/>
        <v>26</v>
      </c>
      <c r="AG9" s="500">
        <f t="shared" si="0"/>
        <v>27</v>
      </c>
      <c r="AH9" s="501">
        <f t="shared" si="0"/>
        <v>28</v>
      </c>
      <c r="AI9" s="500">
        <f t="shared" si="0"/>
        <v>29</v>
      </c>
      <c r="AJ9" s="500">
        <f t="shared" si="0"/>
        <v>30</v>
      </c>
      <c r="AK9" s="500">
        <f t="shared" si="0"/>
        <v>31</v>
      </c>
      <c r="AL9" s="1305"/>
      <c r="AM9" s="491" t="s">
        <v>276</v>
      </c>
      <c r="AN9" s="498" t="s">
        <v>981</v>
      </c>
      <c r="AO9" s="502" t="s">
        <v>982</v>
      </c>
      <c r="AP9" s="503" t="s">
        <v>983</v>
      </c>
      <c r="AQ9" s="503" t="s">
        <v>984</v>
      </c>
      <c r="AR9" s="503" t="s">
        <v>985</v>
      </c>
    </row>
    <row r="10" spans="1:48" ht="15.95" customHeight="1">
      <c r="A10" s="463"/>
      <c r="B10" s="1298" t="s">
        <v>986</v>
      </c>
      <c r="C10" s="1284" t="s">
        <v>987</v>
      </c>
      <c r="D10" s="1286" t="s">
        <v>254</v>
      </c>
      <c r="E10" s="1288" t="s">
        <v>988</v>
      </c>
      <c r="F10" s="504" t="s">
        <v>989</v>
      </c>
      <c r="G10" s="505" t="s">
        <v>990</v>
      </c>
      <c r="H10" s="506" t="s">
        <v>991</v>
      </c>
      <c r="I10" s="349"/>
      <c r="J10" s="349" t="s">
        <v>292</v>
      </c>
      <c r="K10" s="349" t="s">
        <v>292</v>
      </c>
      <c r="L10" s="349" t="s">
        <v>292</v>
      </c>
      <c r="M10" s="507"/>
      <c r="N10" s="505" t="s">
        <v>990</v>
      </c>
      <c r="O10" s="506" t="s">
        <v>991</v>
      </c>
      <c r="P10" s="349"/>
      <c r="Q10" s="349" t="s">
        <v>292</v>
      </c>
      <c r="R10" s="349" t="s">
        <v>292</v>
      </c>
      <c r="S10" s="349" t="s">
        <v>292</v>
      </c>
      <c r="T10" s="507"/>
      <c r="U10" s="505" t="s">
        <v>990</v>
      </c>
      <c r="V10" s="506" t="s">
        <v>991</v>
      </c>
      <c r="W10" s="349"/>
      <c r="X10" s="349" t="s">
        <v>292</v>
      </c>
      <c r="Y10" s="349" t="s">
        <v>292</v>
      </c>
      <c r="Z10" s="349" t="s">
        <v>292</v>
      </c>
      <c r="AA10" s="507"/>
      <c r="AB10" s="505" t="s">
        <v>990</v>
      </c>
      <c r="AC10" s="506" t="s">
        <v>991</v>
      </c>
      <c r="AD10" s="349"/>
      <c r="AE10" s="349" t="s">
        <v>292</v>
      </c>
      <c r="AF10" s="349" t="s">
        <v>292</v>
      </c>
      <c r="AG10" s="349" t="s">
        <v>292</v>
      </c>
      <c r="AH10" s="507"/>
      <c r="AI10" s="508" t="s">
        <v>990</v>
      </c>
      <c r="AJ10" s="349" t="s">
        <v>991</v>
      </c>
      <c r="AK10" s="349"/>
      <c r="AL10" s="509">
        <f>SUM(G11:AK11)</f>
        <v>166.75</v>
      </c>
      <c r="AM10" s="510"/>
      <c r="AN10" s="458"/>
      <c r="AO10" s="459"/>
      <c r="AP10" s="511"/>
      <c r="AQ10" s="511"/>
      <c r="AR10" s="511"/>
    </row>
    <row r="11" spans="1:48" ht="15.95" customHeight="1">
      <c r="A11" s="463"/>
      <c r="B11" s="1298"/>
      <c r="C11" s="1299"/>
      <c r="D11" s="1300"/>
      <c r="E11" s="1301"/>
      <c r="F11" s="512" t="s">
        <v>992</v>
      </c>
      <c r="G11" s="513">
        <f t="shared" ref="G11:AK11" si="1">IF(G10&lt;&gt;"",VLOOKUP(G10,$AC$197:$AL$221,9,FALSE),"")</f>
        <v>7.5</v>
      </c>
      <c r="H11" s="514">
        <f t="shared" si="1"/>
        <v>7.25</v>
      </c>
      <c r="I11" s="514" t="str">
        <f t="shared" si="1"/>
        <v/>
      </c>
      <c r="J11" s="514">
        <f t="shared" si="1"/>
        <v>7.75</v>
      </c>
      <c r="K11" s="514">
        <f t="shared" si="1"/>
        <v>7.75</v>
      </c>
      <c r="L11" s="514">
        <f t="shared" si="1"/>
        <v>7.75</v>
      </c>
      <c r="M11" s="515" t="str">
        <f t="shared" si="1"/>
        <v/>
      </c>
      <c r="N11" s="513">
        <f t="shared" si="1"/>
        <v>7.5</v>
      </c>
      <c r="O11" s="514">
        <f t="shared" si="1"/>
        <v>7.25</v>
      </c>
      <c r="P11" s="514" t="str">
        <f t="shared" si="1"/>
        <v/>
      </c>
      <c r="Q11" s="514">
        <f t="shared" si="1"/>
        <v>7.75</v>
      </c>
      <c r="R11" s="514">
        <f t="shared" si="1"/>
        <v>7.75</v>
      </c>
      <c r="S11" s="514">
        <f t="shared" si="1"/>
        <v>7.75</v>
      </c>
      <c r="T11" s="515" t="str">
        <f t="shared" si="1"/>
        <v/>
      </c>
      <c r="U11" s="513">
        <f t="shared" si="1"/>
        <v>7.5</v>
      </c>
      <c r="V11" s="514">
        <f t="shared" si="1"/>
        <v>7.25</v>
      </c>
      <c r="W11" s="514" t="str">
        <f t="shared" si="1"/>
        <v/>
      </c>
      <c r="X11" s="514">
        <f t="shared" si="1"/>
        <v>7.75</v>
      </c>
      <c r="Y11" s="514">
        <f t="shared" si="1"/>
        <v>7.75</v>
      </c>
      <c r="Z11" s="514">
        <f t="shared" si="1"/>
        <v>7.75</v>
      </c>
      <c r="AA11" s="515" t="str">
        <f t="shared" si="1"/>
        <v/>
      </c>
      <c r="AB11" s="513">
        <f t="shared" si="1"/>
        <v>7.5</v>
      </c>
      <c r="AC11" s="514">
        <f t="shared" si="1"/>
        <v>7.25</v>
      </c>
      <c r="AD11" s="514" t="str">
        <f t="shared" si="1"/>
        <v/>
      </c>
      <c r="AE11" s="514">
        <f t="shared" si="1"/>
        <v>7.75</v>
      </c>
      <c r="AF11" s="514">
        <f t="shared" si="1"/>
        <v>7.75</v>
      </c>
      <c r="AG11" s="514">
        <f t="shared" si="1"/>
        <v>7.75</v>
      </c>
      <c r="AH11" s="515" t="str">
        <f t="shared" si="1"/>
        <v/>
      </c>
      <c r="AI11" s="516">
        <f t="shared" si="1"/>
        <v>7.5</v>
      </c>
      <c r="AJ11" s="514">
        <f t="shared" si="1"/>
        <v>7.25</v>
      </c>
      <c r="AK11" s="514" t="str">
        <f t="shared" si="1"/>
        <v/>
      </c>
      <c r="AL11" s="517">
        <f>SUM(G11:AH11)</f>
        <v>152</v>
      </c>
      <c r="AM11" s="518">
        <f>AL11/4</f>
        <v>38</v>
      </c>
      <c r="AN11" s="519" t="str">
        <f>IF(C10="","",C10)</f>
        <v>看護職員（正）</v>
      </c>
      <c r="AO11" s="520" t="str">
        <f>IF(D10="","",D10)</f>
        <v>A</v>
      </c>
      <c r="AP11" s="521">
        <f>IF(D10&lt;&gt;"",VLOOKUP(D10,$AU$2:$AV$6,2,FALSE),"")</f>
        <v>1</v>
      </c>
      <c r="AQ11" s="518">
        <f>ROUNDDOWN(AL11/$AL$6,2)</f>
        <v>0.98</v>
      </c>
      <c r="AR11" s="518" t="str">
        <f>IF(AP11=1,"",AQ11)</f>
        <v/>
      </c>
    </row>
    <row r="12" spans="1:48" ht="15.95" customHeight="1">
      <c r="A12" s="463"/>
      <c r="B12" s="1298" t="s">
        <v>993</v>
      </c>
      <c r="C12" s="1284" t="s">
        <v>987</v>
      </c>
      <c r="D12" s="1286" t="s">
        <v>254</v>
      </c>
      <c r="E12" s="1288"/>
      <c r="F12" s="504" t="s">
        <v>989</v>
      </c>
      <c r="G12" s="505"/>
      <c r="H12" s="506" t="s">
        <v>990</v>
      </c>
      <c r="I12" s="349" t="s">
        <v>991</v>
      </c>
      <c r="J12" s="349"/>
      <c r="K12" s="349" t="s">
        <v>292</v>
      </c>
      <c r="L12" s="349" t="s">
        <v>292</v>
      </c>
      <c r="M12" s="507" t="s">
        <v>292</v>
      </c>
      <c r="N12" s="505"/>
      <c r="O12" s="506" t="s">
        <v>990</v>
      </c>
      <c r="P12" s="349" t="s">
        <v>991</v>
      </c>
      <c r="Q12" s="349"/>
      <c r="R12" s="349" t="s">
        <v>292</v>
      </c>
      <c r="S12" s="349" t="s">
        <v>292</v>
      </c>
      <c r="T12" s="507" t="s">
        <v>292</v>
      </c>
      <c r="U12" s="505"/>
      <c r="V12" s="506" t="s">
        <v>990</v>
      </c>
      <c r="W12" s="349" t="s">
        <v>991</v>
      </c>
      <c r="X12" s="349"/>
      <c r="Y12" s="349" t="s">
        <v>292</v>
      </c>
      <c r="Z12" s="349" t="s">
        <v>292</v>
      </c>
      <c r="AA12" s="507" t="s">
        <v>292</v>
      </c>
      <c r="AB12" s="505"/>
      <c r="AC12" s="506" t="s">
        <v>990</v>
      </c>
      <c r="AD12" s="349" t="s">
        <v>991</v>
      </c>
      <c r="AE12" s="349"/>
      <c r="AF12" s="349" t="s">
        <v>292</v>
      </c>
      <c r="AG12" s="349" t="s">
        <v>292</v>
      </c>
      <c r="AH12" s="507" t="s">
        <v>292</v>
      </c>
      <c r="AI12" s="522"/>
      <c r="AJ12" s="506" t="s">
        <v>990</v>
      </c>
      <c r="AK12" s="506" t="s">
        <v>991</v>
      </c>
      <c r="AL12" s="509">
        <f>SUM(G13:AK13)</f>
        <v>166.75</v>
      </c>
      <c r="AM12" s="510"/>
      <c r="AN12" s="458"/>
      <c r="AO12" s="459"/>
      <c r="AP12" s="510"/>
      <c r="AQ12" s="511"/>
      <c r="AR12" s="511"/>
    </row>
    <row r="13" spans="1:48" ht="15.95" customHeight="1">
      <c r="A13" s="463"/>
      <c r="B13" s="1298"/>
      <c r="C13" s="1299"/>
      <c r="D13" s="1300"/>
      <c r="E13" s="1301"/>
      <c r="F13" s="512" t="s">
        <v>992</v>
      </c>
      <c r="G13" s="513" t="str">
        <f t="shared" ref="G13:AK13" si="2">IF(G12&lt;&gt;"",VLOOKUP(G12,$AC$197:$AL$221,9,FALSE),"")</f>
        <v/>
      </c>
      <c r="H13" s="514">
        <f t="shared" si="2"/>
        <v>7.5</v>
      </c>
      <c r="I13" s="514">
        <f t="shared" si="2"/>
        <v>7.25</v>
      </c>
      <c r="J13" s="514" t="str">
        <f t="shared" si="2"/>
        <v/>
      </c>
      <c r="K13" s="514">
        <f t="shared" si="2"/>
        <v>7.75</v>
      </c>
      <c r="L13" s="514">
        <f t="shared" si="2"/>
        <v>7.75</v>
      </c>
      <c r="M13" s="515">
        <f t="shared" si="2"/>
        <v>7.75</v>
      </c>
      <c r="N13" s="513" t="str">
        <f t="shared" si="2"/>
        <v/>
      </c>
      <c r="O13" s="514">
        <f t="shared" si="2"/>
        <v>7.5</v>
      </c>
      <c r="P13" s="514">
        <f t="shared" si="2"/>
        <v>7.25</v>
      </c>
      <c r="Q13" s="514" t="str">
        <f t="shared" si="2"/>
        <v/>
      </c>
      <c r="R13" s="514">
        <f t="shared" si="2"/>
        <v>7.75</v>
      </c>
      <c r="S13" s="514">
        <f t="shared" si="2"/>
        <v>7.75</v>
      </c>
      <c r="T13" s="515">
        <f t="shared" si="2"/>
        <v>7.75</v>
      </c>
      <c r="U13" s="513" t="str">
        <f t="shared" si="2"/>
        <v/>
      </c>
      <c r="V13" s="514">
        <f t="shared" si="2"/>
        <v>7.5</v>
      </c>
      <c r="W13" s="514">
        <f t="shared" si="2"/>
        <v>7.25</v>
      </c>
      <c r="X13" s="514" t="str">
        <f t="shared" si="2"/>
        <v/>
      </c>
      <c r="Y13" s="514">
        <f t="shared" si="2"/>
        <v>7.75</v>
      </c>
      <c r="Z13" s="514">
        <f t="shared" si="2"/>
        <v>7.75</v>
      </c>
      <c r="AA13" s="515">
        <f t="shared" si="2"/>
        <v>7.75</v>
      </c>
      <c r="AB13" s="513" t="str">
        <f t="shared" si="2"/>
        <v/>
      </c>
      <c r="AC13" s="514">
        <f t="shared" si="2"/>
        <v>7.5</v>
      </c>
      <c r="AD13" s="514">
        <f t="shared" si="2"/>
        <v>7.25</v>
      </c>
      <c r="AE13" s="514" t="str">
        <f t="shared" si="2"/>
        <v/>
      </c>
      <c r="AF13" s="514">
        <f t="shared" si="2"/>
        <v>7.75</v>
      </c>
      <c r="AG13" s="514">
        <f t="shared" si="2"/>
        <v>7.75</v>
      </c>
      <c r="AH13" s="515">
        <f t="shared" si="2"/>
        <v>7.75</v>
      </c>
      <c r="AI13" s="516" t="str">
        <f t="shared" si="2"/>
        <v/>
      </c>
      <c r="AJ13" s="514">
        <f t="shared" si="2"/>
        <v>7.5</v>
      </c>
      <c r="AK13" s="514">
        <f t="shared" si="2"/>
        <v>7.25</v>
      </c>
      <c r="AL13" s="517">
        <f>SUM(G13:AH13)</f>
        <v>152</v>
      </c>
      <c r="AM13" s="518">
        <f>AL13/4</f>
        <v>38</v>
      </c>
      <c r="AN13" s="519" t="str">
        <f>IF(C12="","",C12)</f>
        <v>看護職員（正）</v>
      </c>
      <c r="AO13" s="520" t="str">
        <f>IF(D12="","",D12)</f>
        <v>A</v>
      </c>
      <c r="AP13" s="521">
        <f>IF(D12&lt;&gt;"",VLOOKUP(D12,$AU$2:$AV$6,2,FALSE),"")</f>
        <v>1</v>
      </c>
      <c r="AQ13" s="518">
        <f>ROUNDDOWN(AL13/$AL$6,2)</f>
        <v>0.98</v>
      </c>
      <c r="AR13" s="518" t="str">
        <f>IF(AP13=1,"",AQ13)</f>
        <v/>
      </c>
    </row>
    <row r="14" spans="1:48" ht="15.95" customHeight="1">
      <c r="A14" s="463"/>
      <c r="B14" s="1298" t="s">
        <v>994</v>
      </c>
      <c r="C14" s="1284" t="s">
        <v>995</v>
      </c>
      <c r="D14" s="1286" t="s">
        <v>254</v>
      </c>
      <c r="E14" s="1288"/>
      <c r="F14" s="504" t="s">
        <v>989</v>
      </c>
      <c r="G14" s="505"/>
      <c r="H14" s="506"/>
      <c r="I14" s="349" t="s">
        <v>990</v>
      </c>
      <c r="J14" s="349" t="s">
        <v>991</v>
      </c>
      <c r="K14" s="349"/>
      <c r="L14" s="349" t="s">
        <v>292</v>
      </c>
      <c r="M14" s="507" t="s">
        <v>292</v>
      </c>
      <c r="N14" s="505" t="s">
        <v>292</v>
      </c>
      <c r="O14" s="506"/>
      <c r="P14" s="349" t="s">
        <v>990</v>
      </c>
      <c r="Q14" s="349" t="s">
        <v>991</v>
      </c>
      <c r="R14" s="349"/>
      <c r="S14" s="349" t="s">
        <v>292</v>
      </c>
      <c r="T14" s="507" t="s">
        <v>292</v>
      </c>
      <c r="U14" s="505" t="s">
        <v>292</v>
      </c>
      <c r="V14" s="506"/>
      <c r="W14" s="349" t="s">
        <v>990</v>
      </c>
      <c r="X14" s="349" t="s">
        <v>991</v>
      </c>
      <c r="Y14" s="349"/>
      <c r="Z14" s="349" t="s">
        <v>292</v>
      </c>
      <c r="AA14" s="507" t="s">
        <v>292</v>
      </c>
      <c r="AB14" s="505" t="s">
        <v>292</v>
      </c>
      <c r="AC14" s="506"/>
      <c r="AD14" s="349" t="s">
        <v>990</v>
      </c>
      <c r="AE14" s="349" t="s">
        <v>991</v>
      </c>
      <c r="AF14" s="349"/>
      <c r="AG14" s="349" t="s">
        <v>292</v>
      </c>
      <c r="AH14" s="507" t="s">
        <v>292</v>
      </c>
      <c r="AI14" s="522" t="s">
        <v>292</v>
      </c>
      <c r="AJ14" s="506"/>
      <c r="AK14" s="506" t="s">
        <v>990</v>
      </c>
      <c r="AL14" s="509">
        <f>SUM(G15:AK15)</f>
        <v>159.5</v>
      </c>
      <c r="AM14" s="510"/>
      <c r="AN14" s="458"/>
      <c r="AO14" s="459"/>
      <c r="AP14" s="510"/>
      <c r="AQ14" s="511"/>
      <c r="AR14" s="511"/>
    </row>
    <row r="15" spans="1:48" ht="15.95" customHeight="1">
      <c r="A15" s="463"/>
      <c r="B15" s="1298"/>
      <c r="C15" s="1299"/>
      <c r="D15" s="1300"/>
      <c r="E15" s="1301"/>
      <c r="F15" s="512" t="s">
        <v>992</v>
      </c>
      <c r="G15" s="513" t="str">
        <f t="shared" ref="G15:AK15" si="3">IF(G14&lt;&gt;"",VLOOKUP(G14,$AC$197:$AL$221,9,FALSE),"")</f>
        <v/>
      </c>
      <c r="H15" s="514" t="str">
        <f t="shared" si="3"/>
        <v/>
      </c>
      <c r="I15" s="514">
        <f t="shared" si="3"/>
        <v>7.5</v>
      </c>
      <c r="J15" s="514">
        <f t="shared" si="3"/>
        <v>7.25</v>
      </c>
      <c r="K15" s="514" t="str">
        <f t="shared" si="3"/>
        <v/>
      </c>
      <c r="L15" s="514">
        <f t="shared" si="3"/>
        <v>7.75</v>
      </c>
      <c r="M15" s="515">
        <f t="shared" si="3"/>
        <v>7.75</v>
      </c>
      <c r="N15" s="513">
        <f t="shared" si="3"/>
        <v>7.75</v>
      </c>
      <c r="O15" s="514" t="str">
        <f t="shared" si="3"/>
        <v/>
      </c>
      <c r="P15" s="514">
        <f t="shared" si="3"/>
        <v>7.5</v>
      </c>
      <c r="Q15" s="514">
        <f t="shared" si="3"/>
        <v>7.25</v>
      </c>
      <c r="R15" s="514" t="str">
        <f t="shared" si="3"/>
        <v/>
      </c>
      <c r="S15" s="514">
        <f t="shared" si="3"/>
        <v>7.75</v>
      </c>
      <c r="T15" s="515">
        <f t="shared" si="3"/>
        <v>7.75</v>
      </c>
      <c r="U15" s="513">
        <f t="shared" si="3"/>
        <v>7.75</v>
      </c>
      <c r="V15" s="514" t="str">
        <f t="shared" si="3"/>
        <v/>
      </c>
      <c r="W15" s="514">
        <f t="shared" si="3"/>
        <v>7.5</v>
      </c>
      <c r="X15" s="514">
        <f t="shared" si="3"/>
        <v>7.25</v>
      </c>
      <c r="Y15" s="514" t="str">
        <f t="shared" si="3"/>
        <v/>
      </c>
      <c r="Z15" s="514">
        <f t="shared" si="3"/>
        <v>7.75</v>
      </c>
      <c r="AA15" s="515">
        <f t="shared" si="3"/>
        <v>7.75</v>
      </c>
      <c r="AB15" s="513">
        <f t="shared" si="3"/>
        <v>7.75</v>
      </c>
      <c r="AC15" s="514" t="str">
        <f t="shared" si="3"/>
        <v/>
      </c>
      <c r="AD15" s="514">
        <f t="shared" si="3"/>
        <v>7.5</v>
      </c>
      <c r="AE15" s="514">
        <f t="shared" si="3"/>
        <v>7.25</v>
      </c>
      <c r="AF15" s="514" t="str">
        <f t="shared" si="3"/>
        <v/>
      </c>
      <c r="AG15" s="514">
        <f t="shared" si="3"/>
        <v>7.75</v>
      </c>
      <c r="AH15" s="515">
        <f t="shared" si="3"/>
        <v>7.75</v>
      </c>
      <c r="AI15" s="516">
        <f t="shared" si="3"/>
        <v>7.75</v>
      </c>
      <c r="AJ15" s="514" t="str">
        <f t="shared" si="3"/>
        <v/>
      </c>
      <c r="AK15" s="514">
        <f t="shared" si="3"/>
        <v>7.5</v>
      </c>
      <c r="AL15" s="517">
        <f>SUM(G15:AH15)</f>
        <v>144.25</v>
      </c>
      <c r="AM15" s="518">
        <f>AL15/4</f>
        <v>36.0625</v>
      </c>
      <c r="AN15" s="519" t="str">
        <f>IF(C14="","",C14)</f>
        <v>看護職員（准）</v>
      </c>
      <c r="AO15" s="520" t="str">
        <f>IF(D14="","",D14)</f>
        <v>A</v>
      </c>
      <c r="AP15" s="521">
        <f>IF(D14&lt;&gt;"",VLOOKUP(D14,$AU$2:$AV$6,2,FALSE),"")</f>
        <v>1</v>
      </c>
      <c r="AQ15" s="518">
        <f>ROUNDDOWN(AL15/$AL$6,2)</f>
        <v>0.93</v>
      </c>
      <c r="AR15" s="518" t="str">
        <f>IF(AP15=1,"",AQ15)</f>
        <v/>
      </c>
    </row>
    <row r="16" spans="1:48" ht="15.95" customHeight="1">
      <c r="A16" s="463"/>
      <c r="B16" s="1298" t="s">
        <v>996</v>
      </c>
      <c r="C16" s="1284" t="s">
        <v>987</v>
      </c>
      <c r="D16" s="1286" t="s">
        <v>261</v>
      </c>
      <c r="E16" s="1288"/>
      <c r="F16" s="504" t="s">
        <v>989</v>
      </c>
      <c r="G16" s="505"/>
      <c r="H16" s="506"/>
      <c r="I16" s="349"/>
      <c r="J16" s="349" t="s">
        <v>990</v>
      </c>
      <c r="K16" s="349" t="s">
        <v>991</v>
      </c>
      <c r="L16" s="349"/>
      <c r="M16" s="507" t="s">
        <v>292</v>
      </c>
      <c r="N16" s="505" t="s">
        <v>292</v>
      </c>
      <c r="O16" s="506" t="s">
        <v>292</v>
      </c>
      <c r="P16" s="349"/>
      <c r="Q16" s="349" t="s">
        <v>990</v>
      </c>
      <c r="R16" s="349" t="s">
        <v>991</v>
      </c>
      <c r="S16" s="349"/>
      <c r="T16" s="507" t="s">
        <v>292</v>
      </c>
      <c r="U16" s="505" t="s">
        <v>292</v>
      </c>
      <c r="V16" s="506" t="s">
        <v>292</v>
      </c>
      <c r="W16" s="349"/>
      <c r="X16" s="349" t="s">
        <v>990</v>
      </c>
      <c r="Y16" s="349" t="s">
        <v>991</v>
      </c>
      <c r="Z16" s="349"/>
      <c r="AA16" s="507" t="s">
        <v>292</v>
      </c>
      <c r="AB16" s="505" t="s">
        <v>292</v>
      </c>
      <c r="AC16" s="506" t="s">
        <v>292</v>
      </c>
      <c r="AD16" s="349"/>
      <c r="AE16" s="349" t="s">
        <v>990</v>
      </c>
      <c r="AF16" s="349" t="s">
        <v>991</v>
      </c>
      <c r="AG16" s="349"/>
      <c r="AH16" s="507" t="s">
        <v>292</v>
      </c>
      <c r="AI16" s="522" t="s">
        <v>292</v>
      </c>
      <c r="AJ16" s="506" t="s">
        <v>292</v>
      </c>
      <c r="AK16" s="506"/>
      <c r="AL16" s="509">
        <f>SUM(G17:AK17)</f>
        <v>152</v>
      </c>
      <c r="AM16" s="510"/>
      <c r="AN16" s="458"/>
      <c r="AO16" s="459"/>
      <c r="AP16" s="510"/>
      <c r="AQ16" s="511"/>
      <c r="AR16" s="511"/>
    </row>
    <row r="17" spans="1:44" ht="15.95" customHeight="1">
      <c r="A17" s="463"/>
      <c r="B17" s="1298"/>
      <c r="C17" s="1299"/>
      <c r="D17" s="1300"/>
      <c r="E17" s="1301"/>
      <c r="F17" s="512" t="s">
        <v>992</v>
      </c>
      <c r="G17" s="513" t="str">
        <f t="shared" ref="G17:AK17" si="4">IF(G16&lt;&gt;"",VLOOKUP(G16,$AC$197:$AL$221,9,FALSE),"")</f>
        <v/>
      </c>
      <c r="H17" s="514" t="str">
        <f t="shared" si="4"/>
        <v/>
      </c>
      <c r="I17" s="514" t="str">
        <f t="shared" si="4"/>
        <v/>
      </c>
      <c r="J17" s="514">
        <f t="shared" si="4"/>
        <v>7.5</v>
      </c>
      <c r="K17" s="514">
        <f t="shared" si="4"/>
        <v>7.25</v>
      </c>
      <c r="L17" s="514" t="str">
        <f t="shared" si="4"/>
        <v/>
      </c>
      <c r="M17" s="515">
        <f t="shared" si="4"/>
        <v>7.75</v>
      </c>
      <c r="N17" s="513">
        <f t="shared" si="4"/>
        <v>7.75</v>
      </c>
      <c r="O17" s="514">
        <f t="shared" si="4"/>
        <v>7.75</v>
      </c>
      <c r="P17" s="514" t="str">
        <f t="shared" si="4"/>
        <v/>
      </c>
      <c r="Q17" s="514">
        <f t="shared" si="4"/>
        <v>7.5</v>
      </c>
      <c r="R17" s="514">
        <f t="shared" si="4"/>
        <v>7.25</v>
      </c>
      <c r="S17" s="514" t="str">
        <f t="shared" si="4"/>
        <v/>
      </c>
      <c r="T17" s="515">
        <f t="shared" si="4"/>
        <v>7.75</v>
      </c>
      <c r="U17" s="513">
        <f t="shared" si="4"/>
        <v>7.75</v>
      </c>
      <c r="V17" s="514">
        <f t="shared" si="4"/>
        <v>7.75</v>
      </c>
      <c r="W17" s="514" t="str">
        <f t="shared" si="4"/>
        <v/>
      </c>
      <c r="X17" s="514">
        <f t="shared" si="4"/>
        <v>7.5</v>
      </c>
      <c r="Y17" s="514">
        <f t="shared" si="4"/>
        <v>7.25</v>
      </c>
      <c r="Z17" s="514" t="str">
        <f t="shared" si="4"/>
        <v/>
      </c>
      <c r="AA17" s="515">
        <f t="shared" si="4"/>
        <v>7.75</v>
      </c>
      <c r="AB17" s="513">
        <f t="shared" si="4"/>
        <v>7.75</v>
      </c>
      <c r="AC17" s="514">
        <f t="shared" si="4"/>
        <v>7.75</v>
      </c>
      <c r="AD17" s="514" t="str">
        <f t="shared" si="4"/>
        <v/>
      </c>
      <c r="AE17" s="514">
        <f t="shared" si="4"/>
        <v>7.5</v>
      </c>
      <c r="AF17" s="514">
        <f t="shared" si="4"/>
        <v>7.25</v>
      </c>
      <c r="AG17" s="514" t="str">
        <f t="shared" si="4"/>
        <v/>
      </c>
      <c r="AH17" s="515">
        <f t="shared" si="4"/>
        <v>7.75</v>
      </c>
      <c r="AI17" s="516">
        <f t="shared" si="4"/>
        <v>7.75</v>
      </c>
      <c r="AJ17" s="514">
        <f t="shared" si="4"/>
        <v>7.75</v>
      </c>
      <c r="AK17" s="514" t="str">
        <f t="shared" si="4"/>
        <v/>
      </c>
      <c r="AL17" s="517">
        <f>SUM(G17:AH17)</f>
        <v>136.5</v>
      </c>
      <c r="AM17" s="518">
        <f>AL17/4</f>
        <v>34.125</v>
      </c>
      <c r="AN17" s="519" t="str">
        <f>IF(C16="","",C16)</f>
        <v>看護職員（正）</v>
      </c>
      <c r="AO17" s="520" t="str">
        <f>IF(D16="","",D16)</f>
        <v>Ｃ</v>
      </c>
      <c r="AP17" s="521">
        <f>IF(D16&lt;&gt;"",VLOOKUP(D16,$AU$2:$AV$6,2,FALSE),"")</f>
        <v>0</v>
      </c>
      <c r="AQ17" s="518">
        <f>ROUNDDOWN(AL17/$AL$6,2)</f>
        <v>0.88</v>
      </c>
      <c r="AR17" s="518">
        <f>IF(AP17=1,"",AQ17)</f>
        <v>0.88</v>
      </c>
    </row>
    <row r="18" spans="1:44" ht="15.95" customHeight="1">
      <c r="A18" s="463"/>
      <c r="B18" s="1298" t="s">
        <v>997</v>
      </c>
      <c r="C18" s="1284"/>
      <c r="D18" s="1286"/>
      <c r="E18" s="1288"/>
      <c r="F18" s="504" t="s">
        <v>989</v>
      </c>
      <c r="G18" s="505"/>
      <c r="H18" s="506"/>
      <c r="I18" s="349"/>
      <c r="J18" s="349"/>
      <c r="K18" s="349" t="s">
        <v>990</v>
      </c>
      <c r="L18" s="349" t="s">
        <v>991</v>
      </c>
      <c r="M18" s="507"/>
      <c r="N18" s="505" t="s">
        <v>292</v>
      </c>
      <c r="O18" s="506" t="s">
        <v>292</v>
      </c>
      <c r="P18" s="349" t="s">
        <v>292</v>
      </c>
      <c r="Q18" s="349"/>
      <c r="R18" s="349" t="s">
        <v>990</v>
      </c>
      <c r="S18" s="349" t="s">
        <v>991</v>
      </c>
      <c r="T18" s="507"/>
      <c r="U18" s="505" t="s">
        <v>292</v>
      </c>
      <c r="V18" s="506" t="s">
        <v>292</v>
      </c>
      <c r="W18" s="349" t="s">
        <v>292</v>
      </c>
      <c r="X18" s="349"/>
      <c r="Y18" s="349" t="s">
        <v>990</v>
      </c>
      <c r="Z18" s="349" t="s">
        <v>991</v>
      </c>
      <c r="AA18" s="507"/>
      <c r="AB18" s="505" t="s">
        <v>292</v>
      </c>
      <c r="AC18" s="506" t="s">
        <v>292</v>
      </c>
      <c r="AD18" s="349" t="s">
        <v>292</v>
      </c>
      <c r="AE18" s="349"/>
      <c r="AF18" s="349" t="s">
        <v>990</v>
      </c>
      <c r="AG18" s="349" t="s">
        <v>991</v>
      </c>
      <c r="AH18" s="507"/>
      <c r="AI18" s="508" t="s">
        <v>292</v>
      </c>
      <c r="AJ18" s="349" t="s">
        <v>292</v>
      </c>
      <c r="AK18" s="349" t="s">
        <v>292</v>
      </c>
      <c r="AL18" s="509">
        <f>SUM(G19:AK19)</f>
        <v>152</v>
      </c>
      <c r="AM18" s="510"/>
      <c r="AN18" s="458"/>
      <c r="AO18" s="459"/>
      <c r="AP18" s="510"/>
      <c r="AQ18" s="511"/>
      <c r="AR18" s="511"/>
    </row>
    <row r="19" spans="1:44" ht="15.95" customHeight="1">
      <c r="A19" s="463"/>
      <c r="B19" s="1298"/>
      <c r="C19" s="1299"/>
      <c r="D19" s="1300"/>
      <c r="E19" s="1301"/>
      <c r="F19" s="512" t="s">
        <v>992</v>
      </c>
      <c r="G19" s="513" t="str">
        <f t="shared" ref="G19:AK19" si="5">IF(G18&lt;&gt;"",VLOOKUP(G18,$AC$197:$AL$221,9,FALSE),"")</f>
        <v/>
      </c>
      <c r="H19" s="514" t="str">
        <f t="shared" si="5"/>
        <v/>
      </c>
      <c r="I19" s="514" t="str">
        <f t="shared" si="5"/>
        <v/>
      </c>
      <c r="J19" s="514" t="str">
        <f t="shared" si="5"/>
        <v/>
      </c>
      <c r="K19" s="514">
        <f t="shared" si="5"/>
        <v>7.5</v>
      </c>
      <c r="L19" s="514">
        <f t="shared" si="5"/>
        <v>7.25</v>
      </c>
      <c r="M19" s="515" t="str">
        <f t="shared" si="5"/>
        <v/>
      </c>
      <c r="N19" s="513">
        <f t="shared" si="5"/>
        <v>7.75</v>
      </c>
      <c r="O19" s="514">
        <f t="shared" si="5"/>
        <v>7.75</v>
      </c>
      <c r="P19" s="514">
        <f t="shared" si="5"/>
        <v>7.75</v>
      </c>
      <c r="Q19" s="514" t="str">
        <f t="shared" si="5"/>
        <v/>
      </c>
      <c r="R19" s="514">
        <f t="shared" si="5"/>
        <v>7.5</v>
      </c>
      <c r="S19" s="514">
        <f t="shared" si="5"/>
        <v>7.25</v>
      </c>
      <c r="T19" s="515" t="str">
        <f t="shared" si="5"/>
        <v/>
      </c>
      <c r="U19" s="513">
        <f t="shared" si="5"/>
        <v>7.75</v>
      </c>
      <c r="V19" s="514">
        <f t="shared" si="5"/>
        <v>7.75</v>
      </c>
      <c r="W19" s="514">
        <f t="shared" si="5"/>
        <v>7.75</v>
      </c>
      <c r="X19" s="514" t="str">
        <f t="shared" si="5"/>
        <v/>
      </c>
      <c r="Y19" s="514">
        <f t="shared" si="5"/>
        <v>7.5</v>
      </c>
      <c r="Z19" s="514">
        <f t="shared" si="5"/>
        <v>7.25</v>
      </c>
      <c r="AA19" s="515" t="str">
        <f t="shared" si="5"/>
        <v/>
      </c>
      <c r="AB19" s="513">
        <f t="shared" si="5"/>
        <v>7.75</v>
      </c>
      <c r="AC19" s="514">
        <f t="shared" si="5"/>
        <v>7.75</v>
      </c>
      <c r="AD19" s="514">
        <f t="shared" si="5"/>
        <v>7.75</v>
      </c>
      <c r="AE19" s="514" t="str">
        <f t="shared" si="5"/>
        <v/>
      </c>
      <c r="AF19" s="514">
        <f t="shared" si="5"/>
        <v>7.5</v>
      </c>
      <c r="AG19" s="514">
        <f t="shared" si="5"/>
        <v>7.25</v>
      </c>
      <c r="AH19" s="515" t="str">
        <f t="shared" si="5"/>
        <v/>
      </c>
      <c r="AI19" s="516">
        <f t="shared" si="5"/>
        <v>7.75</v>
      </c>
      <c r="AJ19" s="514">
        <f t="shared" si="5"/>
        <v>7.75</v>
      </c>
      <c r="AK19" s="514">
        <f t="shared" si="5"/>
        <v>7.75</v>
      </c>
      <c r="AL19" s="517">
        <f>SUM(G19:AH19)</f>
        <v>128.75</v>
      </c>
      <c r="AM19" s="518">
        <f>AL19/4</f>
        <v>32.1875</v>
      </c>
      <c r="AN19" s="519" t="str">
        <f>IF(C18="","",C18)</f>
        <v/>
      </c>
      <c r="AO19" s="520" t="str">
        <f>IF(D18="","",D18)</f>
        <v/>
      </c>
      <c r="AP19" s="521" t="str">
        <f>IF(D18&lt;&gt;"",VLOOKUP(D18,$AU$2:$AV$6,2,FALSE),"")</f>
        <v/>
      </c>
      <c r="AQ19" s="518">
        <f>ROUNDDOWN(AL19/$AL$6,2)</f>
        <v>0.83</v>
      </c>
      <c r="AR19" s="518">
        <f>IF(AP19=1,"",AQ19)</f>
        <v>0.83</v>
      </c>
    </row>
    <row r="20" spans="1:44" ht="15.95" customHeight="1">
      <c r="A20" s="463"/>
      <c r="B20" s="1298" t="s">
        <v>998</v>
      </c>
      <c r="C20" s="1284"/>
      <c r="D20" s="1286"/>
      <c r="E20" s="1288"/>
      <c r="F20" s="504" t="s">
        <v>989</v>
      </c>
      <c r="G20" s="505"/>
      <c r="H20" s="506"/>
      <c r="I20" s="349"/>
      <c r="J20" s="349"/>
      <c r="K20" s="349"/>
      <c r="L20" s="349" t="s">
        <v>990</v>
      </c>
      <c r="M20" s="507" t="s">
        <v>991</v>
      </c>
      <c r="N20" s="505"/>
      <c r="O20" s="506" t="s">
        <v>292</v>
      </c>
      <c r="P20" s="349" t="s">
        <v>292</v>
      </c>
      <c r="Q20" s="349" t="s">
        <v>292</v>
      </c>
      <c r="R20" s="349"/>
      <c r="S20" s="349" t="s">
        <v>990</v>
      </c>
      <c r="T20" s="507" t="s">
        <v>991</v>
      </c>
      <c r="U20" s="505"/>
      <c r="V20" s="506" t="s">
        <v>292</v>
      </c>
      <c r="W20" s="349" t="s">
        <v>292</v>
      </c>
      <c r="X20" s="349" t="s">
        <v>292</v>
      </c>
      <c r="Y20" s="349"/>
      <c r="Z20" s="349" t="s">
        <v>990</v>
      </c>
      <c r="AA20" s="507" t="s">
        <v>991</v>
      </c>
      <c r="AB20" s="505"/>
      <c r="AC20" s="506" t="s">
        <v>292</v>
      </c>
      <c r="AD20" s="349" t="s">
        <v>292</v>
      </c>
      <c r="AE20" s="349" t="s">
        <v>292</v>
      </c>
      <c r="AF20" s="349"/>
      <c r="AG20" s="349" t="s">
        <v>990</v>
      </c>
      <c r="AH20" s="507" t="s">
        <v>991</v>
      </c>
      <c r="AI20" s="508"/>
      <c r="AJ20" s="349" t="s">
        <v>292</v>
      </c>
      <c r="AK20" s="349" t="s">
        <v>292</v>
      </c>
      <c r="AL20" s="509">
        <f>SUM(G21:AK21)</f>
        <v>144.25</v>
      </c>
      <c r="AM20" s="510"/>
      <c r="AN20" s="458"/>
      <c r="AO20" s="459"/>
      <c r="AP20" s="510"/>
      <c r="AQ20" s="511"/>
      <c r="AR20" s="511"/>
    </row>
    <row r="21" spans="1:44" ht="15.95" customHeight="1">
      <c r="A21" s="463"/>
      <c r="B21" s="1298"/>
      <c r="C21" s="1299"/>
      <c r="D21" s="1300"/>
      <c r="E21" s="1301"/>
      <c r="F21" s="512" t="s">
        <v>992</v>
      </c>
      <c r="G21" s="513" t="str">
        <f t="shared" ref="G21:AK21" si="6">IF(G20&lt;&gt;"",VLOOKUP(G20,$AC$197:$AL$221,9,FALSE),"")</f>
        <v/>
      </c>
      <c r="H21" s="514" t="str">
        <f t="shared" si="6"/>
        <v/>
      </c>
      <c r="I21" s="514" t="str">
        <f t="shared" si="6"/>
        <v/>
      </c>
      <c r="J21" s="514" t="str">
        <f t="shared" si="6"/>
        <v/>
      </c>
      <c r="K21" s="514" t="str">
        <f t="shared" si="6"/>
        <v/>
      </c>
      <c r="L21" s="514">
        <f t="shared" si="6"/>
        <v>7.5</v>
      </c>
      <c r="M21" s="515">
        <f t="shared" si="6"/>
        <v>7.25</v>
      </c>
      <c r="N21" s="513" t="str">
        <f t="shared" si="6"/>
        <v/>
      </c>
      <c r="O21" s="514">
        <f t="shared" si="6"/>
        <v>7.75</v>
      </c>
      <c r="P21" s="514">
        <f t="shared" si="6"/>
        <v>7.75</v>
      </c>
      <c r="Q21" s="514">
        <f t="shared" si="6"/>
        <v>7.75</v>
      </c>
      <c r="R21" s="514" t="str">
        <f t="shared" si="6"/>
        <v/>
      </c>
      <c r="S21" s="514">
        <f t="shared" si="6"/>
        <v>7.5</v>
      </c>
      <c r="T21" s="515">
        <f t="shared" si="6"/>
        <v>7.25</v>
      </c>
      <c r="U21" s="513" t="str">
        <f t="shared" si="6"/>
        <v/>
      </c>
      <c r="V21" s="514">
        <f t="shared" si="6"/>
        <v>7.75</v>
      </c>
      <c r="W21" s="514">
        <f t="shared" si="6"/>
        <v>7.75</v>
      </c>
      <c r="X21" s="514">
        <f t="shared" si="6"/>
        <v>7.75</v>
      </c>
      <c r="Y21" s="514" t="str">
        <f t="shared" si="6"/>
        <v/>
      </c>
      <c r="Z21" s="514">
        <f t="shared" si="6"/>
        <v>7.5</v>
      </c>
      <c r="AA21" s="515">
        <f t="shared" si="6"/>
        <v>7.25</v>
      </c>
      <c r="AB21" s="513" t="str">
        <f t="shared" si="6"/>
        <v/>
      </c>
      <c r="AC21" s="514">
        <f t="shared" si="6"/>
        <v>7.75</v>
      </c>
      <c r="AD21" s="514">
        <f t="shared" si="6"/>
        <v>7.75</v>
      </c>
      <c r="AE21" s="514">
        <f t="shared" si="6"/>
        <v>7.75</v>
      </c>
      <c r="AF21" s="514" t="str">
        <f t="shared" si="6"/>
        <v/>
      </c>
      <c r="AG21" s="514">
        <f t="shared" si="6"/>
        <v>7.5</v>
      </c>
      <c r="AH21" s="515">
        <f t="shared" si="6"/>
        <v>7.25</v>
      </c>
      <c r="AI21" s="516" t="str">
        <f t="shared" si="6"/>
        <v/>
      </c>
      <c r="AJ21" s="514">
        <f t="shared" si="6"/>
        <v>7.75</v>
      </c>
      <c r="AK21" s="514">
        <f t="shared" si="6"/>
        <v>7.75</v>
      </c>
      <c r="AL21" s="517">
        <f>SUM(G21:AH21)</f>
        <v>128.75</v>
      </c>
      <c r="AM21" s="518">
        <f>AL21/4</f>
        <v>32.1875</v>
      </c>
      <c r="AN21" s="519" t="str">
        <f>IF(C20="","",C20)</f>
        <v/>
      </c>
      <c r="AO21" s="520" t="str">
        <f>IF(D20="","",D20)</f>
        <v/>
      </c>
      <c r="AP21" s="521" t="str">
        <f>IF(D20&lt;&gt;"",VLOOKUP(D20,$AU$2:$AV$6,2,FALSE),"")</f>
        <v/>
      </c>
      <c r="AQ21" s="518">
        <f>ROUNDDOWN(AL21/$AL$6,2)</f>
        <v>0.83</v>
      </c>
      <c r="AR21" s="518">
        <f>IF(AP21=1,"",AQ21)</f>
        <v>0.83</v>
      </c>
    </row>
    <row r="22" spans="1:44" ht="15.95" customHeight="1">
      <c r="A22" s="463"/>
      <c r="B22" s="1298" t="s">
        <v>999</v>
      </c>
      <c r="C22" s="1284"/>
      <c r="D22" s="1286"/>
      <c r="E22" s="1288"/>
      <c r="F22" s="504" t="s">
        <v>989</v>
      </c>
      <c r="G22" s="505"/>
      <c r="H22" s="506"/>
      <c r="I22" s="349"/>
      <c r="J22" s="349"/>
      <c r="K22" s="349"/>
      <c r="L22" s="349"/>
      <c r="M22" s="507" t="s">
        <v>990</v>
      </c>
      <c r="N22" s="505" t="s">
        <v>991</v>
      </c>
      <c r="O22" s="506"/>
      <c r="P22" s="349" t="s">
        <v>292</v>
      </c>
      <c r="Q22" s="349" t="s">
        <v>292</v>
      </c>
      <c r="R22" s="349" t="s">
        <v>292</v>
      </c>
      <c r="S22" s="349"/>
      <c r="T22" s="507" t="s">
        <v>990</v>
      </c>
      <c r="U22" s="505" t="s">
        <v>991</v>
      </c>
      <c r="V22" s="506"/>
      <c r="W22" s="349" t="s">
        <v>292</v>
      </c>
      <c r="X22" s="349" t="s">
        <v>292</v>
      </c>
      <c r="Y22" s="349" t="s">
        <v>292</v>
      </c>
      <c r="Z22" s="349"/>
      <c r="AA22" s="507" t="s">
        <v>990</v>
      </c>
      <c r="AB22" s="505" t="s">
        <v>991</v>
      </c>
      <c r="AC22" s="506"/>
      <c r="AD22" s="349" t="s">
        <v>292</v>
      </c>
      <c r="AE22" s="349" t="s">
        <v>292</v>
      </c>
      <c r="AF22" s="349" t="s">
        <v>292</v>
      </c>
      <c r="AG22" s="349"/>
      <c r="AH22" s="507" t="s">
        <v>990</v>
      </c>
      <c r="AI22" s="522" t="s">
        <v>991</v>
      </c>
      <c r="AJ22" s="506"/>
      <c r="AK22" s="506" t="s">
        <v>292</v>
      </c>
      <c r="AL22" s="509">
        <f>SUM(G23:AK23)</f>
        <v>136.5</v>
      </c>
      <c r="AM22" s="510"/>
      <c r="AN22" s="458"/>
      <c r="AO22" s="459"/>
      <c r="AP22" s="510"/>
      <c r="AQ22" s="511"/>
      <c r="AR22" s="511"/>
    </row>
    <row r="23" spans="1:44" ht="15.95" customHeight="1">
      <c r="A23" s="463"/>
      <c r="B23" s="1298"/>
      <c r="C23" s="1299"/>
      <c r="D23" s="1300"/>
      <c r="E23" s="1301"/>
      <c r="F23" s="512" t="s">
        <v>992</v>
      </c>
      <c r="G23" s="513" t="str">
        <f t="shared" ref="G23:AK23" si="7">IF(G22&lt;&gt;"",VLOOKUP(G22,$AC$197:$AL$221,9,FALSE),"")</f>
        <v/>
      </c>
      <c r="H23" s="514" t="str">
        <f t="shared" si="7"/>
        <v/>
      </c>
      <c r="I23" s="514" t="str">
        <f t="shared" si="7"/>
        <v/>
      </c>
      <c r="J23" s="514" t="str">
        <f t="shared" si="7"/>
        <v/>
      </c>
      <c r="K23" s="514" t="str">
        <f t="shared" si="7"/>
        <v/>
      </c>
      <c r="L23" s="514" t="str">
        <f t="shared" si="7"/>
        <v/>
      </c>
      <c r="M23" s="515">
        <f t="shared" si="7"/>
        <v>7.5</v>
      </c>
      <c r="N23" s="513">
        <f t="shared" si="7"/>
        <v>7.25</v>
      </c>
      <c r="O23" s="514" t="str">
        <f t="shared" si="7"/>
        <v/>
      </c>
      <c r="P23" s="514">
        <f t="shared" si="7"/>
        <v>7.75</v>
      </c>
      <c r="Q23" s="514">
        <f t="shared" si="7"/>
        <v>7.75</v>
      </c>
      <c r="R23" s="514">
        <f t="shared" si="7"/>
        <v>7.75</v>
      </c>
      <c r="S23" s="514" t="str">
        <f t="shared" si="7"/>
        <v/>
      </c>
      <c r="T23" s="515">
        <f t="shared" si="7"/>
        <v>7.5</v>
      </c>
      <c r="U23" s="513">
        <f t="shared" si="7"/>
        <v>7.25</v>
      </c>
      <c r="V23" s="514" t="str">
        <f t="shared" si="7"/>
        <v/>
      </c>
      <c r="W23" s="514">
        <f t="shared" si="7"/>
        <v>7.75</v>
      </c>
      <c r="X23" s="514">
        <f t="shared" si="7"/>
        <v>7.75</v>
      </c>
      <c r="Y23" s="514">
        <f t="shared" si="7"/>
        <v>7.75</v>
      </c>
      <c r="Z23" s="514" t="str">
        <f t="shared" si="7"/>
        <v/>
      </c>
      <c r="AA23" s="515">
        <f t="shared" si="7"/>
        <v>7.5</v>
      </c>
      <c r="AB23" s="513">
        <f t="shared" si="7"/>
        <v>7.25</v>
      </c>
      <c r="AC23" s="514" t="str">
        <f t="shared" si="7"/>
        <v/>
      </c>
      <c r="AD23" s="514">
        <f t="shared" si="7"/>
        <v>7.75</v>
      </c>
      <c r="AE23" s="514">
        <f t="shared" si="7"/>
        <v>7.75</v>
      </c>
      <c r="AF23" s="514">
        <f t="shared" si="7"/>
        <v>7.75</v>
      </c>
      <c r="AG23" s="514" t="str">
        <f t="shared" si="7"/>
        <v/>
      </c>
      <c r="AH23" s="515">
        <f t="shared" si="7"/>
        <v>7.5</v>
      </c>
      <c r="AI23" s="516">
        <f t="shared" si="7"/>
        <v>7.25</v>
      </c>
      <c r="AJ23" s="514" t="str">
        <f t="shared" si="7"/>
        <v/>
      </c>
      <c r="AK23" s="514">
        <f t="shared" si="7"/>
        <v>7.75</v>
      </c>
      <c r="AL23" s="517">
        <f>SUM(G23:AH23)</f>
        <v>121.5</v>
      </c>
      <c r="AM23" s="518">
        <f>AL23/4</f>
        <v>30.375</v>
      </c>
      <c r="AN23" s="519" t="str">
        <f>IF(C22="","",C22)</f>
        <v/>
      </c>
      <c r="AO23" s="520" t="str">
        <f>IF(D22="","",D22)</f>
        <v/>
      </c>
      <c r="AP23" s="521" t="str">
        <f>IF(D22&lt;&gt;"",VLOOKUP(D22,$AU$2:$AV$6,2,FALSE),"")</f>
        <v/>
      </c>
      <c r="AQ23" s="518">
        <f>ROUNDDOWN(AL23/$AL$6,2)</f>
        <v>0.78</v>
      </c>
      <c r="AR23" s="518">
        <f>IF(AP23=1,"",AQ23)</f>
        <v>0.78</v>
      </c>
    </row>
    <row r="24" spans="1:44" ht="15.95" customHeight="1">
      <c r="A24" s="463"/>
      <c r="B24" s="1298" t="s">
        <v>1000</v>
      </c>
      <c r="C24" s="1284"/>
      <c r="D24" s="1286"/>
      <c r="E24" s="1288"/>
      <c r="F24" s="504" t="s">
        <v>989</v>
      </c>
      <c r="G24" s="505"/>
      <c r="H24" s="506"/>
      <c r="I24" s="349"/>
      <c r="J24" s="349"/>
      <c r="K24" s="349"/>
      <c r="L24" s="349"/>
      <c r="M24" s="507"/>
      <c r="N24" s="505"/>
      <c r="O24" s="506"/>
      <c r="P24" s="349"/>
      <c r="Q24" s="349"/>
      <c r="R24" s="349"/>
      <c r="S24" s="349"/>
      <c r="T24" s="507"/>
      <c r="U24" s="505"/>
      <c r="V24" s="506"/>
      <c r="W24" s="349"/>
      <c r="X24" s="349"/>
      <c r="Y24" s="349"/>
      <c r="Z24" s="349"/>
      <c r="AA24" s="507"/>
      <c r="AB24" s="505"/>
      <c r="AC24" s="506"/>
      <c r="AD24" s="349"/>
      <c r="AE24" s="349"/>
      <c r="AF24" s="349"/>
      <c r="AG24" s="349"/>
      <c r="AH24" s="507"/>
      <c r="AI24" s="522"/>
      <c r="AJ24" s="506"/>
      <c r="AK24" s="506"/>
      <c r="AL24" s="509">
        <f>SUM(G25:AK25)</f>
        <v>0</v>
      </c>
      <c r="AM24" s="510"/>
      <c r="AN24" s="458"/>
      <c r="AO24" s="459"/>
      <c r="AP24" s="510"/>
      <c r="AQ24" s="511"/>
      <c r="AR24" s="511"/>
    </row>
    <row r="25" spans="1:44" ht="15.95" customHeight="1">
      <c r="A25" s="463"/>
      <c r="B25" s="1298"/>
      <c r="C25" s="1299"/>
      <c r="D25" s="1300"/>
      <c r="E25" s="1301"/>
      <c r="F25" s="512" t="s">
        <v>992</v>
      </c>
      <c r="G25" s="513" t="str">
        <f t="shared" ref="G25:AK25" si="8">IF(G24&lt;&gt;"",VLOOKUP(G24,$AC$197:$AL$221,9,FALSE),"")</f>
        <v/>
      </c>
      <c r="H25" s="514" t="str">
        <f t="shared" si="8"/>
        <v/>
      </c>
      <c r="I25" s="514" t="str">
        <f t="shared" si="8"/>
        <v/>
      </c>
      <c r="J25" s="514" t="str">
        <f t="shared" si="8"/>
        <v/>
      </c>
      <c r="K25" s="514" t="str">
        <f t="shared" si="8"/>
        <v/>
      </c>
      <c r="L25" s="514" t="str">
        <f t="shared" si="8"/>
        <v/>
      </c>
      <c r="M25" s="515" t="str">
        <f t="shared" si="8"/>
        <v/>
      </c>
      <c r="N25" s="513" t="str">
        <f t="shared" si="8"/>
        <v/>
      </c>
      <c r="O25" s="514" t="str">
        <f t="shared" si="8"/>
        <v/>
      </c>
      <c r="P25" s="514" t="str">
        <f t="shared" si="8"/>
        <v/>
      </c>
      <c r="Q25" s="514" t="str">
        <f t="shared" si="8"/>
        <v/>
      </c>
      <c r="R25" s="514" t="str">
        <f t="shared" si="8"/>
        <v/>
      </c>
      <c r="S25" s="514" t="str">
        <f t="shared" si="8"/>
        <v/>
      </c>
      <c r="T25" s="515" t="str">
        <f t="shared" si="8"/>
        <v/>
      </c>
      <c r="U25" s="513" t="str">
        <f t="shared" si="8"/>
        <v/>
      </c>
      <c r="V25" s="514" t="str">
        <f t="shared" si="8"/>
        <v/>
      </c>
      <c r="W25" s="514" t="str">
        <f t="shared" si="8"/>
        <v/>
      </c>
      <c r="X25" s="514" t="str">
        <f t="shared" si="8"/>
        <v/>
      </c>
      <c r="Y25" s="514" t="str">
        <f t="shared" si="8"/>
        <v/>
      </c>
      <c r="Z25" s="514" t="str">
        <f t="shared" si="8"/>
        <v/>
      </c>
      <c r="AA25" s="515" t="str">
        <f t="shared" si="8"/>
        <v/>
      </c>
      <c r="AB25" s="513" t="str">
        <f t="shared" si="8"/>
        <v/>
      </c>
      <c r="AC25" s="514" t="str">
        <f t="shared" si="8"/>
        <v/>
      </c>
      <c r="AD25" s="514" t="str">
        <f t="shared" si="8"/>
        <v/>
      </c>
      <c r="AE25" s="514" t="str">
        <f t="shared" si="8"/>
        <v/>
      </c>
      <c r="AF25" s="514" t="str">
        <f t="shared" si="8"/>
        <v/>
      </c>
      <c r="AG25" s="514" t="str">
        <f t="shared" si="8"/>
        <v/>
      </c>
      <c r="AH25" s="515" t="str">
        <f t="shared" si="8"/>
        <v/>
      </c>
      <c r="AI25" s="516" t="str">
        <f t="shared" si="8"/>
        <v/>
      </c>
      <c r="AJ25" s="514" t="str">
        <f t="shared" si="8"/>
        <v/>
      </c>
      <c r="AK25" s="514" t="str">
        <f t="shared" si="8"/>
        <v/>
      </c>
      <c r="AL25" s="517">
        <f>SUM(G25:AH25)</f>
        <v>0</v>
      </c>
      <c r="AM25" s="518">
        <f>AL25/4</f>
        <v>0</v>
      </c>
      <c r="AN25" s="519" t="str">
        <f>IF(C24="","",C24)</f>
        <v/>
      </c>
      <c r="AO25" s="520" t="str">
        <f>IF(D24="","",D24)</f>
        <v/>
      </c>
      <c r="AP25" s="521" t="str">
        <f>IF(D24&lt;&gt;"",VLOOKUP(D24,$AU$2:$AV$6,2,FALSE),"")</f>
        <v/>
      </c>
      <c r="AQ25" s="518">
        <f>ROUNDDOWN(AL25/$AL$6,2)</f>
        <v>0</v>
      </c>
      <c r="AR25" s="518">
        <f>IF(AP25=1,"",AQ25)</f>
        <v>0</v>
      </c>
    </row>
    <row r="26" spans="1:44" ht="15.95" customHeight="1">
      <c r="A26" s="463"/>
      <c r="B26" s="1298" t="s">
        <v>1001</v>
      </c>
      <c r="C26" s="1284"/>
      <c r="D26" s="1286"/>
      <c r="E26" s="1288"/>
      <c r="F26" s="504" t="s">
        <v>989</v>
      </c>
      <c r="G26" s="505"/>
      <c r="H26" s="506"/>
      <c r="I26" s="349"/>
      <c r="J26" s="349"/>
      <c r="K26" s="349"/>
      <c r="L26" s="349"/>
      <c r="M26" s="507"/>
      <c r="N26" s="505"/>
      <c r="O26" s="506"/>
      <c r="P26" s="349"/>
      <c r="Q26" s="349"/>
      <c r="R26" s="349"/>
      <c r="S26" s="349"/>
      <c r="T26" s="507"/>
      <c r="U26" s="505"/>
      <c r="V26" s="506"/>
      <c r="W26" s="349"/>
      <c r="X26" s="349"/>
      <c r="Y26" s="349"/>
      <c r="Z26" s="349"/>
      <c r="AA26" s="507"/>
      <c r="AB26" s="505"/>
      <c r="AC26" s="506"/>
      <c r="AD26" s="349"/>
      <c r="AE26" s="349"/>
      <c r="AF26" s="349"/>
      <c r="AG26" s="349"/>
      <c r="AH26" s="507"/>
      <c r="AI26" s="508"/>
      <c r="AJ26" s="349"/>
      <c r="AK26" s="349"/>
      <c r="AL26" s="509">
        <f>SUM(G27:AK27)</f>
        <v>0</v>
      </c>
      <c r="AM26" s="510"/>
      <c r="AN26" s="458"/>
      <c r="AO26" s="459"/>
      <c r="AP26" s="510"/>
      <c r="AQ26" s="511"/>
      <c r="AR26" s="511"/>
    </row>
    <row r="27" spans="1:44" ht="15.95" customHeight="1">
      <c r="A27" s="463"/>
      <c r="B27" s="1298"/>
      <c r="C27" s="1299"/>
      <c r="D27" s="1300"/>
      <c r="E27" s="1301"/>
      <c r="F27" s="512" t="s">
        <v>992</v>
      </c>
      <c r="G27" s="513" t="str">
        <f t="shared" ref="G27:AK27" si="9">IF(G26&lt;&gt;"",VLOOKUP(G26,$AC$197:$AL$221,9,FALSE),"")</f>
        <v/>
      </c>
      <c r="H27" s="514" t="str">
        <f t="shared" si="9"/>
        <v/>
      </c>
      <c r="I27" s="514" t="str">
        <f t="shared" si="9"/>
        <v/>
      </c>
      <c r="J27" s="514" t="str">
        <f t="shared" si="9"/>
        <v/>
      </c>
      <c r="K27" s="514" t="str">
        <f t="shared" si="9"/>
        <v/>
      </c>
      <c r="L27" s="514" t="str">
        <f t="shared" si="9"/>
        <v/>
      </c>
      <c r="M27" s="515" t="str">
        <f t="shared" si="9"/>
        <v/>
      </c>
      <c r="N27" s="513" t="str">
        <f t="shared" si="9"/>
        <v/>
      </c>
      <c r="O27" s="514" t="str">
        <f t="shared" si="9"/>
        <v/>
      </c>
      <c r="P27" s="514" t="str">
        <f t="shared" si="9"/>
        <v/>
      </c>
      <c r="Q27" s="514" t="str">
        <f t="shared" si="9"/>
        <v/>
      </c>
      <c r="R27" s="514" t="str">
        <f t="shared" si="9"/>
        <v/>
      </c>
      <c r="S27" s="514" t="str">
        <f t="shared" si="9"/>
        <v/>
      </c>
      <c r="T27" s="515" t="str">
        <f t="shared" si="9"/>
        <v/>
      </c>
      <c r="U27" s="513" t="str">
        <f t="shared" si="9"/>
        <v/>
      </c>
      <c r="V27" s="514" t="str">
        <f t="shared" si="9"/>
        <v/>
      </c>
      <c r="W27" s="514" t="str">
        <f t="shared" si="9"/>
        <v/>
      </c>
      <c r="X27" s="514" t="str">
        <f t="shared" si="9"/>
        <v/>
      </c>
      <c r="Y27" s="514" t="str">
        <f t="shared" si="9"/>
        <v/>
      </c>
      <c r="Z27" s="514" t="str">
        <f t="shared" si="9"/>
        <v/>
      </c>
      <c r="AA27" s="515" t="str">
        <f t="shared" si="9"/>
        <v/>
      </c>
      <c r="AB27" s="513" t="str">
        <f t="shared" si="9"/>
        <v/>
      </c>
      <c r="AC27" s="514" t="str">
        <f t="shared" si="9"/>
        <v/>
      </c>
      <c r="AD27" s="514" t="str">
        <f t="shared" si="9"/>
        <v/>
      </c>
      <c r="AE27" s="514" t="str">
        <f t="shared" si="9"/>
        <v/>
      </c>
      <c r="AF27" s="514" t="str">
        <f t="shared" si="9"/>
        <v/>
      </c>
      <c r="AG27" s="514" t="str">
        <f t="shared" si="9"/>
        <v/>
      </c>
      <c r="AH27" s="515" t="str">
        <f t="shared" si="9"/>
        <v/>
      </c>
      <c r="AI27" s="516" t="str">
        <f t="shared" si="9"/>
        <v/>
      </c>
      <c r="AJ27" s="514" t="str">
        <f t="shared" si="9"/>
        <v/>
      </c>
      <c r="AK27" s="514" t="str">
        <f t="shared" si="9"/>
        <v/>
      </c>
      <c r="AL27" s="517">
        <f>SUM(G27:AH27)</f>
        <v>0</v>
      </c>
      <c r="AM27" s="518">
        <f>AL27/4</f>
        <v>0</v>
      </c>
      <c r="AN27" s="519" t="str">
        <f>IF(C26="","",C26)</f>
        <v/>
      </c>
      <c r="AO27" s="520" t="str">
        <f>IF(D26="","",D26)</f>
        <v/>
      </c>
      <c r="AP27" s="521" t="str">
        <f>IF(D26&lt;&gt;"",VLOOKUP(D26,$AU$2:$AV$6,2,FALSE),"")</f>
        <v/>
      </c>
      <c r="AQ27" s="518">
        <f>ROUNDDOWN(AL27/$AL$6,2)</f>
        <v>0</v>
      </c>
      <c r="AR27" s="518">
        <f>IF(AP27=1,"",AQ27)</f>
        <v>0</v>
      </c>
    </row>
    <row r="28" spans="1:44" ht="15.95" customHeight="1">
      <c r="A28" s="463"/>
      <c r="B28" s="1298" t="s">
        <v>1002</v>
      </c>
      <c r="C28" s="1284"/>
      <c r="D28" s="1286"/>
      <c r="E28" s="1288"/>
      <c r="F28" s="504" t="s">
        <v>989</v>
      </c>
      <c r="G28" s="505"/>
      <c r="H28" s="506"/>
      <c r="I28" s="349"/>
      <c r="J28" s="349"/>
      <c r="K28" s="349"/>
      <c r="L28" s="349"/>
      <c r="M28" s="507"/>
      <c r="N28" s="505"/>
      <c r="O28" s="506"/>
      <c r="P28" s="349"/>
      <c r="Q28" s="349"/>
      <c r="R28" s="349"/>
      <c r="S28" s="349"/>
      <c r="T28" s="507"/>
      <c r="U28" s="505"/>
      <c r="V28" s="506"/>
      <c r="W28" s="349"/>
      <c r="X28" s="349"/>
      <c r="Y28" s="349"/>
      <c r="Z28" s="349"/>
      <c r="AA28" s="507"/>
      <c r="AB28" s="505"/>
      <c r="AC28" s="506"/>
      <c r="AD28" s="349"/>
      <c r="AE28" s="349"/>
      <c r="AF28" s="349"/>
      <c r="AG28" s="349"/>
      <c r="AH28" s="507"/>
      <c r="AI28" s="508"/>
      <c r="AJ28" s="349"/>
      <c r="AK28" s="349"/>
      <c r="AL28" s="509">
        <f>SUM(G29:AK29)</f>
        <v>0</v>
      </c>
      <c r="AM28" s="510"/>
      <c r="AN28" s="458"/>
      <c r="AO28" s="459"/>
      <c r="AP28" s="510"/>
      <c r="AQ28" s="511"/>
      <c r="AR28" s="511"/>
    </row>
    <row r="29" spans="1:44" ht="15.95" customHeight="1">
      <c r="A29" s="463"/>
      <c r="B29" s="1298"/>
      <c r="C29" s="1299"/>
      <c r="D29" s="1300"/>
      <c r="E29" s="1301"/>
      <c r="F29" s="512" t="s">
        <v>992</v>
      </c>
      <c r="G29" s="513" t="str">
        <f t="shared" ref="G29:AK29" si="10">IF(G28&lt;&gt;"",VLOOKUP(G28,$AC$197:$AL$221,9,FALSE),"")</f>
        <v/>
      </c>
      <c r="H29" s="514" t="str">
        <f t="shared" si="10"/>
        <v/>
      </c>
      <c r="I29" s="514" t="str">
        <f t="shared" si="10"/>
        <v/>
      </c>
      <c r="J29" s="514" t="str">
        <f t="shared" si="10"/>
        <v/>
      </c>
      <c r="K29" s="514" t="str">
        <f t="shared" si="10"/>
        <v/>
      </c>
      <c r="L29" s="514" t="str">
        <f t="shared" si="10"/>
        <v/>
      </c>
      <c r="M29" s="515" t="str">
        <f t="shared" si="10"/>
        <v/>
      </c>
      <c r="N29" s="513" t="str">
        <f t="shared" si="10"/>
        <v/>
      </c>
      <c r="O29" s="514" t="str">
        <f t="shared" si="10"/>
        <v/>
      </c>
      <c r="P29" s="514" t="str">
        <f t="shared" si="10"/>
        <v/>
      </c>
      <c r="Q29" s="514" t="str">
        <f t="shared" si="10"/>
        <v/>
      </c>
      <c r="R29" s="514" t="str">
        <f t="shared" si="10"/>
        <v/>
      </c>
      <c r="S29" s="514" t="str">
        <f t="shared" si="10"/>
        <v/>
      </c>
      <c r="T29" s="515" t="str">
        <f t="shared" si="10"/>
        <v/>
      </c>
      <c r="U29" s="513" t="str">
        <f t="shared" si="10"/>
        <v/>
      </c>
      <c r="V29" s="514" t="str">
        <f t="shared" si="10"/>
        <v/>
      </c>
      <c r="W29" s="514" t="str">
        <f t="shared" si="10"/>
        <v/>
      </c>
      <c r="X29" s="514" t="str">
        <f t="shared" si="10"/>
        <v/>
      </c>
      <c r="Y29" s="514" t="str">
        <f t="shared" si="10"/>
        <v/>
      </c>
      <c r="Z29" s="514" t="str">
        <f t="shared" si="10"/>
        <v/>
      </c>
      <c r="AA29" s="515" t="str">
        <f t="shared" si="10"/>
        <v/>
      </c>
      <c r="AB29" s="513" t="str">
        <f t="shared" si="10"/>
        <v/>
      </c>
      <c r="AC29" s="514" t="str">
        <f t="shared" si="10"/>
        <v/>
      </c>
      <c r="AD29" s="514" t="str">
        <f t="shared" si="10"/>
        <v/>
      </c>
      <c r="AE29" s="514" t="str">
        <f t="shared" si="10"/>
        <v/>
      </c>
      <c r="AF29" s="514" t="str">
        <f t="shared" si="10"/>
        <v/>
      </c>
      <c r="AG29" s="514" t="str">
        <f t="shared" si="10"/>
        <v/>
      </c>
      <c r="AH29" s="515" t="str">
        <f t="shared" si="10"/>
        <v/>
      </c>
      <c r="AI29" s="516" t="str">
        <f t="shared" si="10"/>
        <v/>
      </c>
      <c r="AJ29" s="514" t="str">
        <f t="shared" si="10"/>
        <v/>
      </c>
      <c r="AK29" s="514" t="str">
        <f t="shared" si="10"/>
        <v/>
      </c>
      <c r="AL29" s="517">
        <f>SUM(G29:AH29)</f>
        <v>0</v>
      </c>
      <c r="AM29" s="518">
        <f>AL29/4</f>
        <v>0</v>
      </c>
      <c r="AN29" s="519" t="str">
        <f>IF(C28="","",C28)</f>
        <v/>
      </c>
      <c r="AO29" s="520" t="str">
        <f>IF(D28="","",D28)</f>
        <v/>
      </c>
      <c r="AP29" s="521" t="str">
        <f>IF(D28&lt;&gt;"",VLOOKUP(D28,$AU$2:$AV$6,2,FALSE),"")</f>
        <v/>
      </c>
      <c r="AQ29" s="518">
        <f>ROUNDDOWN(AL29/$AL$6,2)</f>
        <v>0</v>
      </c>
      <c r="AR29" s="518">
        <f>IF(AP29=1,"",AQ29)</f>
        <v>0</v>
      </c>
    </row>
    <row r="30" spans="1:44" ht="15.95" customHeight="1">
      <c r="A30" s="463"/>
      <c r="B30" s="1298" t="s">
        <v>1003</v>
      </c>
      <c r="C30" s="1284"/>
      <c r="D30" s="1286"/>
      <c r="E30" s="1288"/>
      <c r="F30" s="504" t="s">
        <v>989</v>
      </c>
      <c r="G30" s="505"/>
      <c r="H30" s="506"/>
      <c r="I30" s="349"/>
      <c r="J30" s="349"/>
      <c r="K30" s="349"/>
      <c r="L30" s="349"/>
      <c r="M30" s="507"/>
      <c r="N30" s="505"/>
      <c r="O30" s="506"/>
      <c r="P30" s="349"/>
      <c r="Q30" s="349"/>
      <c r="R30" s="349"/>
      <c r="S30" s="349"/>
      <c r="T30" s="507"/>
      <c r="U30" s="505"/>
      <c r="V30" s="506"/>
      <c r="W30" s="349"/>
      <c r="X30" s="349"/>
      <c r="Y30" s="349"/>
      <c r="Z30" s="349"/>
      <c r="AA30" s="507"/>
      <c r="AB30" s="505"/>
      <c r="AC30" s="506"/>
      <c r="AD30" s="349"/>
      <c r="AE30" s="349"/>
      <c r="AF30" s="349"/>
      <c r="AG30" s="349"/>
      <c r="AH30" s="507"/>
      <c r="AI30" s="522"/>
      <c r="AJ30" s="506"/>
      <c r="AK30" s="506"/>
      <c r="AL30" s="509">
        <f>SUM(G31:AK31)</f>
        <v>0</v>
      </c>
      <c r="AM30" s="510"/>
      <c r="AN30" s="458"/>
      <c r="AO30" s="459"/>
      <c r="AP30" s="510"/>
      <c r="AQ30" s="511"/>
      <c r="AR30" s="511"/>
    </row>
    <row r="31" spans="1:44" ht="15.95" customHeight="1">
      <c r="A31" s="463"/>
      <c r="B31" s="1298"/>
      <c r="C31" s="1299"/>
      <c r="D31" s="1300"/>
      <c r="E31" s="1301"/>
      <c r="F31" s="512" t="s">
        <v>992</v>
      </c>
      <c r="G31" s="513" t="str">
        <f t="shared" ref="G31:AK31" si="11">IF(G30&lt;&gt;"",VLOOKUP(G30,$AC$197:$AL$221,9,FALSE),"")</f>
        <v/>
      </c>
      <c r="H31" s="514" t="str">
        <f t="shared" si="11"/>
        <v/>
      </c>
      <c r="I31" s="514" t="str">
        <f t="shared" si="11"/>
        <v/>
      </c>
      <c r="J31" s="514" t="str">
        <f t="shared" si="11"/>
        <v/>
      </c>
      <c r="K31" s="514" t="str">
        <f t="shared" si="11"/>
        <v/>
      </c>
      <c r="L31" s="514" t="str">
        <f t="shared" si="11"/>
        <v/>
      </c>
      <c r="M31" s="515" t="str">
        <f t="shared" si="11"/>
        <v/>
      </c>
      <c r="N31" s="513" t="str">
        <f t="shared" si="11"/>
        <v/>
      </c>
      <c r="O31" s="514" t="str">
        <f t="shared" si="11"/>
        <v/>
      </c>
      <c r="P31" s="514" t="str">
        <f t="shared" si="11"/>
        <v/>
      </c>
      <c r="Q31" s="514" t="str">
        <f t="shared" si="11"/>
        <v/>
      </c>
      <c r="R31" s="514" t="str">
        <f t="shared" si="11"/>
        <v/>
      </c>
      <c r="S31" s="514" t="str">
        <f t="shared" si="11"/>
        <v/>
      </c>
      <c r="T31" s="515" t="str">
        <f t="shared" si="11"/>
        <v/>
      </c>
      <c r="U31" s="513" t="str">
        <f t="shared" si="11"/>
        <v/>
      </c>
      <c r="V31" s="514" t="str">
        <f t="shared" si="11"/>
        <v/>
      </c>
      <c r="W31" s="514" t="str">
        <f t="shared" si="11"/>
        <v/>
      </c>
      <c r="X31" s="514" t="str">
        <f t="shared" si="11"/>
        <v/>
      </c>
      <c r="Y31" s="514" t="str">
        <f t="shared" si="11"/>
        <v/>
      </c>
      <c r="Z31" s="514" t="str">
        <f t="shared" si="11"/>
        <v/>
      </c>
      <c r="AA31" s="515" t="str">
        <f t="shared" si="11"/>
        <v/>
      </c>
      <c r="AB31" s="513" t="str">
        <f t="shared" si="11"/>
        <v/>
      </c>
      <c r="AC31" s="514" t="str">
        <f t="shared" si="11"/>
        <v/>
      </c>
      <c r="AD31" s="514" t="str">
        <f t="shared" si="11"/>
        <v/>
      </c>
      <c r="AE31" s="514" t="str">
        <f t="shared" si="11"/>
        <v/>
      </c>
      <c r="AF31" s="514" t="str">
        <f t="shared" si="11"/>
        <v/>
      </c>
      <c r="AG31" s="514" t="str">
        <f t="shared" si="11"/>
        <v/>
      </c>
      <c r="AH31" s="515" t="str">
        <f t="shared" si="11"/>
        <v/>
      </c>
      <c r="AI31" s="516" t="str">
        <f t="shared" si="11"/>
        <v/>
      </c>
      <c r="AJ31" s="514" t="str">
        <f t="shared" si="11"/>
        <v/>
      </c>
      <c r="AK31" s="514" t="str">
        <f t="shared" si="11"/>
        <v/>
      </c>
      <c r="AL31" s="517">
        <f>SUM(G31:AH31)</f>
        <v>0</v>
      </c>
      <c r="AM31" s="518">
        <f>AL31/4</f>
        <v>0</v>
      </c>
      <c r="AN31" s="519" t="str">
        <f>IF(C30="","",C30)</f>
        <v/>
      </c>
      <c r="AO31" s="520" t="str">
        <f>IF(D30="","",D30)</f>
        <v/>
      </c>
      <c r="AP31" s="521" t="str">
        <f>IF(D30&lt;&gt;"",VLOOKUP(D30,$AU$2:$AV$6,2,FALSE),"")</f>
        <v/>
      </c>
      <c r="AQ31" s="518">
        <f>ROUNDDOWN(AL31/$AL$6,2)</f>
        <v>0</v>
      </c>
      <c r="AR31" s="518">
        <f>IF(AP31=1,"",AQ31)</f>
        <v>0</v>
      </c>
    </row>
    <row r="32" spans="1:44" ht="15.95" customHeight="1">
      <c r="A32" s="463"/>
      <c r="B32" s="1298" t="s">
        <v>1004</v>
      </c>
      <c r="C32" s="1284"/>
      <c r="D32" s="1286"/>
      <c r="E32" s="1288"/>
      <c r="F32" s="504" t="s">
        <v>989</v>
      </c>
      <c r="G32" s="505"/>
      <c r="H32" s="506"/>
      <c r="I32" s="349"/>
      <c r="J32" s="349"/>
      <c r="K32" s="349"/>
      <c r="L32" s="349"/>
      <c r="M32" s="507"/>
      <c r="N32" s="505"/>
      <c r="O32" s="506"/>
      <c r="P32" s="349"/>
      <c r="Q32" s="349"/>
      <c r="R32" s="349"/>
      <c r="S32" s="349"/>
      <c r="T32" s="507"/>
      <c r="U32" s="505"/>
      <c r="V32" s="506"/>
      <c r="W32" s="349"/>
      <c r="X32" s="349"/>
      <c r="Y32" s="349"/>
      <c r="Z32" s="349"/>
      <c r="AA32" s="507"/>
      <c r="AB32" s="505"/>
      <c r="AC32" s="506"/>
      <c r="AD32" s="349"/>
      <c r="AE32" s="349"/>
      <c r="AF32" s="349"/>
      <c r="AG32" s="349"/>
      <c r="AH32" s="507"/>
      <c r="AI32" s="522"/>
      <c r="AJ32" s="506"/>
      <c r="AK32" s="506"/>
      <c r="AL32" s="509">
        <f>SUM(G33:AK33)</f>
        <v>0</v>
      </c>
      <c r="AM32" s="510"/>
      <c r="AN32" s="458"/>
      <c r="AO32" s="459"/>
      <c r="AP32" s="510"/>
      <c r="AQ32" s="511"/>
      <c r="AR32" s="511"/>
    </row>
    <row r="33" spans="1:44" ht="15.95" customHeight="1">
      <c r="A33" s="463"/>
      <c r="B33" s="1298"/>
      <c r="C33" s="1299"/>
      <c r="D33" s="1300"/>
      <c r="E33" s="1301"/>
      <c r="F33" s="512" t="s">
        <v>992</v>
      </c>
      <c r="G33" s="513" t="str">
        <f t="shared" ref="G33:AK33" si="12">IF(G32&lt;&gt;"",VLOOKUP(G32,$AC$197:$AL$221,9,FALSE),"")</f>
        <v/>
      </c>
      <c r="H33" s="514" t="str">
        <f t="shared" si="12"/>
        <v/>
      </c>
      <c r="I33" s="514" t="str">
        <f t="shared" si="12"/>
        <v/>
      </c>
      <c r="J33" s="514" t="str">
        <f t="shared" si="12"/>
        <v/>
      </c>
      <c r="K33" s="514" t="str">
        <f t="shared" si="12"/>
        <v/>
      </c>
      <c r="L33" s="514" t="str">
        <f t="shared" si="12"/>
        <v/>
      </c>
      <c r="M33" s="515" t="str">
        <f t="shared" si="12"/>
        <v/>
      </c>
      <c r="N33" s="513" t="str">
        <f t="shared" si="12"/>
        <v/>
      </c>
      <c r="O33" s="514" t="str">
        <f t="shared" si="12"/>
        <v/>
      </c>
      <c r="P33" s="514" t="str">
        <f t="shared" si="12"/>
        <v/>
      </c>
      <c r="Q33" s="514" t="str">
        <f t="shared" si="12"/>
        <v/>
      </c>
      <c r="R33" s="514" t="str">
        <f t="shared" si="12"/>
        <v/>
      </c>
      <c r="S33" s="514" t="str">
        <f t="shared" si="12"/>
        <v/>
      </c>
      <c r="T33" s="515" t="str">
        <f t="shared" si="12"/>
        <v/>
      </c>
      <c r="U33" s="513" t="str">
        <f t="shared" si="12"/>
        <v/>
      </c>
      <c r="V33" s="514" t="str">
        <f t="shared" si="12"/>
        <v/>
      </c>
      <c r="W33" s="514" t="str">
        <f t="shared" si="12"/>
        <v/>
      </c>
      <c r="X33" s="514" t="str">
        <f t="shared" si="12"/>
        <v/>
      </c>
      <c r="Y33" s="514" t="str">
        <f t="shared" si="12"/>
        <v/>
      </c>
      <c r="Z33" s="514" t="str">
        <f t="shared" si="12"/>
        <v/>
      </c>
      <c r="AA33" s="515" t="str">
        <f t="shared" si="12"/>
        <v/>
      </c>
      <c r="AB33" s="513" t="str">
        <f t="shared" si="12"/>
        <v/>
      </c>
      <c r="AC33" s="514" t="str">
        <f t="shared" si="12"/>
        <v/>
      </c>
      <c r="AD33" s="514" t="str">
        <f t="shared" si="12"/>
        <v/>
      </c>
      <c r="AE33" s="514" t="str">
        <f t="shared" si="12"/>
        <v/>
      </c>
      <c r="AF33" s="514" t="str">
        <f t="shared" si="12"/>
        <v/>
      </c>
      <c r="AG33" s="514" t="str">
        <f t="shared" si="12"/>
        <v/>
      </c>
      <c r="AH33" s="515" t="str">
        <f t="shared" si="12"/>
        <v/>
      </c>
      <c r="AI33" s="516" t="str">
        <f t="shared" si="12"/>
        <v/>
      </c>
      <c r="AJ33" s="514" t="str">
        <f t="shared" si="12"/>
        <v/>
      </c>
      <c r="AK33" s="514" t="str">
        <f t="shared" si="12"/>
        <v/>
      </c>
      <c r="AL33" s="517">
        <f>SUM(G33:AH33)</f>
        <v>0</v>
      </c>
      <c r="AM33" s="518">
        <f>AL33/4</f>
        <v>0</v>
      </c>
      <c r="AN33" s="519" t="str">
        <f>IF(C32="","",C32)</f>
        <v/>
      </c>
      <c r="AO33" s="520" t="str">
        <f>IF(D32="","",D32)</f>
        <v/>
      </c>
      <c r="AP33" s="521" t="str">
        <f>IF(D32&lt;&gt;"",VLOOKUP(D32,$AU$2:$AV$6,2,FALSE),"")</f>
        <v/>
      </c>
      <c r="AQ33" s="518">
        <f>ROUNDDOWN(AL33/$AL$6,2)</f>
        <v>0</v>
      </c>
      <c r="AR33" s="518">
        <f>IF(AP33=1,"",AQ33)</f>
        <v>0</v>
      </c>
    </row>
    <row r="34" spans="1:44" ht="15.95" customHeight="1">
      <c r="A34" s="463"/>
      <c r="B34" s="1298" t="s">
        <v>1005</v>
      </c>
      <c r="C34" s="1284"/>
      <c r="D34" s="1286"/>
      <c r="E34" s="1288"/>
      <c r="F34" s="504" t="s">
        <v>989</v>
      </c>
      <c r="G34" s="505"/>
      <c r="H34" s="506"/>
      <c r="I34" s="349"/>
      <c r="J34" s="349"/>
      <c r="K34" s="349"/>
      <c r="L34" s="349"/>
      <c r="M34" s="507"/>
      <c r="N34" s="505"/>
      <c r="O34" s="506"/>
      <c r="P34" s="349"/>
      <c r="Q34" s="349"/>
      <c r="R34" s="349"/>
      <c r="S34" s="349"/>
      <c r="T34" s="507"/>
      <c r="U34" s="505"/>
      <c r="V34" s="506"/>
      <c r="W34" s="349"/>
      <c r="X34" s="349"/>
      <c r="Y34" s="349"/>
      <c r="Z34" s="349"/>
      <c r="AA34" s="507"/>
      <c r="AB34" s="505"/>
      <c r="AC34" s="506"/>
      <c r="AD34" s="349"/>
      <c r="AE34" s="349"/>
      <c r="AF34" s="349"/>
      <c r="AG34" s="349"/>
      <c r="AH34" s="507"/>
      <c r="AI34" s="508"/>
      <c r="AJ34" s="349"/>
      <c r="AK34" s="349"/>
      <c r="AL34" s="509">
        <f>SUM(G35:AK35)</f>
        <v>0</v>
      </c>
      <c r="AM34" s="510"/>
      <c r="AN34" s="458"/>
      <c r="AO34" s="459"/>
      <c r="AP34" s="510"/>
      <c r="AQ34" s="511"/>
      <c r="AR34" s="511"/>
    </row>
    <row r="35" spans="1:44" ht="15.95" customHeight="1">
      <c r="A35" s="463"/>
      <c r="B35" s="1298"/>
      <c r="C35" s="1299"/>
      <c r="D35" s="1300"/>
      <c r="E35" s="1301"/>
      <c r="F35" s="512" t="s">
        <v>992</v>
      </c>
      <c r="G35" s="513" t="str">
        <f t="shared" ref="G35:AK35" si="13">IF(G34&lt;&gt;"",VLOOKUP(G34,$AC$197:$AL$221,9,FALSE),"")</f>
        <v/>
      </c>
      <c r="H35" s="514" t="str">
        <f t="shared" si="13"/>
        <v/>
      </c>
      <c r="I35" s="514" t="str">
        <f t="shared" si="13"/>
        <v/>
      </c>
      <c r="J35" s="514" t="str">
        <f t="shared" si="13"/>
        <v/>
      </c>
      <c r="K35" s="514" t="str">
        <f t="shared" si="13"/>
        <v/>
      </c>
      <c r="L35" s="514" t="str">
        <f t="shared" si="13"/>
        <v/>
      </c>
      <c r="M35" s="515" t="str">
        <f t="shared" si="13"/>
        <v/>
      </c>
      <c r="N35" s="513" t="str">
        <f t="shared" si="13"/>
        <v/>
      </c>
      <c r="O35" s="514" t="str">
        <f t="shared" si="13"/>
        <v/>
      </c>
      <c r="P35" s="514" t="str">
        <f t="shared" si="13"/>
        <v/>
      </c>
      <c r="Q35" s="514" t="str">
        <f t="shared" si="13"/>
        <v/>
      </c>
      <c r="R35" s="514" t="str">
        <f t="shared" si="13"/>
        <v/>
      </c>
      <c r="S35" s="514" t="str">
        <f t="shared" si="13"/>
        <v/>
      </c>
      <c r="T35" s="515" t="str">
        <f t="shared" si="13"/>
        <v/>
      </c>
      <c r="U35" s="513" t="str">
        <f t="shared" si="13"/>
        <v/>
      </c>
      <c r="V35" s="514" t="str">
        <f t="shared" si="13"/>
        <v/>
      </c>
      <c r="W35" s="514" t="str">
        <f t="shared" si="13"/>
        <v/>
      </c>
      <c r="X35" s="514" t="str">
        <f t="shared" si="13"/>
        <v/>
      </c>
      <c r="Y35" s="514" t="str">
        <f t="shared" si="13"/>
        <v/>
      </c>
      <c r="Z35" s="514" t="str">
        <f t="shared" si="13"/>
        <v/>
      </c>
      <c r="AA35" s="515" t="str">
        <f t="shared" si="13"/>
        <v/>
      </c>
      <c r="AB35" s="513" t="str">
        <f t="shared" si="13"/>
        <v/>
      </c>
      <c r="AC35" s="514" t="str">
        <f t="shared" si="13"/>
        <v/>
      </c>
      <c r="AD35" s="514" t="str">
        <f t="shared" si="13"/>
        <v/>
      </c>
      <c r="AE35" s="514" t="str">
        <f t="shared" si="13"/>
        <v/>
      </c>
      <c r="AF35" s="514" t="str">
        <f t="shared" si="13"/>
        <v/>
      </c>
      <c r="AG35" s="514" t="str">
        <f t="shared" si="13"/>
        <v/>
      </c>
      <c r="AH35" s="515" t="str">
        <f t="shared" si="13"/>
        <v/>
      </c>
      <c r="AI35" s="516" t="str">
        <f t="shared" si="13"/>
        <v/>
      </c>
      <c r="AJ35" s="514" t="str">
        <f t="shared" si="13"/>
        <v/>
      </c>
      <c r="AK35" s="514" t="str">
        <f t="shared" si="13"/>
        <v/>
      </c>
      <c r="AL35" s="517">
        <f>SUM(G35:AH35)</f>
        <v>0</v>
      </c>
      <c r="AM35" s="518">
        <f>AL35/4</f>
        <v>0</v>
      </c>
      <c r="AN35" s="519" t="str">
        <f>IF(C34="","",C34)</f>
        <v/>
      </c>
      <c r="AO35" s="520" t="str">
        <f>IF(D34="","",D34)</f>
        <v/>
      </c>
      <c r="AP35" s="521" t="str">
        <f>IF(D34&lt;&gt;"",VLOOKUP(D34,$AU$2:$AV$6,2,FALSE),"")</f>
        <v/>
      </c>
      <c r="AQ35" s="518">
        <f>ROUNDDOWN(AL35/$AL$6,2)</f>
        <v>0</v>
      </c>
      <c r="AR35" s="518">
        <f>IF(AP35=1,"",AQ35)</f>
        <v>0</v>
      </c>
    </row>
    <row r="36" spans="1:44" ht="15.95" customHeight="1">
      <c r="A36" s="463"/>
      <c r="B36" s="1298" t="s">
        <v>1006</v>
      </c>
      <c r="C36" s="1284"/>
      <c r="D36" s="1286"/>
      <c r="E36" s="1288"/>
      <c r="F36" s="504" t="s">
        <v>989</v>
      </c>
      <c r="G36" s="505"/>
      <c r="H36" s="506"/>
      <c r="I36" s="349"/>
      <c r="J36" s="349"/>
      <c r="K36" s="349"/>
      <c r="L36" s="349"/>
      <c r="M36" s="507"/>
      <c r="N36" s="505"/>
      <c r="O36" s="506"/>
      <c r="P36" s="349"/>
      <c r="Q36" s="349"/>
      <c r="R36" s="349"/>
      <c r="S36" s="349"/>
      <c r="T36" s="507"/>
      <c r="U36" s="505"/>
      <c r="V36" s="506"/>
      <c r="W36" s="349"/>
      <c r="X36" s="349"/>
      <c r="Y36" s="349"/>
      <c r="Z36" s="349"/>
      <c r="AA36" s="507"/>
      <c r="AB36" s="505"/>
      <c r="AC36" s="506"/>
      <c r="AD36" s="349"/>
      <c r="AE36" s="349"/>
      <c r="AF36" s="349"/>
      <c r="AG36" s="349"/>
      <c r="AH36" s="507"/>
      <c r="AI36" s="508"/>
      <c r="AJ36" s="349"/>
      <c r="AK36" s="349"/>
      <c r="AL36" s="509">
        <f>SUM(G37:AK37)</f>
        <v>0</v>
      </c>
      <c r="AM36" s="510"/>
      <c r="AN36" s="458"/>
      <c r="AO36" s="459"/>
      <c r="AP36" s="510"/>
      <c r="AQ36" s="511"/>
      <c r="AR36" s="511"/>
    </row>
    <row r="37" spans="1:44" ht="15.95" customHeight="1">
      <c r="A37" s="463"/>
      <c r="B37" s="1298"/>
      <c r="C37" s="1299"/>
      <c r="D37" s="1300"/>
      <c r="E37" s="1301"/>
      <c r="F37" s="512" t="s">
        <v>992</v>
      </c>
      <c r="G37" s="513" t="str">
        <f t="shared" ref="G37:AK37" si="14">IF(G36&lt;&gt;"",VLOOKUP(G36,$AC$197:$AL$221,9,FALSE),"")</f>
        <v/>
      </c>
      <c r="H37" s="514" t="str">
        <f t="shared" si="14"/>
        <v/>
      </c>
      <c r="I37" s="514" t="str">
        <f t="shared" si="14"/>
        <v/>
      </c>
      <c r="J37" s="514" t="str">
        <f t="shared" si="14"/>
        <v/>
      </c>
      <c r="K37" s="514" t="str">
        <f t="shared" si="14"/>
        <v/>
      </c>
      <c r="L37" s="514" t="str">
        <f t="shared" si="14"/>
        <v/>
      </c>
      <c r="M37" s="515" t="str">
        <f t="shared" si="14"/>
        <v/>
      </c>
      <c r="N37" s="513" t="str">
        <f t="shared" si="14"/>
        <v/>
      </c>
      <c r="O37" s="514" t="str">
        <f t="shared" si="14"/>
        <v/>
      </c>
      <c r="P37" s="514" t="str">
        <f t="shared" si="14"/>
        <v/>
      </c>
      <c r="Q37" s="514" t="str">
        <f t="shared" si="14"/>
        <v/>
      </c>
      <c r="R37" s="514" t="str">
        <f t="shared" si="14"/>
        <v/>
      </c>
      <c r="S37" s="514" t="str">
        <f t="shared" si="14"/>
        <v/>
      </c>
      <c r="T37" s="515" t="str">
        <f t="shared" si="14"/>
        <v/>
      </c>
      <c r="U37" s="513" t="str">
        <f t="shared" si="14"/>
        <v/>
      </c>
      <c r="V37" s="514" t="str">
        <f t="shared" si="14"/>
        <v/>
      </c>
      <c r="W37" s="514" t="str">
        <f t="shared" si="14"/>
        <v/>
      </c>
      <c r="X37" s="514" t="str">
        <f t="shared" si="14"/>
        <v/>
      </c>
      <c r="Y37" s="514" t="str">
        <f t="shared" si="14"/>
        <v/>
      </c>
      <c r="Z37" s="514" t="str">
        <f t="shared" si="14"/>
        <v/>
      </c>
      <c r="AA37" s="515" t="str">
        <f t="shared" si="14"/>
        <v/>
      </c>
      <c r="AB37" s="513" t="str">
        <f t="shared" si="14"/>
        <v/>
      </c>
      <c r="AC37" s="514" t="str">
        <f t="shared" si="14"/>
        <v/>
      </c>
      <c r="AD37" s="514" t="str">
        <f t="shared" si="14"/>
        <v/>
      </c>
      <c r="AE37" s="514" t="str">
        <f t="shared" si="14"/>
        <v/>
      </c>
      <c r="AF37" s="514" t="str">
        <f t="shared" si="14"/>
        <v/>
      </c>
      <c r="AG37" s="514" t="str">
        <f t="shared" si="14"/>
        <v/>
      </c>
      <c r="AH37" s="515" t="str">
        <f t="shared" si="14"/>
        <v/>
      </c>
      <c r="AI37" s="516" t="str">
        <f t="shared" si="14"/>
        <v/>
      </c>
      <c r="AJ37" s="514" t="str">
        <f t="shared" si="14"/>
        <v/>
      </c>
      <c r="AK37" s="514" t="str">
        <f t="shared" si="14"/>
        <v/>
      </c>
      <c r="AL37" s="517">
        <f>SUM(G37:AH37)</f>
        <v>0</v>
      </c>
      <c r="AM37" s="518">
        <f>AL37/4</f>
        <v>0</v>
      </c>
      <c r="AN37" s="519" t="str">
        <f>IF(C36="","",C36)</f>
        <v/>
      </c>
      <c r="AO37" s="520" t="str">
        <f>IF(D36="","",D36)</f>
        <v/>
      </c>
      <c r="AP37" s="521" t="str">
        <f>IF(D36&lt;&gt;"",VLOOKUP(D36,$AU$2:$AV$6,2,FALSE),"")</f>
        <v/>
      </c>
      <c r="AQ37" s="518">
        <f>ROUNDDOWN(AL37/$AL$6,2)</f>
        <v>0</v>
      </c>
      <c r="AR37" s="518">
        <f>IF(AP37=1,"",AQ37)</f>
        <v>0</v>
      </c>
    </row>
    <row r="38" spans="1:44" ht="15.95" customHeight="1">
      <c r="A38" s="463"/>
      <c r="B38" s="1298" t="s">
        <v>1007</v>
      </c>
      <c r="C38" s="1284"/>
      <c r="D38" s="1286"/>
      <c r="E38" s="1288"/>
      <c r="F38" s="504" t="s">
        <v>989</v>
      </c>
      <c r="G38" s="505"/>
      <c r="H38" s="506"/>
      <c r="I38" s="349"/>
      <c r="J38" s="349"/>
      <c r="K38" s="349"/>
      <c r="L38" s="349"/>
      <c r="M38" s="507"/>
      <c r="N38" s="505"/>
      <c r="O38" s="506"/>
      <c r="P38" s="349"/>
      <c r="Q38" s="349"/>
      <c r="R38" s="349"/>
      <c r="S38" s="349"/>
      <c r="T38" s="507"/>
      <c r="U38" s="505"/>
      <c r="V38" s="506"/>
      <c r="W38" s="349"/>
      <c r="X38" s="349"/>
      <c r="Y38" s="349"/>
      <c r="Z38" s="349"/>
      <c r="AA38" s="507"/>
      <c r="AB38" s="505"/>
      <c r="AC38" s="506"/>
      <c r="AD38" s="349"/>
      <c r="AE38" s="349"/>
      <c r="AF38" s="349"/>
      <c r="AG38" s="349"/>
      <c r="AH38" s="507"/>
      <c r="AI38" s="522"/>
      <c r="AJ38" s="506"/>
      <c r="AK38" s="506"/>
      <c r="AL38" s="509">
        <f>SUM(G39:AK39)</f>
        <v>0</v>
      </c>
      <c r="AM38" s="510"/>
      <c r="AN38" s="458"/>
      <c r="AO38" s="459"/>
      <c r="AP38" s="510"/>
      <c r="AQ38" s="511"/>
      <c r="AR38" s="511"/>
    </row>
    <row r="39" spans="1:44" ht="15.95" customHeight="1">
      <c r="A39" s="463"/>
      <c r="B39" s="1298"/>
      <c r="C39" s="1299"/>
      <c r="D39" s="1300"/>
      <c r="E39" s="1301"/>
      <c r="F39" s="512" t="s">
        <v>992</v>
      </c>
      <c r="G39" s="513" t="str">
        <f t="shared" ref="G39:AK39" si="15">IF(G38&lt;&gt;"",VLOOKUP(G38,$AC$197:$AL$221,9,FALSE),"")</f>
        <v/>
      </c>
      <c r="H39" s="514" t="str">
        <f t="shared" si="15"/>
        <v/>
      </c>
      <c r="I39" s="514" t="str">
        <f t="shared" si="15"/>
        <v/>
      </c>
      <c r="J39" s="514" t="str">
        <f t="shared" si="15"/>
        <v/>
      </c>
      <c r="K39" s="514" t="str">
        <f t="shared" si="15"/>
        <v/>
      </c>
      <c r="L39" s="514" t="str">
        <f t="shared" si="15"/>
        <v/>
      </c>
      <c r="M39" s="515" t="str">
        <f t="shared" si="15"/>
        <v/>
      </c>
      <c r="N39" s="513" t="str">
        <f t="shared" si="15"/>
        <v/>
      </c>
      <c r="O39" s="514" t="str">
        <f t="shared" si="15"/>
        <v/>
      </c>
      <c r="P39" s="514" t="str">
        <f t="shared" si="15"/>
        <v/>
      </c>
      <c r="Q39" s="514" t="str">
        <f t="shared" si="15"/>
        <v/>
      </c>
      <c r="R39" s="514" t="str">
        <f t="shared" si="15"/>
        <v/>
      </c>
      <c r="S39" s="514" t="str">
        <f t="shared" si="15"/>
        <v/>
      </c>
      <c r="T39" s="515" t="str">
        <f t="shared" si="15"/>
        <v/>
      </c>
      <c r="U39" s="513" t="str">
        <f t="shared" si="15"/>
        <v/>
      </c>
      <c r="V39" s="514" t="str">
        <f t="shared" si="15"/>
        <v/>
      </c>
      <c r="W39" s="514" t="str">
        <f t="shared" si="15"/>
        <v/>
      </c>
      <c r="X39" s="514" t="str">
        <f t="shared" si="15"/>
        <v/>
      </c>
      <c r="Y39" s="514" t="str">
        <f t="shared" si="15"/>
        <v/>
      </c>
      <c r="Z39" s="514" t="str">
        <f t="shared" si="15"/>
        <v/>
      </c>
      <c r="AA39" s="515" t="str">
        <f t="shared" si="15"/>
        <v/>
      </c>
      <c r="AB39" s="513" t="str">
        <f t="shared" si="15"/>
        <v/>
      </c>
      <c r="AC39" s="514" t="str">
        <f t="shared" si="15"/>
        <v/>
      </c>
      <c r="AD39" s="514" t="str">
        <f t="shared" si="15"/>
        <v/>
      </c>
      <c r="AE39" s="514" t="str">
        <f t="shared" si="15"/>
        <v/>
      </c>
      <c r="AF39" s="514" t="str">
        <f t="shared" si="15"/>
        <v/>
      </c>
      <c r="AG39" s="514" t="str">
        <f t="shared" si="15"/>
        <v/>
      </c>
      <c r="AH39" s="515" t="str">
        <f t="shared" si="15"/>
        <v/>
      </c>
      <c r="AI39" s="516" t="str">
        <f t="shared" si="15"/>
        <v/>
      </c>
      <c r="AJ39" s="514" t="str">
        <f t="shared" si="15"/>
        <v/>
      </c>
      <c r="AK39" s="514" t="str">
        <f t="shared" si="15"/>
        <v/>
      </c>
      <c r="AL39" s="517">
        <f>SUM(G39:AH39)</f>
        <v>0</v>
      </c>
      <c r="AM39" s="518">
        <f>AL39/4</f>
        <v>0</v>
      </c>
      <c r="AN39" s="519" t="str">
        <f>IF(C38="","",C38)</f>
        <v/>
      </c>
      <c r="AO39" s="520" t="str">
        <f>IF(D38="","",D38)</f>
        <v/>
      </c>
      <c r="AP39" s="521" t="str">
        <f>IF(D38&lt;&gt;"",VLOOKUP(D38,$AU$2:$AV$6,2,FALSE),"")</f>
        <v/>
      </c>
      <c r="AQ39" s="518">
        <f>ROUNDDOWN(AL39/$AL$6,2)</f>
        <v>0</v>
      </c>
      <c r="AR39" s="518">
        <f>IF(AP39=1,"",AQ39)</f>
        <v>0</v>
      </c>
    </row>
    <row r="40" spans="1:44" ht="15.95" customHeight="1">
      <c r="A40" s="463"/>
      <c r="B40" s="1298" t="s">
        <v>1008</v>
      </c>
      <c r="C40" s="1284"/>
      <c r="D40" s="1286"/>
      <c r="E40" s="1288"/>
      <c r="F40" s="504" t="s">
        <v>989</v>
      </c>
      <c r="G40" s="505"/>
      <c r="H40" s="506"/>
      <c r="I40" s="349"/>
      <c r="J40" s="349"/>
      <c r="K40" s="349"/>
      <c r="L40" s="349"/>
      <c r="M40" s="507"/>
      <c r="N40" s="505"/>
      <c r="O40" s="506"/>
      <c r="P40" s="349"/>
      <c r="Q40" s="349"/>
      <c r="R40" s="349"/>
      <c r="S40" s="349"/>
      <c r="T40" s="507"/>
      <c r="U40" s="505"/>
      <c r="V40" s="506"/>
      <c r="W40" s="349"/>
      <c r="X40" s="349"/>
      <c r="Y40" s="349"/>
      <c r="Z40" s="349"/>
      <c r="AA40" s="507"/>
      <c r="AB40" s="505"/>
      <c r="AC40" s="506"/>
      <c r="AD40" s="349"/>
      <c r="AE40" s="349"/>
      <c r="AF40" s="349"/>
      <c r="AG40" s="349"/>
      <c r="AH40" s="507"/>
      <c r="AI40" s="522"/>
      <c r="AJ40" s="506"/>
      <c r="AK40" s="506"/>
      <c r="AL40" s="509">
        <f>SUM(G41:AK41)</f>
        <v>0</v>
      </c>
      <c r="AM40" s="510"/>
      <c r="AN40" s="458"/>
      <c r="AO40" s="459"/>
      <c r="AP40" s="510"/>
      <c r="AQ40" s="511"/>
      <c r="AR40" s="511"/>
    </row>
    <row r="41" spans="1:44" ht="15.95" customHeight="1">
      <c r="A41" s="463"/>
      <c r="B41" s="1298"/>
      <c r="C41" s="1299"/>
      <c r="D41" s="1300"/>
      <c r="E41" s="1301"/>
      <c r="F41" s="512" t="s">
        <v>992</v>
      </c>
      <c r="G41" s="513" t="str">
        <f t="shared" ref="G41:AK41" si="16">IF(G40&lt;&gt;"",VLOOKUP(G40,$AC$197:$AL$221,9,FALSE),"")</f>
        <v/>
      </c>
      <c r="H41" s="514" t="str">
        <f t="shared" si="16"/>
        <v/>
      </c>
      <c r="I41" s="514" t="str">
        <f t="shared" si="16"/>
        <v/>
      </c>
      <c r="J41" s="514" t="str">
        <f t="shared" si="16"/>
        <v/>
      </c>
      <c r="K41" s="514" t="str">
        <f t="shared" si="16"/>
        <v/>
      </c>
      <c r="L41" s="514" t="str">
        <f t="shared" si="16"/>
        <v/>
      </c>
      <c r="M41" s="515" t="str">
        <f t="shared" si="16"/>
        <v/>
      </c>
      <c r="N41" s="513" t="str">
        <f t="shared" si="16"/>
        <v/>
      </c>
      <c r="O41" s="514" t="str">
        <f t="shared" si="16"/>
        <v/>
      </c>
      <c r="P41" s="514" t="str">
        <f t="shared" si="16"/>
        <v/>
      </c>
      <c r="Q41" s="514" t="str">
        <f t="shared" si="16"/>
        <v/>
      </c>
      <c r="R41" s="514" t="str">
        <f t="shared" si="16"/>
        <v/>
      </c>
      <c r="S41" s="514" t="str">
        <f t="shared" si="16"/>
        <v/>
      </c>
      <c r="T41" s="515" t="str">
        <f t="shared" si="16"/>
        <v/>
      </c>
      <c r="U41" s="513" t="str">
        <f t="shared" si="16"/>
        <v/>
      </c>
      <c r="V41" s="514" t="str">
        <f t="shared" si="16"/>
        <v/>
      </c>
      <c r="W41" s="514" t="str">
        <f t="shared" si="16"/>
        <v/>
      </c>
      <c r="X41" s="514" t="str">
        <f t="shared" si="16"/>
        <v/>
      </c>
      <c r="Y41" s="514" t="str">
        <f t="shared" si="16"/>
        <v/>
      </c>
      <c r="Z41" s="514" t="str">
        <f t="shared" si="16"/>
        <v/>
      </c>
      <c r="AA41" s="515" t="str">
        <f t="shared" si="16"/>
        <v/>
      </c>
      <c r="AB41" s="513" t="str">
        <f t="shared" si="16"/>
        <v/>
      </c>
      <c r="AC41" s="514" t="str">
        <f t="shared" si="16"/>
        <v/>
      </c>
      <c r="AD41" s="514" t="str">
        <f t="shared" si="16"/>
        <v/>
      </c>
      <c r="AE41" s="514" t="str">
        <f t="shared" si="16"/>
        <v/>
      </c>
      <c r="AF41" s="514" t="str">
        <f t="shared" si="16"/>
        <v/>
      </c>
      <c r="AG41" s="514" t="str">
        <f t="shared" si="16"/>
        <v/>
      </c>
      <c r="AH41" s="515" t="str">
        <f t="shared" si="16"/>
        <v/>
      </c>
      <c r="AI41" s="516" t="str">
        <f t="shared" si="16"/>
        <v/>
      </c>
      <c r="AJ41" s="514" t="str">
        <f t="shared" si="16"/>
        <v/>
      </c>
      <c r="AK41" s="514" t="str">
        <f t="shared" si="16"/>
        <v/>
      </c>
      <c r="AL41" s="517">
        <f>SUM(G41:AH41)</f>
        <v>0</v>
      </c>
      <c r="AM41" s="518">
        <f>AL41/4</f>
        <v>0</v>
      </c>
      <c r="AN41" s="519" t="str">
        <f>IF(C40="","",C40)</f>
        <v/>
      </c>
      <c r="AO41" s="520" t="str">
        <f>IF(D40="","",D40)</f>
        <v/>
      </c>
      <c r="AP41" s="521" t="str">
        <f>IF(D40&lt;&gt;"",VLOOKUP(D40,$AU$2:$AV$6,2,FALSE),"")</f>
        <v/>
      </c>
      <c r="AQ41" s="518">
        <f>ROUNDDOWN(AL41/$AL$6,2)</f>
        <v>0</v>
      </c>
      <c r="AR41" s="518">
        <f>IF(AP41=1,"",AQ41)</f>
        <v>0</v>
      </c>
    </row>
    <row r="42" spans="1:44" ht="15.95" customHeight="1">
      <c r="A42" s="463"/>
      <c r="B42" s="1298" t="s">
        <v>1009</v>
      </c>
      <c r="C42" s="1284"/>
      <c r="D42" s="1286"/>
      <c r="E42" s="1288"/>
      <c r="F42" s="504" t="s">
        <v>989</v>
      </c>
      <c r="G42" s="505"/>
      <c r="H42" s="506"/>
      <c r="I42" s="349"/>
      <c r="J42" s="349"/>
      <c r="K42" s="349"/>
      <c r="L42" s="349"/>
      <c r="M42" s="507"/>
      <c r="N42" s="505"/>
      <c r="O42" s="506"/>
      <c r="P42" s="349"/>
      <c r="Q42" s="349"/>
      <c r="R42" s="349"/>
      <c r="S42" s="349"/>
      <c r="T42" s="507"/>
      <c r="U42" s="505"/>
      <c r="V42" s="506"/>
      <c r="W42" s="349"/>
      <c r="X42" s="349"/>
      <c r="Y42" s="349"/>
      <c r="Z42" s="349"/>
      <c r="AA42" s="507"/>
      <c r="AB42" s="505"/>
      <c r="AC42" s="506"/>
      <c r="AD42" s="349"/>
      <c r="AE42" s="349"/>
      <c r="AF42" s="349"/>
      <c r="AG42" s="349"/>
      <c r="AH42" s="507"/>
      <c r="AI42" s="508"/>
      <c r="AJ42" s="349"/>
      <c r="AK42" s="349"/>
      <c r="AL42" s="509">
        <f>SUM(G43:AK43)</f>
        <v>0</v>
      </c>
      <c r="AM42" s="510"/>
      <c r="AN42" s="458"/>
      <c r="AO42" s="459"/>
      <c r="AP42" s="510"/>
      <c r="AQ42" s="511"/>
      <c r="AR42" s="511"/>
    </row>
    <row r="43" spans="1:44" ht="15.95" customHeight="1">
      <c r="A43" s="463"/>
      <c r="B43" s="1298"/>
      <c r="C43" s="1299"/>
      <c r="D43" s="1300"/>
      <c r="E43" s="1301"/>
      <c r="F43" s="512" t="s">
        <v>992</v>
      </c>
      <c r="G43" s="513" t="str">
        <f t="shared" ref="G43:AK43" si="17">IF(G42&lt;&gt;"",VLOOKUP(G42,$AC$197:$AL$221,9,FALSE),"")</f>
        <v/>
      </c>
      <c r="H43" s="514" t="str">
        <f t="shared" si="17"/>
        <v/>
      </c>
      <c r="I43" s="514" t="str">
        <f t="shared" si="17"/>
        <v/>
      </c>
      <c r="J43" s="514" t="str">
        <f t="shared" si="17"/>
        <v/>
      </c>
      <c r="K43" s="514" t="str">
        <f t="shared" si="17"/>
        <v/>
      </c>
      <c r="L43" s="514" t="str">
        <f t="shared" si="17"/>
        <v/>
      </c>
      <c r="M43" s="515" t="str">
        <f t="shared" si="17"/>
        <v/>
      </c>
      <c r="N43" s="513" t="str">
        <f t="shared" si="17"/>
        <v/>
      </c>
      <c r="O43" s="514" t="str">
        <f t="shared" si="17"/>
        <v/>
      </c>
      <c r="P43" s="514" t="str">
        <f t="shared" si="17"/>
        <v/>
      </c>
      <c r="Q43" s="514" t="str">
        <f t="shared" si="17"/>
        <v/>
      </c>
      <c r="R43" s="514" t="str">
        <f t="shared" si="17"/>
        <v/>
      </c>
      <c r="S43" s="514" t="str">
        <f t="shared" si="17"/>
        <v/>
      </c>
      <c r="T43" s="515" t="str">
        <f t="shared" si="17"/>
        <v/>
      </c>
      <c r="U43" s="513" t="str">
        <f t="shared" si="17"/>
        <v/>
      </c>
      <c r="V43" s="514" t="str">
        <f t="shared" si="17"/>
        <v/>
      </c>
      <c r="W43" s="514" t="str">
        <f t="shared" si="17"/>
        <v/>
      </c>
      <c r="X43" s="514" t="str">
        <f t="shared" si="17"/>
        <v/>
      </c>
      <c r="Y43" s="514" t="str">
        <f t="shared" si="17"/>
        <v/>
      </c>
      <c r="Z43" s="514" t="str">
        <f t="shared" si="17"/>
        <v/>
      </c>
      <c r="AA43" s="515" t="str">
        <f t="shared" si="17"/>
        <v/>
      </c>
      <c r="AB43" s="513" t="str">
        <f t="shared" si="17"/>
        <v/>
      </c>
      <c r="AC43" s="514" t="str">
        <f t="shared" si="17"/>
        <v/>
      </c>
      <c r="AD43" s="514" t="str">
        <f t="shared" si="17"/>
        <v/>
      </c>
      <c r="AE43" s="514" t="str">
        <f t="shared" si="17"/>
        <v/>
      </c>
      <c r="AF43" s="514" t="str">
        <f t="shared" si="17"/>
        <v/>
      </c>
      <c r="AG43" s="514" t="str">
        <f t="shared" si="17"/>
        <v/>
      </c>
      <c r="AH43" s="515" t="str">
        <f t="shared" si="17"/>
        <v/>
      </c>
      <c r="AI43" s="516" t="str">
        <f t="shared" si="17"/>
        <v/>
      </c>
      <c r="AJ43" s="514" t="str">
        <f t="shared" si="17"/>
        <v/>
      </c>
      <c r="AK43" s="514" t="str">
        <f t="shared" si="17"/>
        <v/>
      </c>
      <c r="AL43" s="517">
        <f>SUM(G43:AH43)</f>
        <v>0</v>
      </c>
      <c r="AM43" s="518">
        <f>AL43/4</f>
        <v>0</v>
      </c>
      <c r="AN43" s="519" t="str">
        <f>IF(C42="","",C42)</f>
        <v/>
      </c>
      <c r="AO43" s="520" t="str">
        <f>IF(D42="","",D42)</f>
        <v/>
      </c>
      <c r="AP43" s="521" t="str">
        <f>IF(D42&lt;&gt;"",VLOOKUP(D42,$AU$2:$AV$6,2,FALSE),"")</f>
        <v/>
      </c>
      <c r="AQ43" s="518">
        <f>ROUNDDOWN(AL43/$AL$6,2)</f>
        <v>0</v>
      </c>
      <c r="AR43" s="518">
        <f>IF(AP43=1,"",AQ43)</f>
        <v>0</v>
      </c>
    </row>
    <row r="44" spans="1:44" ht="15.95" customHeight="1">
      <c r="A44" s="463"/>
      <c r="B44" s="1298" t="s">
        <v>1010</v>
      </c>
      <c r="C44" s="1284"/>
      <c r="D44" s="1286"/>
      <c r="E44" s="1288"/>
      <c r="F44" s="504" t="s">
        <v>989</v>
      </c>
      <c r="G44" s="505"/>
      <c r="H44" s="506"/>
      <c r="I44" s="349"/>
      <c r="J44" s="349"/>
      <c r="K44" s="349"/>
      <c r="L44" s="349"/>
      <c r="M44" s="507"/>
      <c r="N44" s="505"/>
      <c r="O44" s="506"/>
      <c r="P44" s="349"/>
      <c r="Q44" s="349"/>
      <c r="R44" s="349"/>
      <c r="S44" s="349"/>
      <c r="T44" s="507"/>
      <c r="U44" s="505"/>
      <c r="V44" s="506"/>
      <c r="W44" s="349"/>
      <c r="X44" s="349"/>
      <c r="Y44" s="349"/>
      <c r="Z44" s="349"/>
      <c r="AA44" s="507"/>
      <c r="AB44" s="505"/>
      <c r="AC44" s="506"/>
      <c r="AD44" s="349"/>
      <c r="AE44" s="349"/>
      <c r="AF44" s="349"/>
      <c r="AG44" s="349"/>
      <c r="AH44" s="507"/>
      <c r="AI44" s="508"/>
      <c r="AJ44" s="349"/>
      <c r="AK44" s="349"/>
      <c r="AL44" s="509">
        <f>SUM(G45:AK45)</f>
        <v>0</v>
      </c>
      <c r="AM44" s="510"/>
      <c r="AN44" s="458"/>
      <c r="AO44" s="459"/>
      <c r="AP44" s="510"/>
      <c r="AQ44" s="511"/>
      <c r="AR44" s="511"/>
    </row>
    <row r="45" spans="1:44" ht="15.95" customHeight="1">
      <c r="A45" s="463"/>
      <c r="B45" s="1298"/>
      <c r="C45" s="1299"/>
      <c r="D45" s="1300"/>
      <c r="E45" s="1301"/>
      <c r="F45" s="512" t="s">
        <v>992</v>
      </c>
      <c r="G45" s="513" t="str">
        <f t="shared" ref="G45:AK45" si="18">IF(G44&lt;&gt;"",VLOOKUP(G44,$AC$197:$AL$221,9,FALSE),"")</f>
        <v/>
      </c>
      <c r="H45" s="514" t="str">
        <f t="shared" si="18"/>
        <v/>
      </c>
      <c r="I45" s="514" t="str">
        <f t="shared" si="18"/>
        <v/>
      </c>
      <c r="J45" s="514" t="str">
        <f t="shared" si="18"/>
        <v/>
      </c>
      <c r="K45" s="514" t="str">
        <f t="shared" si="18"/>
        <v/>
      </c>
      <c r="L45" s="514" t="str">
        <f t="shared" si="18"/>
        <v/>
      </c>
      <c r="M45" s="515" t="str">
        <f t="shared" si="18"/>
        <v/>
      </c>
      <c r="N45" s="513" t="str">
        <f t="shared" si="18"/>
        <v/>
      </c>
      <c r="O45" s="514" t="str">
        <f t="shared" si="18"/>
        <v/>
      </c>
      <c r="P45" s="514" t="str">
        <f t="shared" si="18"/>
        <v/>
      </c>
      <c r="Q45" s="514" t="str">
        <f t="shared" si="18"/>
        <v/>
      </c>
      <c r="R45" s="514" t="str">
        <f t="shared" si="18"/>
        <v/>
      </c>
      <c r="S45" s="514" t="str">
        <f t="shared" si="18"/>
        <v/>
      </c>
      <c r="T45" s="515" t="str">
        <f t="shared" si="18"/>
        <v/>
      </c>
      <c r="U45" s="513" t="str">
        <f t="shared" si="18"/>
        <v/>
      </c>
      <c r="V45" s="514" t="str">
        <f t="shared" si="18"/>
        <v/>
      </c>
      <c r="W45" s="514" t="str">
        <f t="shared" si="18"/>
        <v/>
      </c>
      <c r="X45" s="514" t="str">
        <f t="shared" si="18"/>
        <v/>
      </c>
      <c r="Y45" s="514" t="str">
        <f t="shared" si="18"/>
        <v/>
      </c>
      <c r="Z45" s="514" t="str">
        <f t="shared" si="18"/>
        <v/>
      </c>
      <c r="AA45" s="515" t="str">
        <f t="shared" si="18"/>
        <v/>
      </c>
      <c r="AB45" s="513" t="str">
        <f t="shared" si="18"/>
        <v/>
      </c>
      <c r="AC45" s="514" t="str">
        <f t="shared" si="18"/>
        <v/>
      </c>
      <c r="AD45" s="514" t="str">
        <f t="shared" si="18"/>
        <v/>
      </c>
      <c r="AE45" s="514" t="str">
        <f t="shared" si="18"/>
        <v/>
      </c>
      <c r="AF45" s="514" t="str">
        <f t="shared" si="18"/>
        <v/>
      </c>
      <c r="AG45" s="514" t="str">
        <f t="shared" si="18"/>
        <v/>
      </c>
      <c r="AH45" s="515" t="str">
        <f t="shared" si="18"/>
        <v/>
      </c>
      <c r="AI45" s="516" t="str">
        <f t="shared" si="18"/>
        <v/>
      </c>
      <c r="AJ45" s="514" t="str">
        <f t="shared" si="18"/>
        <v/>
      </c>
      <c r="AK45" s="514" t="str">
        <f t="shared" si="18"/>
        <v/>
      </c>
      <c r="AL45" s="517">
        <f>SUM(G45:AH45)</f>
        <v>0</v>
      </c>
      <c r="AM45" s="518">
        <f>AL45/4</f>
        <v>0</v>
      </c>
      <c r="AN45" s="519" t="str">
        <f>IF(C44="","",C44)</f>
        <v/>
      </c>
      <c r="AO45" s="520" t="str">
        <f>IF(D44="","",D44)</f>
        <v/>
      </c>
      <c r="AP45" s="521" t="str">
        <f>IF(D44&lt;&gt;"",VLOOKUP(D44,$AU$2:$AV$6,2,FALSE),"")</f>
        <v/>
      </c>
      <c r="AQ45" s="518">
        <f>ROUNDDOWN(AL45/$AL$6,2)</f>
        <v>0</v>
      </c>
      <c r="AR45" s="518">
        <f>IF(AP45=1,"",AQ45)</f>
        <v>0</v>
      </c>
    </row>
    <row r="46" spans="1:44" ht="15.95" customHeight="1">
      <c r="A46" s="463"/>
      <c r="B46" s="1298" t="s">
        <v>1011</v>
      </c>
      <c r="C46" s="1284"/>
      <c r="D46" s="1286"/>
      <c r="E46" s="1288"/>
      <c r="F46" s="504" t="s">
        <v>989</v>
      </c>
      <c r="G46" s="505"/>
      <c r="H46" s="506"/>
      <c r="I46" s="349"/>
      <c r="J46" s="349"/>
      <c r="K46" s="349"/>
      <c r="L46" s="349"/>
      <c r="M46" s="507"/>
      <c r="N46" s="505"/>
      <c r="O46" s="506"/>
      <c r="P46" s="349"/>
      <c r="Q46" s="349"/>
      <c r="R46" s="349"/>
      <c r="S46" s="349"/>
      <c r="T46" s="507"/>
      <c r="U46" s="505"/>
      <c r="V46" s="506"/>
      <c r="W46" s="349"/>
      <c r="X46" s="349"/>
      <c r="Y46" s="349"/>
      <c r="Z46" s="349"/>
      <c r="AA46" s="507"/>
      <c r="AB46" s="505"/>
      <c r="AC46" s="506"/>
      <c r="AD46" s="349"/>
      <c r="AE46" s="349"/>
      <c r="AF46" s="349"/>
      <c r="AG46" s="349"/>
      <c r="AH46" s="507"/>
      <c r="AI46" s="522"/>
      <c r="AJ46" s="506"/>
      <c r="AK46" s="506"/>
      <c r="AL46" s="509">
        <f>SUM(G47:AK47)</f>
        <v>0</v>
      </c>
      <c r="AM46" s="510"/>
      <c r="AN46" s="458"/>
      <c r="AO46" s="459"/>
      <c r="AP46" s="510"/>
      <c r="AQ46" s="511"/>
      <c r="AR46" s="511"/>
    </row>
    <row r="47" spans="1:44" ht="15.95" customHeight="1">
      <c r="A47" s="463"/>
      <c r="B47" s="1298"/>
      <c r="C47" s="1299"/>
      <c r="D47" s="1300"/>
      <c r="E47" s="1301"/>
      <c r="F47" s="512" t="s">
        <v>992</v>
      </c>
      <c r="G47" s="513" t="str">
        <f t="shared" ref="G47:AK47" si="19">IF(G46&lt;&gt;"",VLOOKUP(G46,$AC$197:$AL$221,9,FALSE),"")</f>
        <v/>
      </c>
      <c r="H47" s="514" t="str">
        <f t="shared" si="19"/>
        <v/>
      </c>
      <c r="I47" s="514" t="str">
        <f t="shared" si="19"/>
        <v/>
      </c>
      <c r="J47" s="514" t="str">
        <f t="shared" si="19"/>
        <v/>
      </c>
      <c r="K47" s="514" t="str">
        <f t="shared" si="19"/>
        <v/>
      </c>
      <c r="L47" s="514" t="str">
        <f t="shared" si="19"/>
        <v/>
      </c>
      <c r="M47" s="515" t="str">
        <f t="shared" si="19"/>
        <v/>
      </c>
      <c r="N47" s="513" t="str">
        <f t="shared" si="19"/>
        <v/>
      </c>
      <c r="O47" s="514" t="str">
        <f t="shared" si="19"/>
        <v/>
      </c>
      <c r="P47" s="514" t="str">
        <f t="shared" si="19"/>
        <v/>
      </c>
      <c r="Q47" s="514" t="str">
        <f t="shared" si="19"/>
        <v/>
      </c>
      <c r="R47" s="514" t="str">
        <f t="shared" si="19"/>
        <v/>
      </c>
      <c r="S47" s="514" t="str">
        <f t="shared" si="19"/>
        <v/>
      </c>
      <c r="T47" s="515" t="str">
        <f t="shared" si="19"/>
        <v/>
      </c>
      <c r="U47" s="513" t="str">
        <f t="shared" si="19"/>
        <v/>
      </c>
      <c r="V47" s="514" t="str">
        <f t="shared" si="19"/>
        <v/>
      </c>
      <c r="W47" s="514" t="str">
        <f t="shared" si="19"/>
        <v/>
      </c>
      <c r="X47" s="514" t="str">
        <f t="shared" si="19"/>
        <v/>
      </c>
      <c r="Y47" s="514" t="str">
        <f t="shared" si="19"/>
        <v/>
      </c>
      <c r="Z47" s="514" t="str">
        <f t="shared" si="19"/>
        <v/>
      </c>
      <c r="AA47" s="515" t="str">
        <f t="shared" si="19"/>
        <v/>
      </c>
      <c r="AB47" s="513" t="str">
        <f t="shared" si="19"/>
        <v/>
      </c>
      <c r="AC47" s="514" t="str">
        <f t="shared" si="19"/>
        <v/>
      </c>
      <c r="AD47" s="514" t="str">
        <f t="shared" si="19"/>
        <v/>
      </c>
      <c r="AE47" s="514" t="str">
        <f t="shared" si="19"/>
        <v/>
      </c>
      <c r="AF47" s="514" t="str">
        <f t="shared" si="19"/>
        <v/>
      </c>
      <c r="AG47" s="514" t="str">
        <f t="shared" si="19"/>
        <v/>
      </c>
      <c r="AH47" s="515" t="str">
        <f t="shared" si="19"/>
        <v/>
      </c>
      <c r="AI47" s="516" t="str">
        <f t="shared" si="19"/>
        <v/>
      </c>
      <c r="AJ47" s="514" t="str">
        <f t="shared" si="19"/>
        <v/>
      </c>
      <c r="AK47" s="514" t="str">
        <f t="shared" si="19"/>
        <v/>
      </c>
      <c r="AL47" s="517">
        <f>SUM(G47:AH47)</f>
        <v>0</v>
      </c>
      <c r="AM47" s="518">
        <f>AL47/4</f>
        <v>0</v>
      </c>
      <c r="AN47" s="519" t="str">
        <f>IF(C46="","",C46)</f>
        <v/>
      </c>
      <c r="AO47" s="520" t="str">
        <f>IF(D46="","",D46)</f>
        <v/>
      </c>
      <c r="AP47" s="521" t="str">
        <f>IF(D46&lt;&gt;"",VLOOKUP(D46,$AU$2:$AV$6,2,FALSE),"")</f>
        <v/>
      </c>
      <c r="AQ47" s="518">
        <f>ROUNDDOWN(AL47/$AL$6,2)</f>
        <v>0</v>
      </c>
      <c r="AR47" s="518">
        <f>IF(AP47=1,"",AQ47)</f>
        <v>0</v>
      </c>
    </row>
    <row r="48" spans="1:44" ht="15.95" customHeight="1">
      <c r="A48" s="463"/>
      <c r="B48" s="1298" t="s">
        <v>1012</v>
      </c>
      <c r="C48" s="1284"/>
      <c r="D48" s="1286"/>
      <c r="E48" s="1288"/>
      <c r="F48" s="504" t="s">
        <v>989</v>
      </c>
      <c r="G48" s="505"/>
      <c r="H48" s="506"/>
      <c r="I48" s="349"/>
      <c r="J48" s="349"/>
      <c r="K48" s="349"/>
      <c r="L48" s="349"/>
      <c r="M48" s="507"/>
      <c r="N48" s="505"/>
      <c r="O48" s="506"/>
      <c r="P48" s="349"/>
      <c r="Q48" s="349"/>
      <c r="R48" s="349"/>
      <c r="S48" s="349"/>
      <c r="T48" s="507"/>
      <c r="U48" s="505"/>
      <c r="V48" s="506"/>
      <c r="W48" s="349"/>
      <c r="X48" s="349"/>
      <c r="Y48" s="349"/>
      <c r="Z48" s="349"/>
      <c r="AA48" s="507"/>
      <c r="AB48" s="505"/>
      <c r="AC48" s="506"/>
      <c r="AD48" s="349"/>
      <c r="AE48" s="349"/>
      <c r="AF48" s="349"/>
      <c r="AG48" s="349"/>
      <c r="AH48" s="507"/>
      <c r="AI48" s="522"/>
      <c r="AJ48" s="506"/>
      <c r="AK48" s="506"/>
      <c r="AL48" s="509">
        <f>SUM(G49:AK49)</f>
        <v>0</v>
      </c>
      <c r="AM48" s="510"/>
      <c r="AN48" s="458"/>
      <c r="AO48" s="459"/>
      <c r="AP48" s="510"/>
      <c r="AQ48" s="511"/>
      <c r="AR48" s="511"/>
    </row>
    <row r="49" spans="1:44" ht="15.95" customHeight="1">
      <c r="A49" s="463"/>
      <c r="B49" s="1298"/>
      <c r="C49" s="1299"/>
      <c r="D49" s="1300"/>
      <c r="E49" s="1301"/>
      <c r="F49" s="512" t="s">
        <v>992</v>
      </c>
      <c r="G49" s="513" t="str">
        <f t="shared" ref="G49:AK49" si="20">IF(G48&lt;&gt;"",VLOOKUP(G48,$AC$197:$AL$221,9,FALSE),"")</f>
        <v/>
      </c>
      <c r="H49" s="514" t="str">
        <f t="shared" si="20"/>
        <v/>
      </c>
      <c r="I49" s="514" t="str">
        <f t="shared" si="20"/>
        <v/>
      </c>
      <c r="J49" s="514" t="str">
        <f t="shared" si="20"/>
        <v/>
      </c>
      <c r="K49" s="514" t="str">
        <f t="shared" si="20"/>
        <v/>
      </c>
      <c r="L49" s="514" t="str">
        <f t="shared" si="20"/>
        <v/>
      </c>
      <c r="M49" s="515" t="str">
        <f t="shared" si="20"/>
        <v/>
      </c>
      <c r="N49" s="513" t="str">
        <f t="shared" si="20"/>
        <v/>
      </c>
      <c r="O49" s="514" t="str">
        <f t="shared" si="20"/>
        <v/>
      </c>
      <c r="P49" s="514" t="str">
        <f t="shared" si="20"/>
        <v/>
      </c>
      <c r="Q49" s="514" t="str">
        <f t="shared" si="20"/>
        <v/>
      </c>
      <c r="R49" s="514" t="str">
        <f t="shared" si="20"/>
        <v/>
      </c>
      <c r="S49" s="514" t="str">
        <f t="shared" si="20"/>
        <v/>
      </c>
      <c r="T49" s="515" t="str">
        <f t="shared" si="20"/>
        <v/>
      </c>
      <c r="U49" s="513" t="str">
        <f t="shared" si="20"/>
        <v/>
      </c>
      <c r="V49" s="514" t="str">
        <f t="shared" si="20"/>
        <v/>
      </c>
      <c r="W49" s="514" t="str">
        <f t="shared" si="20"/>
        <v/>
      </c>
      <c r="X49" s="514" t="str">
        <f t="shared" si="20"/>
        <v/>
      </c>
      <c r="Y49" s="514" t="str">
        <f t="shared" si="20"/>
        <v/>
      </c>
      <c r="Z49" s="514" t="str">
        <f t="shared" si="20"/>
        <v/>
      </c>
      <c r="AA49" s="515" t="str">
        <f t="shared" si="20"/>
        <v/>
      </c>
      <c r="AB49" s="513" t="str">
        <f t="shared" si="20"/>
        <v/>
      </c>
      <c r="AC49" s="514" t="str">
        <f t="shared" si="20"/>
        <v/>
      </c>
      <c r="AD49" s="514" t="str">
        <f t="shared" si="20"/>
        <v/>
      </c>
      <c r="AE49" s="514" t="str">
        <f t="shared" si="20"/>
        <v/>
      </c>
      <c r="AF49" s="514" t="str">
        <f t="shared" si="20"/>
        <v/>
      </c>
      <c r="AG49" s="514" t="str">
        <f t="shared" si="20"/>
        <v/>
      </c>
      <c r="AH49" s="515" t="str">
        <f t="shared" si="20"/>
        <v/>
      </c>
      <c r="AI49" s="516" t="str">
        <f t="shared" si="20"/>
        <v/>
      </c>
      <c r="AJ49" s="514" t="str">
        <f t="shared" si="20"/>
        <v/>
      </c>
      <c r="AK49" s="514" t="str">
        <f t="shared" si="20"/>
        <v/>
      </c>
      <c r="AL49" s="517">
        <f>SUM(G49:AH49)</f>
        <v>0</v>
      </c>
      <c r="AM49" s="518">
        <f>AL49/4</f>
        <v>0</v>
      </c>
      <c r="AN49" s="519" t="str">
        <f>IF(C48="","",C48)</f>
        <v/>
      </c>
      <c r="AO49" s="520" t="str">
        <f>IF(D48="","",D48)</f>
        <v/>
      </c>
      <c r="AP49" s="521" t="str">
        <f>IF(D48&lt;&gt;"",VLOOKUP(D48,$AU$2:$AV$6,2,FALSE),"")</f>
        <v/>
      </c>
      <c r="AQ49" s="518">
        <f>ROUNDDOWN(AL49/$AL$6,2)</f>
        <v>0</v>
      </c>
      <c r="AR49" s="518">
        <f>IF(AP49=1,"",AQ49)</f>
        <v>0</v>
      </c>
    </row>
    <row r="50" spans="1:44" ht="15.95" customHeight="1">
      <c r="A50" s="463"/>
      <c r="B50" s="1298" t="s">
        <v>1013</v>
      </c>
      <c r="C50" s="1284"/>
      <c r="D50" s="1286"/>
      <c r="E50" s="1288"/>
      <c r="F50" s="504" t="s">
        <v>989</v>
      </c>
      <c r="G50" s="505"/>
      <c r="H50" s="506"/>
      <c r="I50" s="349"/>
      <c r="J50" s="349"/>
      <c r="K50" s="349"/>
      <c r="L50" s="349"/>
      <c r="M50" s="507"/>
      <c r="N50" s="505"/>
      <c r="O50" s="506"/>
      <c r="P50" s="349"/>
      <c r="Q50" s="349"/>
      <c r="R50" s="349"/>
      <c r="S50" s="349"/>
      <c r="T50" s="507"/>
      <c r="U50" s="505"/>
      <c r="V50" s="506"/>
      <c r="W50" s="349"/>
      <c r="X50" s="349"/>
      <c r="Y50" s="349"/>
      <c r="Z50" s="349"/>
      <c r="AA50" s="507"/>
      <c r="AB50" s="505"/>
      <c r="AC50" s="506"/>
      <c r="AD50" s="349"/>
      <c r="AE50" s="349"/>
      <c r="AF50" s="349"/>
      <c r="AG50" s="349"/>
      <c r="AH50" s="507"/>
      <c r="AI50" s="508"/>
      <c r="AJ50" s="349"/>
      <c r="AK50" s="349"/>
      <c r="AL50" s="509">
        <f>SUM(G51:AK51)</f>
        <v>0</v>
      </c>
      <c r="AM50" s="510"/>
      <c r="AN50" s="458"/>
      <c r="AO50" s="459"/>
      <c r="AP50" s="510"/>
      <c r="AQ50" s="511"/>
      <c r="AR50" s="511"/>
    </row>
    <row r="51" spans="1:44" ht="15.95" customHeight="1">
      <c r="A51" s="463"/>
      <c r="B51" s="1298"/>
      <c r="C51" s="1299"/>
      <c r="D51" s="1300"/>
      <c r="E51" s="1301"/>
      <c r="F51" s="512" t="s">
        <v>992</v>
      </c>
      <c r="G51" s="513" t="str">
        <f t="shared" ref="G51:AK51" si="21">IF(G50&lt;&gt;"",VLOOKUP(G50,$AC$197:$AL$221,9,FALSE),"")</f>
        <v/>
      </c>
      <c r="H51" s="514" t="str">
        <f t="shared" si="21"/>
        <v/>
      </c>
      <c r="I51" s="514" t="str">
        <f t="shared" si="21"/>
        <v/>
      </c>
      <c r="J51" s="514" t="str">
        <f t="shared" si="21"/>
        <v/>
      </c>
      <c r="K51" s="514" t="str">
        <f t="shared" si="21"/>
        <v/>
      </c>
      <c r="L51" s="514" t="str">
        <f t="shared" si="21"/>
        <v/>
      </c>
      <c r="M51" s="515" t="str">
        <f t="shared" si="21"/>
        <v/>
      </c>
      <c r="N51" s="513" t="str">
        <f t="shared" si="21"/>
        <v/>
      </c>
      <c r="O51" s="514" t="str">
        <f t="shared" si="21"/>
        <v/>
      </c>
      <c r="P51" s="514" t="str">
        <f t="shared" si="21"/>
        <v/>
      </c>
      <c r="Q51" s="514" t="str">
        <f t="shared" si="21"/>
        <v/>
      </c>
      <c r="R51" s="514" t="str">
        <f t="shared" si="21"/>
        <v/>
      </c>
      <c r="S51" s="514" t="str">
        <f t="shared" si="21"/>
        <v/>
      </c>
      <c r="T51" s="515" t="str">
        <f t="shared" si="21"/>
        <v/>
      </c>
      <c r="U51" s="513" t="str">
        <f t="shared" si="21"/>
        <v/>
      </c>
      <c r="V51" s="514" t="str">
        <f t="shared" si="21"/>
        <v/>
      </c>
      <c r="W51" s="514" t="str">
        <f t="shared" si="21"/>
        <v/>
      </c>
      <c r="X51" s="514" t="str">
        <f t="shared" si="21"/>
        <v/>
      </c>
      <c r="Y51" s="514" t="str">
        <f t="shared" si="21"/>
        <v/>
      </c>
      <c r="Z51" s="514" t="str">
        <f t="shared" si="21"/>
        <v/>
      </c>
      <c r="AA51" s="515" t="str">
        <f t="shared" si="21"/>
        <v/>
      </c>
      <c r="AB51" s="513" t="str">
        <f t="shared" si="21"/>
        <v/>
      </c>
      <c r="AC51" s="514" t="str">
        <f t="shared" si="21"/>
        <v/>
      </c>
      <c r="AD51" s="514" t="str">
        <f t="shared" si="21"/>
        <v/>
      </c>
      <c r="AE51" s="514" t="str">
        <f t="shared" si="21"/>
        <v/>
      </c>
      <c r="AF51" s="514" t="str">
        <f t="shared" si="21"/>
        <v/>
      </c>
      <c r="AG51" s="514" t="str">
        <f t="shared" si="21"/>
        <v/>
      </c>
      <c r="AH51" s="515" t="str">
        <f t="shared" si="21"/>
        <v/>
      </c>
      <c r="AI51" s="516" t="str">
        <f t="shared" si="21"/>
        <v/>
      </c>
      <c r="AJ51" s="514" t="str">
        <f t="shared" si="21"/>
        <v/>
      </c>
      <c r="AK51" s="514" t="str">
        <f t="shared" si="21"/>
        <v/>
      </c>
      <c r="AL51" s="517">
        <f>SUM(G51:AH51)</f>
        <v>0</v>
      </c>
      <c r="AM51" s="518">
        <f>AL51/4</f>
        <v>0</v>
      </c>
      <c r="AN51" s="519" t="str">
        <f>IF(C50="","",C50)</f>
        <v/>
      </c>
      <c r="AO51" s="520" t="str">
        <f>IF(D50="","",D50)</f>
        <v/>
      </c>
      <c r="AP51" s="521" t="str">
        <f>IF(D50&lt;&gt;"",VLOOKUP(D50,$AU$2:$AV$6,2,FALSE),"")</f>
        <v/>
      </c>
      <c r="AQ51" s="518">
        <f>ROUNDDOWN(AL51/$AL$6,2)</f>
        <v>0</v>
      </c>
      <c r="AR51" s="518">
        <f>IF(AP51=1,"",AQ51)</f>
        <v>0</v>
      </c>
    </row>
    <row r="52" spans="1:44" ht="15.95" customHeight="1">
      <c r="A52" s="463"/>
      <c r="B52" s="1298" t="s">
        <v>1014</v>
      </c>
      <c r="C52" s="1284"/>
      <c r="D52" s="1286"/>
      <c r="E52" s="1288"/>
      <c r="F52" s="504" t="s">
        <v>989</v>
      </c>
      <c r="G52" s="505"/>
      <c r="H52" s="506"/>
      <c r="I52" s="349"/>
      <c r="J52" s="349"/>
      <c r="K52" s="349"/>
      <c r="L52" s="349"/>
      <c r="M52" s="507"/>
      <c r="N52" s="505"/>
      <c r="O52" s="506"/>
      <c r="P52" s="349"/>
      <c r="Q52" s="349"/>
      <c r="R52" s="349"/>
      <c r="S52" s="349"/>
      <c r="T52" s="507"/>
      <c r="U52" s="505"/>
      <c r="V52" s="506"/>
      <c r="W52" s="349"/>
      <c r="X52" s="349"/>
      <c r="Y52" s="349"/>
      <c r="Z52" s="349"/>
      <c r="AA52" s="507"/>
      <c r="AB52" s="505"/>
      <c r="AC52" s="506"/>
      <c r="AD52" s="349"/>
      <c r="AE52" s="349"/>
      <c r="AF52" s="349"/>
      <c r="AG52" s="349"/>
      <c r="AH52" s="507"/>
      <c r="AI52" s="508"/>
      <c r="AJ52" s="349"/>
      <c r="AK52" s="349"/>
      <c r="AL52" s="509">
        <f>SUM(G53:AK53)</f>
        <v>0</v>
      </c>
      <c r="AM52" s="510"/>
      <c r="AN52" s="458"/>
      <c r="AO52" s="459"/>
      <c r="AP52" s="510"/>
      <c r="AQ52" s="511"/>
      <c r="AR52" s="511"/>
    </row>
    <row r="53" spans="1:44" ht="15.95" customHeight="1">
      <c r="A53" s="463"/>
      <c r="B53" s="1298"/>
      <c r="C53" s="1299"/>
      <c r="D53" s="1300"/>
      <c r="E53" s="1301"/>
      <c r="F53" s="512" t="s">
        <v>992</v>
      </c>
      <c r="G53" s="513" t="str">
        <f t="shared" ref="G53:AK53" si="22">IF(G52&lt;&gt;"",VLOOKUP(G52,$AC$197:$AL$221,9,FALSE),"")</f>
        <v/>
      </c>
      <c r="H53" s="514" t="str">
        <f t="shared" si="22"/>
        <v/>
      </c>
      <c r="I53" s="514" t="str">
        <f t="shared" si="22"/>
        <v/>
      </c>
      <c r="J53" s="514" t="str">
        <f t="shared" si="22"/>
        <v/>
      </c>
      <c r="K53" s="514" t="str">
        <f t="shared" si="22"/>
        <v/>
      </c>
      <c r="L53" s="514" t="str">
        <f t="shared" si="22"/>
        <v/>
      </c>
      <c r="M53" s="515" t="str">
        <f t="shared" si="22"/>
        <v/>
      </c>
      <c r="N53" s="513" t="str">
        <f t="shared" si="22"/>
        <v/>
      </c>
      <c r="O53" s="514" t="str">
        <f t="shared" si="22"/>
        <v/>
      </c>
      <c r="P53" s="514" t="str">
        <f t="shared" si="22"/>
        <v/>
      </c>
      <c r="Q53" s="514" t="str">
        <f t="shared" si="22"/>
        <v/>
      </c>
      <c r="R53" s="514" t="str">
        <f t="shared" si="22"/>
        <v/>
      </c>
      <c r="S53" s="514" t="str">
        <f t="shared" si="22"/>
        <v/>
      </c>
      <c r="T53" s="515" t="str">
        <f t="shared" si="22"/>
        <v/>
      </c>
      <c r="U53" s="513" t="str">
        <f t="shared" si="22"/>
        <v/>
      </c>
      <c r="V53" s="514" t="str">
        <f t="shared" si="22"/>
        <v/>
      </c>
      <c r="W53" s="514" t="str">
        <f t="shared" si="22"/>
        <v/>
      </c>
      <c r="X53" s="514" t="str">
        <f t="shared" si="22"/>
        <v/>
      </c>
      <c r="Y53" s="514" t="str">
        <f t="shared" si="22"/>
        <v/>
      </c>
      <c r="Z53" s="514" t="str">
        <f t="shared" si="22"/>
        <v/>
      </c>
      <c r="AA53" s="515" t="str">
        <f t="shared" si="22"/>
        <v/>
      </c>
      <c r="AB53" s="513" t="str">
        <f t="shared" si="22"/>
        <v/>
      </c>
      <c r="AC53" s="514" t="str">
        <f t="shared" si="22"/>
        <v/>
      </c>
      <c r="AD53" s="514" t="str">
        <f t="shared" si="22"/>
        <v/>
      </c>
      <c r="AE53" s="514" t="str">
        <f t="shared" si="22"/>
        <v/>
      </c>
      <c r="AF53" s="514" t="str">
        <f t="shared" si="22"/>
        <v/>
      </c>
      <c r="AG53" s="514" t="str">
        <f t="shared" si="22"/>
        <v/>
      </c>
      <c r="AH53" s="515" t="str">
        <f t="shared" si="22"/>
        <v/>
      </c>
      <c r="AI53" s="516" t="str">
        <f t="shared" si="22"/>
        <v/>
      </c>
      <c r="AJ53" s="514" t="str">
        <f t="shared" si="22"/>
        <v/>
      </c>
      <c r="AK53" s="514" t="str">
        <f t="shared" si="22"/>
        <v/>
      </c>
      <c r="AL53" s="517">
        <f>SUM(G53:AH53)</f>
        <v>0</v>
      </c>
      <c r="AM53" s="518">
        <f>AL53/4</f>
        <v>0</v>
      </c>
      <c r="AN53" s="519" t="str">
        <f>IF(C52="","",C52)</f>
        <v/>
      </c>
      <c r="AO53" s="520" t="str">
        <f>IF(D52="","",D52)</f>
        <v/>
      </c>
      <c r="AP53" s="521" t="str">
        <f>IF(D52&lt;&gt;"",VLOOKUP(D52,$AU$2:$AV$6,2,FALSE),"")</f>
        <v/>
      </c>
      <c r="AQ53" s="518">
        <f>ROUNDDOWN(AL53/$AL$6,2)</f>
        <v>0</v>
      </c>
      <c r="AR53" s="518">
        <f>IF(AP53=1,"",AQ53)</f>
        <v>0</v>
      </c>
    </row>
    <row r="54" spans="1:44" ht="15.95" customHeight="1">
      <c r="A54" s="463"/>
      <c r="B54" s="1298" t="s">
        <v>1015</v>
      </c>
      <c r="C54" s="1284"/>
      <c r="D54" s="1286"/>
      <c r="E54" s="1288"/>
      <c r="F54" s="504" t="s">
        <v>989</v>
      </c>
      <c r="G54" s="505"/>
      <c r="H54" s="506"/>
      <c r="I54" s="349"/>
      <c r="J54" s="349"/>
      <c r="K54" s="349"/>
      <c r="L54" s="349"/>
      <c r="M54" s="507"/>
      <c r="N54" s="505"/>
      <c r="O54" s="506"/>
      <c r="P54" s="349"/>
      <c r="Q54" s="349"/>
      <c r="R54" s="349"/>
      <c r="S54" s="349"/>
      <c r="T54" s="507"/>
      <c r="U54" s="505"/>
      <c r="V54" s="506"/>
      <c r="W54" s="349"/>
      <c r="X54" s="349"/>
      <c r="Y54" s="349"/>
      <c r="Z54" s="349"/>
      <c r="AA54" s="507"/>
      <c r="AB54" s="505"/>
      <c r="AC54" s="506"/>
      <c r="AD54" s="349"/>
      <c r="AE54" s="349"/>
      <c r="AF54" s="349"/>
      <c r="AG54" s="349"/>
      <c r="AH54" s="507"/>
      <c r="AI54" s="522"/>
      <c r="AJ54" s="506"/>
      <c r="AK54" s="506"/>
      <c r="AL54" s="509">
        <f>SUM(G55:AK55)</f>
        <v>0</v>
      </c>
      <c r="AM54" s="510"/>
      <c r="AN54" s="458"/>
      <c r="AO54" s="459"/>
      <c r="AP54" s="510"/>
      <c r="AQ54" s="511"/>
      <c r="AR54" s="511"/>
    </row>
    <row r="55" spans="1:44" ht="15.95" customHeight="1">
      <c r="A55" s="463"/>
      <c r="B55" s="1298"/>
      <c r="C55" s="1299"/>
      <c r="D55" s="1300"/>
      <c r="E55" s="1301"/>
      <c r="F55" s="512" t="s">
        <v>992</v>
      </c>
      <c r="G55" s="513" t="str">
        <f t="shared" ref="G55:AK55" si="23">IF(G54&lt;&gt;"",VLOOKUP(G54,$AC$197:$AL$221,9,FALSE),"")</f>
        <v/>
      </c>
      <c r="H55" s="514" t="str">
        <f t="shared" si="23"/>
        <v/>
      </c>
      <c r="I55" s="514" t="str">
        <f t="shared" si="23"/>
        <v/>
      </c>
      <c r="J55" s="514" t="str">
        <f t="shared" si="23"/>
        <v/>
      </c>
      <c r="K55" s="514" t="str">
        <f t="shared" si="23"/>
        <v/>
      </c>
      <c r="L55" s="514" t="str">
        <f t="shared" si="23"/>
        <v/>
      </c>
      <c r="M55" s="515" t="str">
        <f t="shared" si="23"/>
        <v/>
      </c>
      <c r="N55" s="513" t="str">
        <f t="shared" si="23"/>
        <v/>
      </c>
      <c r="O55" s="514" t="str">
        <f t="shared" si="23"/>
        <v/>
      </c>
      <c r="P55" s="514" t="str">
        <f t="shared" si="23"/>
        <v/>
      </c>
      <c r="Q55" s="514" t="str">
        <f t="shared" si="23"/>
        <v/>
      </c>
      <c r="R55" s="514" t="str">
        <f t="shared" si="23"/>
        <v/>
      </c>
      <c r="S55" s="514" t="str">
        <f t="shared" si="23"/>
        <v/>
      </c>
      <c r="T55" s="515" t="str">
        <f t="shared" si="23"/>
        <v/>
      </c>
      <c r="U55" s="513" t="str">
        <f t="shared" si="23"/>
        <v/>
      </c>
      <c r="V55" s="514" t="str">
        <f t="shared" si="23"/>
        <v/>
      </c>
      <c r="W55" s="514" t="str">
        <f t="shared" si="23"/>
        <v/>
      </c>
      <c r="X55" s="514" t="str">
        <f t="shared" si="23"/>
        <v/>
      </c>
      <c r="Y55" s="514" t="str">
        <f t="shared" si="23"/>
        <v/>
      </c>
      <c r="Z55" s="514" t="str">
        <f t="shared" si="23"/>
        <v/>
      </c>
      <c r="AA55" s="515" t="str">
        <f t="shared" si="23"/>
        <v/>
      </c>
      <c r="AB55" s="513" t="str">
        <f t="shared" si="23"/>
        <v/>
      </c>
      <c r="AC55" s="514" t="str">
        <f t="shared" si="23"/>
        <v/>
      </c>
      <c r="AD55" s="514" t="str">
        <f t="shared" si="23"/>
        <v/>
      </c>
      <c r="AE55" s="514" t="str">
        <f t="shared" si="23"/>
        <v/>
      </c>
      <c r="AF55" s="514" t="str">
        <f t="shared" si="23"/>
        <v/>
      </c>
      <c r="AG55" s="514" t="str">
        <f t="shared" si="23"/>
        <v/>
      </c>
      <c r="AH55" s="515" t="str">
        <f t="shared" si="23"/>
        <v/>
      </c>
      <c r="AI55" s="516" t="str">
        <f t="shared" si="23"/>
        <v/>
      </c>
      <c r="AJ55" s="514" t="str">
        <f t="shared" si="23"/>
        <v/>
      </c>
      <c r="AK55" s="514" t="str">
        <f t="shared" si="23"/>
        <v/>
      </c>
      <c r="AL55" s="517">
        <f>SUM(G55:AH55)</f>
        <v>0</v>
      </c>
      <c r="AM55" s="518">
        <f>AL55/4</f>
        <v>0</v>
      </c>
      <c r="AN55" s="519" t="str">
        <f>IF(C54="","",C54)</f>
        <v/>
      </c>
      <c r="AO55" s="520" t="str">
        <f>IF(D54="","",D54)</f>
        <v/>
      </c>
      <c r="AP55" s="521" t="str">
        <f>IF(D54&lt;&gt;"",VLOOKUP(D54,$AU$2:$AV$6,2,FALSE),"")</f>
        <v/>
      </c>
      <c r="AQ55" s="518">
        <f>ROUNDDOWN(AL55/$AL$6,2)</f>
        <v>0</v>
      </c>
      <c r="AR55" s="518">
        <f>IF(AP55=1,"",AQ55)</f>
        <v>0</v>
      </c>
    </row>
    <row r="56" spans="1:44" ht="15.95" customHeight="1">
      <c r="A56" s="463"/>
      <c r="B56" s="1298" t="s">
        <v>1016</v>
      </c>
      <c r="C56" s="1284"/>
      <c r="D56" s="1286"/>
      <c r="E56" s="1288"/>
      <c r="F56" s="504" t="s">
        <v>989</v>
      </c>
      <c r="G56" s="505"/>
      <c r="H56" s="506"/>
      <c r="I56" s="349"/>
      <c r="J56" s="349"/>
      <c r="K56" s="349"/>
      <c r="L56" s="349"/>
      <c r="M56" s="507"/>
      <c r="N56" s="505"/>
      <c r="O56" s="506"/>
      <c r="P56" s="349"/>
      <c r="Q56" s="349"/>
      <c r="R56" s="349"/>
      <c r="S56" s="349"/>
      <c r="T56" s="507"/>
      <c r="U56" s="505"/>
      <c r="V56" s="506"/>
      <c r="W56" s="349"/>
      <c r="X56" s="349"/>
      <c r="Y56" s="349"/>
      <c r="Z56" s="349"/>
      <c r="AA56" s="507"/>
      <c r="AB56" s="505"/>
      <c r="AC56" s="506"/>
      <c r="AD56" s="349"/>
      <c r="AE56" s="349"/>
      <c r="AF56" s="349"/>
      <c r="AG56" s="349"/>
      <c r="AH56" s="507"/>
      <c r="AI56" s="522"/>
      <c r="AJ56" s="506"/>
      <c r="AK56" s="506"/>
      <c r="AL56" s="509">
        <f>SUM(G57:AK57)</f>
        <v>0</v>
      </c>
      <c r="AM56" s="510"/>
      <c r="AN56" s="458"/>
      <c r="AO56" s="459"/>
      <c r="AP56" s="510"/>
      <c r="AQ56" s="511"/>
      <c r="AR56" s="511"/>
    </row>
    <row r="57" spans="1:44" ht="15.95" customHeight="1">
      <c r="A57" s="463"/>
      <c r="B57" s="1298"/>
      <c r="C57" s="1299"/>
      <c r="D57" s="1300"/>
      <c r="E57" s="1301"/>
      <c r="F57" s="512" t="s">
        <v>992</v>
      </c>
      <c r="G57" s="513" t="str">
        <f t="shared" ref="G57:AK57" si="24">IF(G56&lt;&gt;"",VLOOKUP(G56,$AC$197:$AL$221,9,FALSE),"")</f>
        <v/>
      </c>
      <c r="H57" s="514" t="str">
        <f t="shared" si="24"/>
        <v/>
      </c>
      <c r="I57" s="514" t="str">
        <f t="shared" si="24"/>
        <v/>
      </c>
      <c r="J57" s="514" t="str">
        <f t="shared" si="24"/>
        <v/>
      </c>
      <c r="K57" s="514" t="str">
        <f t="shared" si="24"/>
        <v/>
      </c>
      <c r="L57" s="514" t="str">
        <f t="shared" si="24"/>
        <v/>
      </c>
      <c r="M57" s="515" t="str">
        <f t="shared" si="24"/>
        <v/>
      </c>
      <c r="N57" s="513" t="str">
        <f t="shared" si="24"/>
        <v/>
      </c>
      <c r="O57" s="514" t="str">
        <f t="shared" si="24"/>
        <v/>
      </c>
      <c r="P57" s="514" t="str">
        <f t="shared" si="24"/>
        <v/>
      </c>
      <c r="Q57" s="514" t="str">
        <f t="shared" si="24"/>
        <v/>
      </c>
      <c r="R57" s="514" t="str">
        <f t="shared" si="24"/>
        <v/>
      </c>
      <c r="S57" s="514" t="str">
        <f t="shared" si="24"/>
        <v/>
      </c>
      <c r="T57" s="515" t="str">
        <f t="shared" si="24"/>
        <v/>
      </c>
      <c r="U57" s="513" t="str">
        <f t="shared" si="24"/>
        <v/>
      </c>
      <c r="V57" s="514" t="str">
        <f t="shared" si="24"/>
        <v/>
      </c>
      <c r="W57" s="514" t="str">
        <f t="shared" si="24"/>
        <v/>
      </c>
      <c r="X57" s="514" t="str">
        <f t="shared" si="24"/>
        <v/>
      </c>
      <c r="Y57" s="514" t="str">
        <f t="shared" si="24"/>
        <v/>
      </c>
      <c r="Z57" s="514" t="str">
        <f t="shared" si="24"/>
        <v/>
      </c>
      <c r="AA57" s="515" t="str">
        <f t="shared" si="24"/>
        <v/>
      </c>
      <c r="AB57" s="513" t="str">
        <f t="shared" si="24"/>
        <v/>
      </c>
      <c r="AC57" s="514" t="str">
        <f t="shared" si="24"/>
        <v/>
      </c>
      <c r="AD57" s="514" t="str">
        <f t="shared" si="24"/>
        <v/>
      </c>
      <c r="AE57" s="514" t="str">
        <f t="shared" si="24"/>
        <v/>
      </c>
      <c r="AF57" s="514" t="str">
        <f t="shared" si="24"/>
        <v/>
      </c>
      <c r="AG57" s="514" t="str">
        <f t="shared" si="24"/>
        <v/>
      </c>
      <c r="AH57" s="515" t="str">
        <f t="shared" si="24"/>
        <v/>
      </c>
      <c r="AI57" s="516" t="str">
        <f t="shared" si="24"/>
        <v/>
      </c>
      <c r="AJ57" s="514" t="str">
        <f t="shared" si="24"/>
        <v/>
      </c>
      <c r="AK57" s="514" t="str">
        <f t="shared" si="24"/>
        <v/>
      </c>
      <c r="AL57" s="517">
        <f>SUM(G57:AH57)</f>
        <v>0</v>
      </c>
      <c r="AM57" s="518">
        <f>AL57/4</f>
        <v>0</v>
      </c>
      <c r="AN57" s="519" t="str">
        <f>IF(C56="","",C56)</f>
        <v/>
      </c>
      <c r="AO57" s="520" t="str">
        <f>IF(D56="","",D56)</f>
        <v/>
      </c>
      <c r="AP57" s="521" t="str">
        <f>IF(D56&lt;&gt;"",VLOOKUP(D56,$AU$2:$AV$6,2,FALSE),"")</f>
        <v/>
      </c>
      <c r="AQ57" s="518">
        <f>ROUNDDOWN(AL57/$AL$6,2)</f>
        <v>0</v>
      </c>
      <c r="AR57" s="518">
        <f>IF(AP57=1,"",AQ57)</f>
        <v>0</v>
      </c>
    </row>
    <row r="58" spans="1:44" ht="15.95" customHeight="1">
      <c r="A58" s="463"/>
      <c r="B58" s="1298" t="s">
        <v>1017</v>
      </c>
      <c r="C58" s="1284"/>
      <c r="D58" s="1286"/>
      <c r="E58" s="1288"/>
      <c r="F58" s="504" t="s">
        <v>989</v>
      </c>
      <c r="G58" s="505"/>
      <c r="H58" s="506"/>
      <c r="I58" s="349"/>
      <c r="J58" s="349"/>
      <c r="K58" s="349"/>
      <c r="L58" s="349"/>
      <c r="M58" s="507"/>
      <c r="N58" s="505"/>
      <c r="O58" s="506"/>
      <c r="P58" s="349"/>
      <c r="Q58" s="349"/>
      <c r="R58" s="349"/>
      <c r="S58" s="349"/>
      <c r="T58" s="507"/>
      <c r="U58" s="505"/>
      <c r="V58" s="506"/>
      <c r="W58" s="349"/>
      <c r="X58" s="349"/>
      <c r="Y58" s="349"/>
      <c r="Z58" s="349"/>
      <c r="AA58" s="507"/>
      <c r="AB58" s="505"/>
      <c r="AC58" s="506"/>
      <c r="AD58" s="349"/>
      <c r="AE58" s="349"/>
      <c r="AF58" s="349"/>
      <c r="AG58" s="349"/>
      <c r="AH58" s="507"/>
      <c r="AI58" s="508"/>
      <c r="AJ58" s="349"/>
      <c r="AK58" s="349"/>
      <c r="AL58" s="509">
        <f>SUM(G59:AK59)</f>
        <v>0</v>
      </c>
      <c r="AM58" s="510"/>
      <c r="AN58" s="458"/>
      <c r="AO58" s="459"/>
      <c r="AP58" s="510"/>
      <c r="AQ58" s="511"/>
      <c r="AR58" s="511"/>
    </row>
    <row r="59" spans="1:44" ht="15.95" customHeight="1">
      <c r="A59" s="463"/>
      <c r="B59" s="1298"/>
      <c r="C59" s="1299"/>
      <c r="D59" s="1300"/>
      <c r="E59" s="1301"/>
      <c r="F59" s="512" t="s">
        <v>992</v>
      </c>
      <c r="G59" s="513" t="str">
        <f t="shared" ref="G59:AK59" si="25">IF(G58&lt;&gt;"",VLOOKUP(G58,$AC$197:$AL$221,9,FALSE),"")</f>
        <v/>
      </c>
      <c r="H59" s="514" t="str">
        <f t="shared" si="25"/>
        <v/>
      </c>
      <c r="I59" s="514" t="str">
        <f t="shared" si="25"/>
        <v/>
      </c>
      <c r="J59" s="514" t="str">
        <f t="shared" si="25"/>
        <v/>
      </c>
      <c r="K59" s="514" t="str">
        <f t="shared" si="25"/>
        <v/>
      </c>
      <c r="L59" s="514" t="str">
        <f t="shared" si="25"/>
        <v/>
      </c>
      <c r="M59" s="515" t="str">
        <f t="shared" si="25"/>
        <v/>
      </c>
      <c r="N59" s="513" t="str">
        <f t="shared" si="25"/>
        <v/>
      </c>
      <c r="O59" s="514" t="str">
        <f t="shared" si="25"/>
        <v/>
      </c>
      <c r="P59" s="514" t="str">
        <f t="shared" si="25"/>
        <v/>
      </c>
      <c r="Q59" s="514" t="str">
        <f t="shared" si="25"/>
        <v/>
      </c>
      <c r="R59" s="514" t="str">
        <f t="shared" si="25"/>
        <v/>
      </c>
      <c r="S59" s="514" t="str">
        <f t="shared" si="25"/>
        <v/>
      </c>
      <c r="T59" s="515" t="str">
        <f t="shared" si="25"/>
        <v/>
      </c>
      <c r="U59" s="513" t="str">
        <f t="shared" si="25"/>
        <v/>
      </c>
      <c r="V59" s="514" t="str">
        <f t="shared" si="25"/>
        <v/>
      </c>
      <c r="W59" s="514" t="str">
        <f t="shared" si="25"/>
        <v/>
      </c>
      <c r="X59" s="514" t="str">
        <f t="shared" si="25"/>
        <v/>
      </c>
      <c r="Y59" s="514" t="str">
        <f t="shared" si="25"/>
        <v/>
      </c>
      <c r="Z59" s="514" t="str">
        <f t="shared" si="25"/>
        <v/>
      </c>
      <c r="AA59" s="515" t="str">
        <f t="shared" si="25"/>
        <v/>
      </c>
      <c r="AB59" s="513" t="str">
        <f t="shared" si="25"/>
        <v/>
      </c>
      <c r="AC59" s="514" t="str">
        <f t="shared" si="25"/>
        <v/>
      </c>
      <c r="AD59" s="514" t="str">
        <f t="shared" si="25"/>
        <v/>
      </c>
      <c r="AE59" s="514" t="str">
        <f t="shared" si="25"/>
        <v/>
      </c>
      <c r="AF59" s="514" t="str">
        <f t="shared" si="25"/>
        <v/>
      </c>
      <c r="AG59" s="514" t="str">
        <f t="shared" si="25"/>
        <v/>
      </c>
      <c r="AH59" s="515" t="str">
        <f t="shared" si="25"/>
        <v/>
      </c>
      <c r="AI59" s="516" t="str">
        <f t="shared" si="25"/>
        <v/>
      </c>
      <c r="AJ59" s="514" t="str">
        <f t="shared" si="25"/>
        <v/>
      </c>
      <c r="AK59" s="514" t="str">
        <f t="shared" si="25"/>
        <v/>
      </c>
      <c r="AL59" s="517">
        <f>SUM(G59:AH59)</f>
        <v>0</v>
      </c>
      <c r="AM59" s="518">
        <f>AL59/4</f>
        <v>0</v>
      </c>
      <c r="AN59" s="519" t="str">
        <f>IF(C58="","",C58)</f>
        <v/>
      </c>
      <c r="AO59" s="520" t="str">
        <f>IF(D58="","",D58)</f>
        <v/>
      </c>
      <c r="AP59" s="521" t="str">
        <f>IF(D58&lt;&gt;"",VLOOKUP(D58,$AU$2:$AV$6,2,FALSE),"")</f>
        <v/>
      </c>
      <c r="AQ59" s="518">
        <f>ROUNDDOWN(AL59/$AL$6,2)</f>
        <v>0</v>
      </c>
      <c r="AR59" s="518">
        <f>IF(AP59=1,"",AQ59)</f>
        <v>0</v>
      </c>
    </row>
    <row r="60" spans="1:44" ht="15.95" customHeight="1">
      <c r="A60" s="463"/>
      <c r="B60" s="1298" t="s">
        <v>1018</v>
      </c>
      <c r="C60" s="1284"/>
      <c r="D60" s="1286"/>
      <c r="E60" s="1288"/>
      <c r="F60" s="504" t="s">
        <v>989</v>
      </c>
      <c r="G60" s="505"/>
      <c r="H60" s="506"/>
      <c r="I60" s="349"/>
      <c r="J60" s="349"/>
      <c r="K60" s="349"/>
      <c r="L60" s="349"/>
      <c r="M60" s="507"/>
      <c r="N60" s="505"/>
      <c r="O60" s="506"/>
      <c r="P60" s="349"/>
      <c r="Q60" s="349"/>
      <c r="R60" s="349"/>
      <c r="S60" s="349"/>
      <c r="T60" s="507"/>
      <c r="U60" s="505"/>
      <c r="V60" s="506"/>
      <c r="W60" s="349"/>
      <c r="X60" s="349"/>
      <c r="Y60" s="349"/>
      <c r="Z60" s="349"/>
      <c r="AA60" s="507"/>
      <c r="AB60" s="505"/>
      <c r="AC60" s="506"/>
      <c r="AD60" s="349"/>
      <c r="AE60" s="349"/>
      <c r="AF60" s="349"/>
      <c r="AG60" s="349"/>
      <c r="AH60" s="507"/>
      <c r="AI60" s="508"/>
      <c r="AJ60" s="349"/>
      <c r="AK60" s="349"/>
      <c r="AL60" s="509">
        <f>SUM(G61:AK61)</f>
        <v>0</v>
      </c>
      <c r="AM60" s="510"/>
      <c r="AN60" s="458"/>
      <c r="AO60" s="459"/>
      <c r="AP60" s="510"/>
      <c r="AQ60" s="511"/>
      <c r="AR60" s="511"/>
    </row>
    <row r="61" spans="1:44" ht="15.95" customHeight="1">
      <c r="A61" s="463"/>
      <c r="B61" s="1298"/>
      <c r="C61" s="1299"/>
      <c r="D61" s="1300"/>
      <c r="E61" s="1301"/>
      <c r="F61" s="512" t="s">
        <v>992</v>
      </c>
      <c r="G61" s="513" t="str">
        <f t="shared" ref="G61:AK61" si="26">IF(G60&lt;&gt;"",VLOOKUP(G60,$AC$197:$AL$221,9,FALSE),"")</f>
        <v/>
      </c>
      <c r="H61" s="514" t="str">
        <f t="shared" si="26"/>
        <v/>
      </c>
      <c r="I61" s="514" t="str">
        <f t="shared" si="26"/>
        <v/>
      </c>
      <c r="J61" s="514" t="str">
        <f t="shared" si="26"/>
        <v/>
      </c>
      <c r="K61" s="514" t="str">
        <f t="shared" si="26"/>
        <v/>
      </c>
      <c r="L61" s="514" t="str">
        <f t="shared" si="26"/>
        <v/>
      </c>
      <c r="M61" s="515" t="str">
        <f t="shared" si="26"/>
        <v/>
      </c>
      <c r="N61" s="513" t="str">
        <f t="shared" si="26"/>
        <v/>
      </c>
      <c r="O61" s="514" t="str">
        <f t="shared" si="26"/>
        <v/>
      </c>
      <c r="P61" s="514" t="str">
        <f t="shared" si="26"/>
        <v/>
      </c>
      <c r="Q61" s="514" t="str">
        <f t="shared" si="26"/>
        <v/>
      </c>
      <c r="R61" s="514" t="str">
        <f t="shared" si="26"/>
        <v/>
      </c>
      <c r="S61" s="514" t="str">
        <f t="shared" si="26"/>
        <v/>
      </c>
      <c r="T61" s="515" t="str">
        <f t="shared" si="26"/>
        <v/>
      </c>
      <c r="U61" s="513" t="str">
        <f t="shared" si="26"/>
        <v/>
      </c>
      <c r="V61" s="514" t="str">
        <f t="shared" si="26"/>
        <v/>
      </c>
      <c r="W61" s="514" t="str">
        <f t="shared" si="26"/>
        <v/>
      </c>
      <c r="X61" s="514" t="str">
        <f t="shared" si="26"/>
        <v/>
      </c>
      <c r="Y61" s="514" t="str">
        <f t="shared" si="26"/>
        <v/>
      </c>
      <c r="Z61" s="514" t="str">
        <f t="shared" si="26"/>
        <v/>
      </c>
      <c r="AA61" s="515" t="str">
        <f t="shared" si="26"/>
        <v/>
      </c>
      <c r="AB61" s="513" t="str">
        <f t="shared" si="26"/>
        <v/>
      </c>
      <c r="AC61" s="514" t="str">
        <f t="shared" si="26"/>
        <v/>
      </c>
      <c r="AD61" s="514" t="str">
        <f t="shared" si="26"/>
        <v/>
      </c>
      <c r="AE61" s="514" t="str">
        <f t="shared" si="26"/>
        <v/>
      </c>
      <c r="AF61" s="514" t="str">
        <f t="shared" si="26"/>
        <v/>
      </c>
      <c r="AG61" s="514" t="str">
        <f t="shared" si="26"/>
        <v/>
      </c>
      <c r="AH61" s="515" t="str">
        <f t="shared" si="26"/>
        <v/>
      </c>
      <c r="AI61" s="516" t="str">
        <f t="shared" si="26"/>
        <v/>
      </c>
      <c r="AJ61" s="514" t="str">
        <f t="shared" si="26"/>
        <v/>
      </c>
      <c r="AK61" s="514" t="str">
        <f t="shared" si="26"/>
        <v/>
      </c>
      <c r="AL61" s="517">
        <f>SUM(G61:AH61)</f>
        <v>0</v>
      </c>
      <c r="AM61" s="518">
        <f>AL61/4</f>
        <v>0</v>
      </c>
      <c r="AN61" s="519" t="str">
        <f>IF(C60="","",C60)</f>
        <v/>
      </c>
      <c r="AO61" s="520" t="str">
        <f>IF(D60="","",D60)</f>
        <v/>
      </c>
      <c r="AP61" s="521" t="str">
        <f>IF(D60&lt;&gt;"",VLOOKUP(D60,$AU$2:$AV$6,2,FALSE),"")</f>
        <v/>
      </c>
      <c r="AQ61" s="518">
        <f>ROUNDDOWN(AL61/$AL$6,2)</f>
        <v>0</v>
      </c>
      <c r="AR61" s="518">
        <f>IF(AP61=1,"",AQ61)</f>
        <v>0</v>
      </c>
    </row>
    <row r="62" spans="1:44" ht="15.95" customHeight="1">
      <c r="A62" s="463"/>
      <c r="B62" s="1298" t="s">
        <v>1019</v>
      </c>
      <c r="C62" s="1284"/>
      <c r="D62" s="1286"/>
      <c r="E62" s="1288"/>
      <c r="F62" s="504" t="s">
        <v>989</v>
      </c>
      <c r="G62" s="505"/>
      <c r="H62" s="506"/>
      <c r="I62" s="349"/>
      <c r="J62" s="349"/>
      <c r="K62" s="349"/>
      <c r="L62" s="349"/>
      <c r="M62" s="507"/>
      <c r="N62" s="505"/>
      <c r="O62" s="506"/>
      <c r="P62" s="349"/>
      <c r="Q62" s="349"/>
      <c r="R62" s="349"/>
      <c r="S62" s="349"/>
      <c r="T62" s="507"/>
      <c r="U62" s="505"/>
      <c r="V62" s="506"/>
      <c r="W62" s="349"/>
      <c r="X62" s="349"/>
      <c r="Y62" s="349"/>
      <c r="Z62" s="349"/>
      <c r="AA62" s="507"/>
      <c r="AB62" s="505"/>
      <c r="AC62" s="506"/>
      <c r="AD62" s="349"/>
      <c r="AE62" s="349"/>
      <c r="AF62" s="349"/>
      <c r="AG62" s="349"/>
      <c r="AH62" s="507"/>
      <c r="AI62" s="522"/>
      <c r="AJ62" s="506"/>
      <c r="AK62" s="506"/>
      <c r="AL62" s="509">
        <f>SUM(G63:AK63)</f>
        <v>0</v>
      </c>
      <c r="AM62" s="510"/>
      <c r="AN62" s="458"/>
      <c r="AO62" s="459"/>
      <c r="AP62" s="510"/>
      <c r="AQ62" s="511"/>
      <c r="AR62" s="511"/>
    </row>
    <row r="63" spans="1:44" ht="15.95" customHeight="1">
      <c r="A63" s="463"/>
      <c r="B63" s="1298"/>
      <c r="C63" s="1299"/>
      <c r="D63" s="1300"/>
      <c r="E63" s="1301"/>
      <c r="F63" s="512" t="s">
        <v>992</v>
      </c>
      <c r="G63" s="513" t="str">
        <f t="shared" ref="G63:AK63" si="27">IF(G62&lt;&gt;"",VLOOKUP(G62,$AC$197:$AL$221,9,FALSE),"")</f>
        <v/>
      </c>
      <c r="H63" s="514" t="str">
        <f t="shared" si="27"/>
        <v/>
      </c>
      <c r="I63" s="514" t="str">
        <f t="shared" si="27"/>
        <v/>
      </c>
      <c r="J63" s="514" t="str">
        <f t="shared" si="27"/>
        <v/>
      </c>
      <c r="K63" s="514" t="str">
        <f t="shared" si="27"/>
        <v/>
      </c>
      <c r="L63" s="514" t="str">
        <f t="shared" si="27"/>
        <v/>
      </c>
      <c r="M63" s="515" t="str">
        <f t="shared" si="27"/>
        <v/>
      </c>
      <c r="N63" s="513" t="str">
        <f t="shared" si="27"/>
        <v/>
      </c>
      <c r="O63" s="514" t="str">
        <f t="shared" si="27"/>
        <v/>
      </c>
      <c r="P63" s="514" t="str">
        <f t="shared" si="27"/>
        <v/>
      </c>
      <c r="Q63" s="514" t="str">
        <f t="shared" si="27"/>
        <v/>
      </c>
      <c r="R63" s="514" t="str">
        <f t="shared" si="27"/>
        <v/>
      </c>
      <c r="S63" s="514" t="str">
        <f t="shared" si="27"/>
        <v/>
      </c>
      <c r="T63" s="515" t="str">
        <f t="shared" si="27"/>
        <v/>
      </c>
      <c r="U63" s="513" t="str">
        <f t="shared" si="27"/>
        <v/>
      </c>
      <c r="V63" s="514" t="str">
        <f t="shared" si="27"/>
        <v/>
      </c>
      <c r="W63" s="514" t="str">
        <f t="shared" si="27"/>
        <v/>
      </c>
      <c r="X63" s="514" t="str">
        <f t="shared" si="27"/>
        <v/>
      </c>
      <c r="Y63" s="514" t="str">
        <f t="shared" si="27"/>
        <v/>
      </c>
      <c r="Z63" s="514" t="str">
        <f t="shared" si="27"/>
        <v/>
      </c>
      <c r="AA63" s="515" t="str">
        <f t="shared" si="27"/>
        <v/>
      </c>
      <c r="AB63" s="513" t="str">
        <f t="shared" si="27"/>
        <v/>
      </c>
      <c r="AC63" s="514" t="str">
        <f t="shared" si="27"/>
        <v/>
      </c>
      <c r="AD63" s="514" t="str">
        <f t="shared" si="27"/>
        <v/>
      </c>
      <c r="AE63" s="514" t="str">
        <f t="shared" si="27"/>
        <v/>
      </c>
      <c r="AF63" s="514" t="str">
        <f t="shared" si="27"/>
        <v/>
      </c>
      <c r="AG63" s="514" t="str">
        <f t="shared" si="27"/>
        <v/>
      </c>
      <c r="AH63" s="515" t="str">
        <f t="shared" si="27"/>
        <v/>
      </c>
      <c r="AI63" s="516" t="str">
        <f t="shared" si="27"/>
        <v/>
      </c>
      <c r="AJ63" s="514" t="str">
        <f t="shared" si="27"/>
        <v/>
      </c>
      <c r="AK63" s="514" t="str">
        <f t="shared" si="27"/>
        <v/>
      </c>
      <c r="AL63" s="517">
        <f>SUM(G63:AH63)</f>
        <v>0</v>
      </c>
      <c r="AM63" s="518">
        <f>AL63/4</f>
        <v>0</v>
      </c>
      <c r="AN63" s="519" t="str">
        <f>IF(C62="","",C62)</f>
        <v/>
      </c>
      <c r="AO63" s="520" t="str">
        <f>IF(D62="","",D62)</f>
        <v/>
      </c>
      <c r="AP63" s="521" t="str">
        <f>IF(D62&lt;&gt;"",VLOOKUP(D62,$AU$2:$AV$6,2,FALSE),"")</f>
        <v/>
      </c>
      <c r="AQ63" s="518">
        <f>ROUNDDOWN(AL63/$AL$6,2)</f>
        <v>0</v>
      </c>
      <c r="AR63" s="518">
        <f>IF(AP63=1,"",AQ63)</f>
        <v>0</v>
      </c>
    </row>
    <row r="64" spans="1:44" ht="15.95" customHeight="1">
      <c r="A64" s="463"/>
      <c r="B64" s="1298" t="s">
        <v>1020</v>
      </c>
      <c r="C64" s="1284"/>
      <c r="D64" s="1286"/>
      <c r="E64" s="1288"/>
      <c r="F64" s="504" t="s">
        <v>989</v>
      </c>
      <c r="G64" s="505"/>
      <c r="H64" s="506"/>
      <c r="I64" s="349"/>
      <c r="J64" s="349"/>
      <c r="K64" s="349"/>
      <c r="L64" s="349"/>
      <c r="M64" s="507"/>
      <c r="N64" s="505"/>
      <c r="O64" s="506"/>
      <c r="P64" s="349"/>
      <c r="Q64" s="349"/>
      <c r="R64" s="349"/>
      <c r="S64" s="349"/>
      <c r="T64" s="507"/>
      <c r="U64" s="505"/>
      <c r="V64" s="506"/>
      <c r="W64" s="349"/>
      <c r="X64" s="349"/>
      <c r="Y64" s="349"/>
      <c r="Z64" s="349"/>
      <c r="AA64" s="507"/>
      <c r="AB64" s="505"/>
      <c r="AC64" s="506"/>
      <c r="AD64" s="349"/>
      <c r="AE64" s="349"/>
      <c r="AF64" s="349"/>
      <c r="AG64" s="349"/>
      <c r="AH64" s="507"/>
      <c r="AI64" s="522"/>
      <c r="AJ64" s="506"/>
      <c r="AK64" s="506"/>
      <c r="AL64" s="509">
        <f>SUM(G65:AK65)</f>
        <v>0</v>
      </c>
      <c r="AM64" s="510"/>
      <c r="AN64" s="458"/>
      <c r="AO64" s="459"/>
      <c r="AP64" s="510"/>
      <c r="AQ64" s="511"/>
      <c r="AR64" s="511"/>
    </row>
    <row r="65" spans="1:44" ht="15.95" customHeight="1">
      <c r="A65" s="463"/>
      <c r="B65" s="1298"/>
      <c r="C65" s="1299"/>
      <c r="D65" s="1300"/>
      <c r="E65" s="1301"/>
      <c r="F65" s="512" t="s">
        <v>992</v>
      </c>
      <c r="G65" s="513" t="str">
        <f t="shared" ref="G65:AK65" si="28">IF(G64&lt;&gt;"",VLOOKUP(G64,$AC$197:$AL$221,9,FALSE),"")</f>
        <v/>
      </c>
      <c r="H65" s="514" t="str">
        <f t="shared" si="28"/>
        <v/>
      </c>
      <c r="I65" s="514" t="str">
        <f t="shared" si="28"/>
        <v/>
      </c>
      <c r="J65" s="514" t="str">
        <f t="shared" si="28"/>
        <v/>
      </c>
      <c r="K65" s="514" t="str">
        <f t="shared" si="28"/>
        <v/>
      </c>
      <c r="L65" s="514" t="str">
        <f t="shared" si="28"/>
        <v/>
      </c>
      <c r="M65" s="515" t="str">
        <f t="shared" si="28"/>
        <v/>
      </c>
      <c r="N65" s="513" t="str">
        <f t="shared" si="28"/>
        <v/>
      </c>
      <c r="O65" s="514" t="str">
        <f t="shared" si="28"/>
        <v/>
      </c>
      <c r="P65" s="514" t="str">
        <f t="shared" si="28"/>
        <v/>
      </c>
      <c r="Q65" s="514" t="str">
        <f t="shared" si="28"/>
        <v/>
      </c>
      <c r="R65" s="514" t="str">
        <f t="shared" si="28"/>
        <v/>
      </c>
      <c r="S65" s="514" t="str">
        <f t="shared" si="28"/>
        <v/>
      </c>
      <c r="T65" s="515" t="str">
        <f t="shared" si="28"/>
        <v/>
      </c>
      <c r="U65" s="513" t="str">
        <f t="shared" si="28"/>
        <v/>
      </c>
      <c r="V65" s="514" t="str">
        <f t="shared" si="28"/>
        <v/>
      </c>
      <c r="W65" s="514" t="str">
        <f t="shared" si="28"/>
        <v/>
      </c>
      <c r="X65" s="514" t="str">
        <f t="shared" si="28"/>
        <v/>
      </c>
      <c r="Y65" s="514" t="str">
        <f t="shared" si="28"/>
        <v/>
      </c>
      <c r="Z65" s="514" t="str">
        <f t="shared" si="28"/>
        <v/>
      </c>
      <c r="AA65" s="515" t="str">
        <f t="shared" si="28"/>
        <v/>
      </c>
      <c r="AB65" s="513" t="str">
        <f t="shared" si="28"/>
        <v/>
      </c>
      <c r="AC65" s="514" t="str">
        <f t="shared" si="28"/>
        <v/>
      </c>
      <c r="AD65" s="514" t="str">
        <f t="shared" si="28"/>
        <v/>
      </c>
      <c r="AE65" s="514" t="str">
        <f t="shared" si="28"/>
        <v/>
      </c>
      <c r="AF65" s="514" t="str">
        <f t="shared" si="28"/>
        <v/>
      </c>
      <c r="AG65" s="514" t="str">
        <f t="shared" si="28"/>
        <v/>
      </c>
      <c r="AH65" s="515" t="str">
        <f t="shared" si="28"/>
        <v/>
      </c>
      <c r="AI65" s="516" t="str">
        <f t="shared" si="28"/>
        <v/>
      </c>
      <c r="AJ65" s="514" t="str">
        <f t="shared" si="28"/>
        <v/>
      </c>
      <c r="AK65" s="514" t="str">
        <f t="shared" si="28"/>
        <v/>
      </c>
      <c r="AL65" s="517">
        <f>SUM(G65:AH65)</f>
        <v>0</v>
      </c>
      <c r="AM65" s="518">
        <f>AL65/4</f>
        <v>0</v>
      </c>
      <c r="AN65" s="519" t="str">
        <f>IF(C64="","",C64)</f>
        <v/>
      </c>
      <c r="AO65" s="520" t="str">
        <f>IF(D64="","",D64)</f>
        <v/>
      </c>
      <c r="AP65" s="521" t="str">
        <f>IF(D64&lt;&gt;"",VLOOKUP(D64,$AU$2:$AV$6,2,FALSE),"")</f>
        <v/>
      </c>
      <c r="AQ65" s="518">
        <f>ROUNDDOWN(AL65/$AL$6,2)</f>
        <v>0</v>
      </c>
      <c r="AR65" s="518">
        <f>IF(AP65=1,"",AQ65)</f>
        <v>0</v>
      </c>
    </row>
    <row r="66" spans="1:44" ht="15.95" customHeight="1">
      <c r="A66" s="463"/>
      <c r="B66" s="1298" t="s">
        <v>1021</v>
      </c>
      <c r="C66" s="1284"/>
      <c r="D66" s="1286"/>
      <c r="E66" s="1288"/>
      <c r="F66" s="504" t="s">
        <v>989</v>
      </c>
      <c r="G66" s="505"/>
      <c r="H66" s="506"/>
      <c r="I66" s="349"/>
      <c r="J66" s="349"/>
      <c r="K66" s="349"/>
      <c r="L66" s="349"/>
      <c r="M66" s="507"/>
      <c r="N66" s="505"/>
      <c r="O66" s="506"/>
      <c r="P66" s="349"/>
      <c r="Q66" s="349"/>
      <c r="R66" s="349"/>
      <c r="S66" s="349"/>
      <c r="T66" s="507"/>
      <c r="U66" s="505"/>
      <c r="V66" s="506"/>
      <c r="W66" s="349"/>
      <c r="X66" s="349"/>
      <c r="Y66" s="349"/>
      <c r="Z66" s="349"/>
      <c r="AA66" s="507"/>
      <c r="AB66" s="505"/>
      <c r="AC66" s="506"/>
      <c r="AD66" s="349"/>
      <c r="AE66" s="349"/>
      <c r="AF66" s="349"/>
      <c r="AG66" s="349"/>
      <c r="AH66" s="507"/>
      <c r="AI66" s="508"/>
      <c r="AJ66" s="349"/>
      <c r="AK66" s="349"/>
      <c r="AL66" s="509">
        <f>SUM(G67:AK67)</f>
        <v>0</v>
      </c>
      <c r="AM66" s="510"/>
      <c r="AN66" s="458"/>
      <c r="AO66" s="459"/>
      <c r="AP66" s="510"/>
      <c r="AQ66" s="511"/>
      <c r="AR66" s="511"/>
    </row>
    <row r="67" spans="1:44" ht="15.95" customHeight="1">
      <c r="A67" s="463"/>
      <c r="B67" s="1298"/>
      <c r="C67" s="1299"/>
      <c r="D67" s="1300"/>
      <c r="E67" s="1301"/>
      <c r="F67" s="512" t="s">
        <v>992</v>
      </c>
      <c r="G67" s="513" t="str">
        <f t="shared" ref="G67:AK67" si="29">IF(G66&lt;&gt;"",VLOOKUP(G66,$AC$197:$AL$221,9,FALSE),"")</f>
        <v/>
      </c>
      <c r="H67" s="514" t="str">
        <f t="shared" si="29"/>
        <v/>
      </c>
      <c r="I67" s="514" t="str">
        <f t="shared" si="29"/>
        <v/>
      </c>
      <c r="J67" s="514" t="str">
        <f t="shared" si="29"/>
        <v/>
      </c>
      <c r="K67" s="514" t="str">
        <f t="shared" si="29"/>
        <v/>
      </c>
      <c r="L67" s="514" t="str">
        <f t="shared" si="29"/>
        <v/>
      </c>
      <c r="M67" s="515" t="str">
        <f t="shared" si="29"/>
        <v/>
      </c>
      <c r="N67" s="513" t="str">
        <f t="shared" si="29"/>
        <v/>
      </c>
      <c r="O67" s="514" t="str">
        <f t="shared" si="29"/>
        <v/>
      </c>
      <c r="P67" s="514" t="str">
        <f t="shared" si="29"/>
        <v/>
      </c>
      <c r="Q67" s="514" t="str">
        <f t="shared" si="29"/>
        <v/>
      </c>
      <c r="R67" s="514" t="str">
        <f t="shared" si="29"/>
        <v/>
      </c>
      <c r="S67" s="514" t="str">
        <f t="shared" si="29"/>
        <v/>
      </c>
      <c r="T67" s="515" t="str">
        <f t="shared" si="29"/>
        <v/>
      </c>
      <c r="U67" s="513" t="str">
        <f t="shared" si="29"/>
        <v/>
      </c>
      <c r="V67" s="514" t="str">
        <f t="shared" si="29"/>
        <v/>
      </c>
      <c r="W67" s="514" t="str">
        <f t="shared" si="29"/>
        <v/>
      </c>
      <c r="X67" s="514" t="str">
        <f t="shared" si="29"/>
        <v/>
      </c>
      <c r="Y67" s="514" t="str">
        <f t="shared" si="29"/>
        <v/>
      </c>
      <c r="Z67" s="514" t="str">
        <f t="shared" si="29"/>
        <v/>
      </c>
      <c r="AA67" s="515" t="str">
        <f t="shared" si="29"/>
        <v/>
      </c>
      <c r="AB67" s="513" t="str">
        <f t="shared" si="29"/>
        <v/>
      </c>
      <c r="AC67" s="514" t="str">
        <f t="shared" si="29"/>
        <v/>
      </c>
      <c r="AD67" s="514" t="str">
        <f t="shared" si="29"/>
        <v/>
      </c>
      <c r="AE67" s="514" t="str">
        <f t="shared" si="29"/>
        <v/>
      </c>
      <c r="AF67" s="514" t="str">
        <f t="shared" si="29"/>
        <v/>
      </c>
      <c r="AG67" s="514" t="str">
        <f t="shared" si="29"/>
        <v/>
      </c>
      <c r="AH67" s="515" t="str">
        <f t="shared" si="29"/>
        <v/>
      </c>
      <c r="AI67" s="516" t="str">
        <f t="shared" si="29"/>
        <v/>
      </c>
      <c r="AJ67" s="514" t="str">
        <f t="shared" si="29"/>
        <v/>
      </c>
      <c r="AK67" s="514" t="str">
        <f t="shared" si="29"/>
        <v/>
      </c>
      <c r="AL67" s="517">
        <f>SUM(G67:AH67)</f>
        <v>0</v>
      </c>
      <c r="AM67" s="518">
        <f>AL67/4</f>
        <v>0</v>
      </c>
      <c r="AN67" s="519" t="str">
        <f>IF(C66="","",C66)</f>
        <v/>
      </c>
      <c r="AO67" s="520" t="str">
        <f>IF(D66="","",D66)</f>
        <v/>
      </c>
      <c r="AP67" s="521" t="str">
        <f>IF(D66&lt;&gt;"",VLOOKUP(D66,$AU$2:$AV$6,2,FALSE),"")</f>
        <v/>
      </c>
      <c r="AQ67" s="518">
        <f>ROUNDDOWN(AL67/$AL$6,2)</f>
        <v>0</v>
      </c>
      <c r="AR67" s="518">
        <f>IF(AP67=1,"",AQ67)</f>
        <v>0</v>
      </c>
    </row>
    <row r="68" spans="1:44" ht="15.95" customHeight="1">
      <c r="A68" s="463"/>
      <c r="B68" s="1298" t="s">
        <v>1022</v>
      </c>
      <c r="C68" s="1284"/>
      <c r="D68" s="1286"/>
      <c r="E68" s="1288"/>
      <c r="F68" s="504" t="s">
        <v>989</v>
      </c>
      <c r="G68" s="505"/>
      <c r="H68" s="506"/>
      <c r="I68" s="349"/>
      <c r="J68" s="349"/>
      <c r="K68" s="349"/>
      <c r="L68" s="349"/>
      <c r="M68" s="507"/>
      <c r="N68" s="505"/>
      <c r="O68" s="506"/>
      <c r="P68" s="349"/>
      <c r="Q68" s="349"/>
      <c r="R68" s="349"/>
      <c r="S68" s="349"/>
      <c r="T68" s="507"/>
      <c r="U68" s="505"/>
      <c r="V68" s="506"/>
      <c r="W68" s="349"/>
      <c r="X68" s="349"/>
      <c r="Y68" s="349"/>
      <c r="Z68" s="349"/>
      <c r="AA68" s="507"/>
      <c r="AB68" s="505"/>
      <c r="AC68" s="506"/>
      <c r="AD68" s="349"/>
      <c r="AE68" s="349"/>
      <c r="AF68" s="349"/>
      <c r="AG68" s="349"/>
      <c r="AH68" s="507"/>
      <c r="AI68" s="508"/>
      <c r="AJ68" s="349"/>
      <c r="AK68" s="349"/>
      <c r="AL68" s="509">
        <f>SUM(G69:AK69)</f>
        <v>0</v>
      </c>
      <c r="AM68" s="510"/>
      <c r="AN68" s="458"/>
      <c r="AO68" s="459"/>
      <c r="AP68" s="510"/>
      <c r="AQ68" s="511"/>
      <c r="AR68" s="511"/>
    </row>
    <row r="69" spans="1:44" ht="15.95" customHeight="1">
      <c r="A69" s="463"/>
      <c r="B69" s="1298"/>
      <c r="C69" s="1299"/>
      <c r="D69" s="1300"/>
      <c r="E69" s="1301"/>
      <c r="F69" s="512" t="s">
        <v>992</v>
      </c>
      <c r="G69" s="513" t="str">
        <f t="shared" ref="G69:AK69" si="30">IF(G68&lt;&gt;"",VLOOKUP(G68,$AC$197:$AL$221,9,FALSE),"")</f>
        <v/>
      </c>
      <c r="H69" s="514" t="str">
        <f t="shared" si="30"/>
        <v/>
      </c>
      <c r="I69" s="514" t="str">
        <f t="shared" si="30"/>
        <v/>
      </c>
      <c r="J69" s="514" t="str">
        <f t="shared" si="30"/>
        <v/>
      </c>
      <c r="K69" s="514" t="str">
        <f t="shared" si="30"/>
        <v/>
      </c>
      <c r="L69" s="514" t="str">
        <f t="shared" si="30"/>
        <v/>
      </c>
      <c r="M69" s="515" t="str">
        <f t="shared" si="30"/>
        <v/>
      </c>
      <c r="N69" s="513" t="str">
        <f t="shared" si="30"/>
        <v/>
      </c>
      <c r="O69" s="514" t="str">
        <f t="shared" si="30"/>
        <v/>
      </c>
      <c r="P69" s="514" t="str">
        <f t="shared" si="30"/>
        <v/>
      </c>
      <c r="Q69" s="514" t="str">
        <f t="shared" si="30"/>
        <v/>
      </c>
      <c r="R69" s="514" t="str">
        <f t="shared" si="30"/>
        <v/>
      </c>
      <c r="S69" s="514" t="str">
        <f t="shared" si="30"/>
        <v/>
      </c>
      <c r="T69" s="515" t="str">
        <f t="shared" si="30"/>
        <v/>
      </c>
      <c r="U69" s="513" t="str">
        <f t="shared" si="30"/>
        <v/>
      </c>
      <c r="V69" s="514" t="str">
        <f t="shared" si="30"/>
        <v/>
      </c>
      <c r="W69" s="514" t="str">
        <f t="shared" si="30"/>
        <v/>
      </c>
      <c r="X69" s="514" t="str">
        <f t="shared" si="30"/>
        <v/>
      </c>
      <c r="Y69" s="514" t="str">
        <f t="shared" si="30"/>
        <v/>
      </c>
      <c r="Z69" s="514" t="str">
        <f t="shared" si="30"/>
        <v/>
      </c>
      <c r="AA69" s="515" t="str">
        <f t="shared" si="30"/>
        <v/>
      </c>
      <c r="AB69" s="513" t="str">
        <f t="shared" si="30"/>
        <v/>
      </c>
      <c r="AC69" s="514" t="str">
        <f t="shared" si="30"/>
        <v/>
      </c>
      <c r="AD69" s="514" t="str">
        <f t="shared" si="30"/>
        <v/>
      </c>
      <c r="AE69" s="514" t="str">
        <f t="shared" si="30"/>
        <v/>
      </c>
      <c r="AF69" s="514" t="str">
        <f t="shared" si="30"/>
        <v/>
      </c>
      <c r="AG69" s="514" t="str">
        <f t="shared" si="30"/>
        <v/>
      </c>
      <c r="AH69" s="515" t="str">
        <f t="shared" si="30"/>
        <v/>
      </c>
      <c r="AI69" s="516" t="str">
        <f t="shared" si="30"/>
        <v/>
      </c>
      <c r="AJ69" s="514" t="str">
        <f t="shared" si="30"/>
        <v/>
      </c>
      <c r="AK69" s="514" t="str">
        <f t="shared" si="30"/>
        <v/>
      </c>
      <c r="AL69" s="517">
        <f>SUM(G69:AH69)</f>
        <v>0</v>
      </c>
      <c r="AM69" s="518">
        <f>AL69/4</f>
        <v>0</v>
      </c>
      <c r="AN69" s="519" t="str">
        <f>IF(C68="","",C68)</f>
        <v/>
      </c>
      <c r="AO69" s="520" t="str">
        <f>IF(D68="","",D68)</f>
        <v/>
      </c>
      <c r="AP69" s="521" t="str">
        <f>IF(D68&lt;&gt;"",VLOOKUP(D68,$AU$2:$AV$6,2,FALSE),"")</f>
        <v/>
      </c>
      <c r="AQ69" s="518">
        <f>ROUNDDOWN(AL69/$AL$6,2)</f>
        <v>0</v>
      </c>
      <c r="AR69" s="518">
        <f>IF(AP69=1,"",AQ69)</f>
        <v>0</v>
      </c>
    </row>
    <row r="70" spans="1:44" ht="15.95" customHeight="1">
      <c r="A70" s="463"/>
      <c r="B70" s="1298" t="s">
        <v>1023</v>
      </c>
      <c r="C70" s="1284"/>
      <c r="D70" s="1286"/>
      <c r="E70" s="1288"/>
      <c r="F70" s="504" t="s">
        <v>989</v>
      </c>
      <c r="G70" s="505"/>
      <c r="H70" s="506"/>
      <c r="I70" s="349"/>
      <c r="J70" s="349"/>
      <c r="K70" s="349"/>
      <c r="L70" s="349"/>
      <c r="M70" s="507"/>
      <c r="N70" s="505"/>
      <c r="O70" s="506"/>
      <c r="P70" s="349"/>
      <c r="Q70" s="349"/>
      <c r="R70" s="349"/>
      <c r="S70" s="349"/>
      <c r="T70" s="507"/>
      <c r="U70" s="505"/>
      <c r="V70" s="506"/>
      <c r="W70" s="349"/>
      <c r="X70" s="349"/>
      <c r="Y70" s="349"/>
      <c r="Z70" s="349"/>
      <c r="AA70" s="507"/>
      <c r="AB70" s="505"/>
      <c r="AC70" s="506"/>
      <c r="AD70" s="349"/>
      <c r="AE70" s="349"/>
      <c r="AF70" s="349"/>
      <c r="AG70" s="349"/>
      <c r="AH70" s="507"/>
      <c r="AI70" s="522"/>
      <c r="AJ70" s="506"/>
      <c r="AK70" s="506"/>
      <c r="AL70" s="509">
        <f>SUM(G71:AK71)</f>
        <v>0</v>
      </c>
      <c r="AM70" s="510"/>
      <c r="AN70" s="458"/>
      <c r="AO70" s="459"/>
      <c r="AP70" s="510"/>
      <c r="AQ70" s="511"/>
      <c r="AR70" s="511"/>
    </row>
    <row r="71" spans="1:44" ht="15.95" customHeight="1">
      <c r="A71" s="463"/>
      <c r="B71" s="1298"/>
      <c r="C71" s="1299"/>
      <c r="D71" s="1300"/>
      <c r="E71" s="1301"/>
      <c r="F71" s="512" t="s">
        <v>992</v>
      </c>
      <c r="G71" s="513" t="str">
        <f t="shared" ref="G71:AK71" si="31">IF(G70&lt;&gt;"",VLOOKUP(G70,$AC$197:$AL$221,9,FALSE),"")</f>
        <v/>
      </c>
      <c r="H71" s="514" t="str">
        <f t="shared" si="31"/>
        <v/>
      </c>
      <c r="I71" s="514" t="str">
        <f t="shared" si="31"/>
        <v/>
      </c>
      <c r="J71" s="514" t="str">
        <f t="shared" si="31"/>
        <v/>
      </c>
      <c r="K71" s="514" t="str">
        <f t="shared" si="31"/>
        <v/>
      </c>
      <c r="L71" s="514" t="str">
        <f t="shared" si="31"/>
        <v/>
      </c>
      <c r="M71" s="515" t="str">
        <f t="shared" si="31"/>
        <v/>
      </c>
      <c r="N71" s="513" t="str">
        <f t="shared" si="31"/>
        <v/>
      </c>
      <c r="O71" s="514" t="str">
        <f t="shared" si="31"/>
        <v/>
      </c>
      <c r="P71" s="514" t="str">
        <f t="shared" si="31"/>
        <v/>
      </c>
      <c r="Q71" s="514" t="str">
        <f t="shared" si="31"/>
        <v/>
      </c>
      <c r="R71" s="514" t="str">
        <f t="shared" si="31"/>
        <v/>
      </c>
      <c r="S71" s="514" t="str">
        <f t="shared" si="31"/>
        <v/>
      </c>
      <c r="T71" s="515" t="str">
        <f t="shared" si="31"/>
        <v/>
      </c>
      <c r="U71" s="513" t="str">
        <f t="shared" si="31"/>
        <v/>
      </c>
      <c r="V71" s="514" t="str">
        <f t="shared" si="31"/>
        <v/>
      </c>
      <c r="W71" s="514" t="str">
        <f t="shared" si="31"/>
        <v/>
      </c>
      <c r="X71" s="514" t="str">
        <f t="shared" si="31"/>
        <v/>
      </c>
      <c r="Y71" s="514" t="str">
        <f t="shared" si="31"/>
        <v/>
      </c>
      <c r="Z71" s="514" t="str">
        <f t="shared" si="31"/>
        <v/>
      </c>
      <c r="AA71" s="515" t="str">
        <f t="shared" si="31"/>
        <v/>
      </c>
      <c r="AB71" s="513" t="str">
        <f t="shared" si="31"/>
        <v/>
      </c>
      <c r="AC71" s="514" t="str">
        <f t="shared" si="31"/>
        <v/>
      </c>
      <c r="AD71" s="514" t="str">
        <f t="shared" si="31"/>
        <v/>
      </c>
      <c r="AE71" s="514" t="str">
        <f t="shared" si="31"/>
        <v/>
      </c>
      <c r="AF71" s="514" t="str">
        <f t="shared" si="31"/>
        <v/>
      </c>
      <c r="AG71" s="514" t="str">
        <f t="shared" si="31"/>
        <v/>
      </c>
      <c r="AH71" s="515" t="str">
        <f t="shared" si="31"/>
        <v/>
      </c>
      <c r="AI71" s="516" t="str">
        <f t="shared" si="31"/>
        <v/>
      </c>
      <c r="AJ71" s="514" t="str">
        <f t="shared" si="31"/>
        <v/>
      </c>
      <c r="AK71" s="514" t="str">
        <f t="shared" si="31"/>
        <v/>
      </c>
      <c r="AL71" s="517">
        <f>SUM(G71:AH71)</f>
        <v>0</v>
      </c>
      <c r="AM71" s="518">
        <f>AL71/4</f>
        <v>0</v>
      </c>
      <c r="AN71" s="519" t="str">
        <f>IF(C70="","",C70)</f>
        <v/>
      </c>
      <c r="AO71" s="520" t="str">
        <f>IF(D70="","",D70)</f>
        <v/>
      </c>
      <c r="AP71" s="521" t="str">
        <f>IF(D70&lt;&gt;"",VLOOKUP(D70,$AU$2:$AV$6,2,FALSE),"")</f>
        <v/>
      </c>
      <c r="AQ71" s="518">
        <f>ROUNDDOWN(AL71/$AL$6,2)</f>
        <v>0</v>
      </c>
      <c r="AR71" s="518">
        <f>IF(AP71=1,"",AQ71)</f>
        <v>0</v>
      </c>
    </row>
    <row r="72" spans="1:44" ht="15.95" customHeight="1">
      <c r="A72" s="463"/>
      <c r="B72" s="1298" t="s">
        <v>1024</v>
      </c>
      <c r="C72" s="1284"/>
      <c r="D72" s="1286"/>
      <c r="E72" s="1288"/>
      <c r="F72" s="504" t="s">
        <v>989</v>
      </c>
      <c r="G72" s="505"/>
      <c r="H72" s="506"/>
      <c r="I72" s="349"/>
      <c r="J72" s="349"/>
      <c r="K72" s="349"/>
      <c r="L72" s="349"/>
      <c r="M72" s="507"/>
      <c r="N72" s="505"/>
      <c r="O72" s="506"/>
      <c r="P72" s="349"/>
      <c r="Q72" s="349"/>
      <c r="R72" s="349"/>
      <c r="S72" s="349"/>
      <c r="T72" s="507"/>
      <c r="U72" s="505"/>
      <c r="V72" s="506"/>
      <c r="W72" s="349"/>
      <c r="X72" s="349"/>
      <c r="Y72" s="349"/>
      <c r="Z72" s="349"/>
      <c r="AA72" s="507"/>
      <c r="AB72" s="505"/>
      <c r="AC72" s="506"/>
      <c r="AD72" s="349"/>
      <c r="AE72" s="349"/>
      <c r="AF72" s="349"/>
      <c r="AG72" s="349"/>
      <c r="AH72" s="507"/>
      <c r="AI72" s="522"/>
      <c r="AJ72" s="506"/>
      <c r="AK72" s="506"/>
      <c r="AL72" s="509">
        <f>SUM(G73:AK73)</f>
        <v>0</v>
      </c>
      <c r="AM72" s="510"/>
      <c r="AN72" s="458"/>
      <c r="AO72" s="459"/>
      <c r="AP72" s="510"/>
      <c r="AQ72" s="511"/>
      <c r="AR72" s="511"/>
    </row>
    <row r="73" spans="1:44" ht="15.95" customHeight="1">
      <c r="A73" s="463"/>
      <c r="B73" s="1298"/>
      <c r="C73" s="1299"/>
      <c r="D73" s="1300"/>
      <c r="E73" s="1301"/>
      <c r="F73" s="512" t="s">
        <v>992</v>
      </c>
      <c r="G73" s="513" t="str">
        <f t="shared" ref="G73:AK73" si="32">IF(G72&lt;&gt;"",VLOOKUP(G72,$AC$197:$AL$221,9,FALSE),"")</f>
        <v/>
      </c>
      <c r="H73" s="514" t="str">
        <f t="shared" si="32"/>
        <v/>
      </c>
      <c r="I73" s="514" t="str">
        <f t="shared" si="32"/>
        <v/>
      </c>
      <c r="J73" s="514" t="str">
        <f t="shared" si="32"/>
        <v/>
      </c>
      <c r="K73" s="514" t="str">
        <f t="shared" si="32"/>
        <v/>
      </c>
      <c r="L73" s="514" t="str">
        <f t="shared" si="32"/>
        <v/>
      </c>
      <c r="M73" s="515" t="str">
        <f t="shared" si="32"/>
        <v/>
      </c>
      <c r="N73" s="513" t="str">
        <f t="shared" si="32"/>
        <v/>
      </c>
      <c r="O73" s="514" t="str">
        <f t="shared" si="32"/>
        <v/>
      </c>
      <c r="P73" s="514" t="str">
        <f t="shared" si="32"/>
        <v/>
      </c>
      <c r="Q73" s="514" t="str">
        <f t="shared" si="32"/>
        <v/>
      </c>
      <c r="R73" s="514" t="str">
        <f t="shared" si="32"/>
        <v/>
      </c>
      <c r="S73" s="514" t="str">
        <f t="shared" si="32"/>
        <v/>
      </c>
      <c r="T73" s="515" t="str">
        <f t="shared" si="32"/>
        <v/>
      </c>
      <c r="U73" s="513" t="str">
        <f t="shared" si="32"/>
        <v/>
      </c>
      <c r="V73" s="514" t="str">
        <f t="shared" si="32"/>
        <v/>
      </c>
      <c r="W73" s="514" t="str">
        <f t="shared" si="32"/>
        <v/>
      </c>
      <c r="X73" s="514" t="str">
        <f t="shared" si="32"/>
        <v/>
      </c>
      <c r="Y73" s="514" t="str">
        <f t="shared" si="32"/>
        <v/>
      </c>
      <c r="Z73" s="514" t="str">
        <f t="shared" si="32"/>
        <v/>
      </c>
      <c r="AA73" s="515" t="str">
        <f t="shared" si="32"/>
        <v/>
      </c>
      <c r="AB73" s="513" t="str">
        <f t="shared" si="32"/>
        <v/>
      </c>
      <c r="AC73" s="514" t="str">
        <f t="shared" si="32"/>
        <v/>
      </c>
      <c r="AD73" s="514" t="str">
        <f t="shared" si="32"/>
        <v/>
      </c>
      <c r="AE73" s="514" t="str">
        <f t="shared" si="32"/>
        <v/>
      </c>
      <c r="AF73" s="514" t="str">
        <f t="shared" si="32"/>
        <v/>
      </c>
      <c r="AG73" s="514" t="str">
        <f t="shared" si="32"/>
        <v/>
      </c>
      <c r="AH73" s="515" t="str">
        <f t="shared" si="32"/>
        <v/>
      </c>
      <c r="AI73" s="516" t="str">
        <f t="shared" si="32"/>
        <v/>
      </c>
      <c r="AJ73" s="514" t="str">
        <f t="shared" si="32"/>
        <v/>
      </c>
      <c r="AK73" s="514" t="str">
        <f t="shared" si="32"/>
        <v/>
      </c>
      <c r="AL73" s="517">
        <f>SUM(G73:AH73)</f>
        <v>0</v>
      </c>
      <c r="AM73" s="518">
        <f>AL73/4</f>
        <v>0</v>
      </c>
      <c r="AN73" s="519" t="str">
        <f>IF(C72="","",C72)</f>
        <v/>
      </c>
      <c r="AO73" s="520" t="str">
        <f>IF(D72="","",D72)</f>
        <v/>
      </c>
      <c r="AP73" s="521" t="str">
        <f>IF(D72&lt;&gt;"",VLOOKUP(D72,$AU$2:$AV$6,2,FALSE),"")</f>
        <v/>
      </c>
      <c r="AQ73" s="518">
        <f>ROUNDDOWN(AL73/$AL$6,2)</f>
        <v>0</v>
      </c>
      <c r="AR73" s="518">
        <f>IF(AP73=1,"",AQ73)</f>
        <v>0</v>
      </c>
    </row>
    <row r="74" spans="1:44" ht="15.95" customHeight="1">
      <c r="A74" s="463"/>
      <c r="B74" s="1298" t="s">
        <v>1025</v>
      </c>
      <c r="C74" s="1284"/>
      <c r="D74" s="1286"/>
      <c r="E74" s="1288"/>
      <c r="F74" s="504" t="s">
        <v>989</v>
      </c>
      <c r="G74" s="505"/>
      <c r="H74" s="506"/>
      <c r="I74" s="349"/>
      <c r="J74" s="349"/>
      <c r="K74" s="349"/>
      <c r="L74" s="349"/>
      <c r="M74" s="507"/>
      <c r="N74" s="505"/>
      <c r="O74" s="506"/>
      <c r="P74" s="349"/>
      <c r="Q74" s="349"/>
      <c r="R74" s="349"/>
      <c r="S74" s="349"/>
      <c r="T74" s="507"/>
      <c r="U74" s="505"/>
      <c r="V74" s="506"/>
      <c r="W74" s="349"/>
      <c r="X74" s="349"/>
      <c r="Y74" s="349"/>
      <c r="Z74" s="349"/>
      <c r="AA74" s="507"/>
      <c r="AB74" s="505"/>
      <c r="AC74" s="506"/>
      <c r="AD74" s="349"/>
      <c r="AE74" s="349"/>
      <c r="AF74" s="349"/>
      <c r="AG74" s="349"/>
      <c r="AH74" s="507"/>
      <c r="AI74" s="508"/>
      <c r="AJ74" s="349"/>
      <c r="AK74" s="349"/>
      <c r="AL74" s="509">
        <f>SUM(G75:AK75)</f>
        <v>0</v>
      </c>
      <c r="AM74" s="510"/>
      <c r="AN74" s="458"/>
      <c r="AO74" s="459"/>
      <c r="AP74" s="510"/>
      <c r="AQ74" s="511"/>
      <c r="AR74" s="511"/>
    </row>
    <row r="75" spans="1:44" ht="15.95" customHeight="1">
      <c r="A75" s="463"/>
      <c r="B75" s="1298"/>
      <c r="C75" s="1299"/>
      <c r="D75" s="1300"/>
      <c r="E75" s="1301"/>
      <c r="F75" s="512" t="s">
        <v>992</v>
      </c>
      <c r="G75" s="513" t="str">
        <f t="shared" ref="G75:AK75" si="33">IF(G74&lt;&gt;"",VLOOKUP(G74,$AC$197:$AL$221,9,FALSE),"")</f>
        <v/>
      </c>
      <c r="H75" s="514" t="str">
        <f t="shared" si="33"/>
        <v/>
      </c>
      <c r="I75" s="514" t="str">
        <f t="shared" si="33"/>
        <v/>
      </c>
      <c r="J75" s="514" t="str">
        <f t="shared" si="33"/>
        <v/>
      </c>
      <c r="K75" s="514" t="str">
        <f t="shared" si="33"/>
        <v/>
      </c>
      <c r="L75" s="514" t="str">
        <f t="shared" si="33"/>
        <v/>
      </c>
      <c r="M75" s="515" t="str">
        <f t="shared" si="33"/>
        <v/>
      </c>
      <c r="N75" s="513" t="str">
        <f t="shared" si="33"/>
        <v/>
      </c>
      <c r="O75" s="514" t="str">
        <f t="shared" si="33"/>
        <v/>
      </c>
      <c r="P75" s="514" t="str">
        <f t="shared" si="33"/>
        <v/>
      </c>
      <c r="Q75" s="514" t="str">
        <f t="shared" si="33"/>
        <v/>
      </c>
      <c r="R75" s="514" t="str">
        <f t="shared" si="33"/>
        <v/>
      </c>
      <c r="S75" s="514" t="str">
        <f t="shared" si="33"/>
        <v/>
      </c>
      <c r="T75" s="515" t="str">
        <f t="shared" si="33"/>
        <v/>
      </c>
      <c r="U75" s="513" t="str">
        <f t="shared" si="33"/>
        <v/>
      </c>
      <c r="V75" s="514" t="str">
        <f t="shared" si="33"/>
        <v/>
      </c>
      <c r="W75" s="514" t="str">
        <f t="shared" si="33"/>
        <v/>
      </c>
      <c r="X75" s="514" t="str">
        <f t="shared" si="33"/>
        <v/>
      </c>
      <c r="Y75" s="514" t="str">
        <f t="shared" si="33"/>
        <v/>
      </c>
      <c r="Z75" s="514" t="str">
        <f t="shared" si="33"/>
        <v/>
      </c>
      <c r="AA75" s="515" t="str">
        <f t="shared" si="33"/>
        <v/>
      </c>
      <c r="AB75" s="513" t="str">
        <f t="shared" si="33"/>
        <v/>
      </c>
      <c r="AC75" s="514" t="str">
        <f t="shared" si="33"/>
        <v/>
      </c>
      <c r="AD75" s="514" t="str">
        <f t="shared" si="33"/>
        <v/>
      </c>
      <c r="AE75" s="514" t="str">
        <f t="shared" si="33"/>
        <v/>
      </c>
      <c r="AF75" s="514" t="str">
        <f t="shared" si="33"/>
        <v/>
      </c>
      <c r="AG75" s="514" t="str">
        <f t="shared" si="33"/>
        <v/>
      </c>
      <c r="AH75" s="515" t="str">
        <f t="shared" si="33"/>
        <v/>
      </c>
      <c r="AI75" s="516" t="str">
        <f t="shared" si="33"/>
        <v/>
      </c>
      <c r="AJ75" s="514" t="str">
        <f t="shared" si="33"/>
        <v/>
      </c>
      <c r="AK75" s="514" t="str">
        <f t="shared" si="33"/>
        <v/>
      </c>
      <c r="AL75" s="517">
        <f>SUM(G75:AH75)</f>
        <v>0</v>
      </c>
      <c r="AM75" s="518">
        <f>AL75/4</f>
        <v>0</v>
      </c>
      <c r="AN75" s="519" t="str">
        <f>IF(C74="","",C74)</f>
        <v/>
      </c>
      <c r="AO75" s="520" t="str">
        <f>IF(D74="","",D74)</f>
        <v/>
      </c>
      <c r="AP75" s="521" t="str">
        <f>IF(D74&lt;&gt;"",VLOOKUP(D74,$AU$2:$AV$6,2,FALSE),"")</f>
        <v/>
      </c>
      <c r="AQ75" s="518">
        <f>ROUNDDOWN(AL75/$AL$6,2)</f>
        <v>0</v>
      </c>
      <c r="AR75" s="518">
        <f>IF(AP75=1,"",AQ75)</f>
        <v>0</v>
      </c>
    </row>
    <row r="76" spans="1:44" ht="15.95" customHeight="1">
      <c r="A76" s="463"/>
      <c r="B76" s="1298" t="s">
        <v>1026</v>
      </c>
      <c r="C76" s="1284"/>
      <c r="D76" s="1286"/>
      <c r="E76" s="1288"/>
      <c r="F76" s="504" t="s">
        <v>989</v>
      </c>
      <c r="G76" s="505"/>
      <c r="H76" s="506"/>
      <c r="I76" s="349"/>
      <c r="J76" s="349"/>
      <c r="K76" s="349"/>
      <c r="L76" s="349"/>
      <c r="M76" s="507"/>
      <c r="N76" s="505"/>
      <c r="O76" s="506"/>
      <c r="P76" s="349"/>
      <c r="Q76" s="349"/>
      <c r="R76" s="349"/>
      <c r="S76" s="349"/>
      <c r="T76" s="507"/>
      <c r="U76" s="505"/>
      <c r="V76" s="506"/>
      <c r="W76" s="349"/>
      <c r="X76" s="349"/>
      <c r="Y76" s="349"/>
      <c r="Z76" s="349"/>
      <c r="AA76" s="507"/>
      <c r="AB76" s="505"/>
      <c r="AC76" s="506"/>
      <c r="AD76" s="349"/>
      <c r="AE76" s="349"/>
      <c r="AF76" s="349"/>
      <c r="AG76" s="349"/>
      <c r="AH76" s="507"/>
      <c r="AI76" s="508"/>
      <c r="AJ76" s="349"/>
      <c r="AK76" s="349"/>
      <c r="AL76" s="509">
        <f>SUM(G77:AK77)</f>
        <v>0</v>
      </c>
      <c r="AM76" s="510"/>
      <c r="AN76" s="458"/>
      <c r="AO76" s="459"/>
      <c r="AP76" s="510"/>
      <c r="AQ76" s="511"/>
      <c r="AR76" s="511"/>
    </row>
    <row r="77" spans="1:44" ht="15.95" customHeight="1">
      <c r="A77" s="463"/>
      <c r="B77" s="1298"/>
      <c r="C77" s="1299"/>
      <c r="D77" s="1300"/>
      <c r="E77" s="1301"/>
      <c r="F77" s="512" t="s">
        <v>992</v>
      </c>
      <c r="G77" s="513" t="str">
        <f t="shared" ref="G77:AK77" si="34">IF(G76&lt;&gt;"",VLOOKUP(G76,$AC$197:$AL$221,9,FALSE),"")</f>
        <v/>
      </c>
      <c r="H77" s="514" t="str">
        <f t="shared" si="34"/>
        <v/>
      </c>
      <c r="I77" s="514" t="str">
        <f t="shared" si="34"/>
        <v/>
      </c>
      <c r="J77" s="514" t="str">
        <f t="shared" si="34"/>
        <v/>
      </c>
      <c r="K77" s="514" t="str">
        <f t="shared" si="34"/>
        <v/>
      </c>
      <c r="L77" s="514" t="str">
        <f t="shared" si="34"/>
        <v/>
      </c>
      <c r="M77" s="515" t="str">
        <f t="shared" si="34"/>
        <v/>
      </c>
      <c r="N77" s="513" t="str">
        <f t="shared" si="34"/>
        <v/>
      </c>
      <c r="O77" s="514" t="str">
        <f t="shared" si="34"/>
        <v/>
      </c>
      <c r="P77" s="514" t="str">
        <f t="shared" si="34"/>
        <v/>
      </c>
      <c r="Q77" s="514" t="str">
        <f t="shared" si="34"/>
        <v/>
      </c>
      <c r="R77" s="514" t="str">
        <f t="shared" si="34"/>
        <v/>
      </c>
      <c r="S77" s="514" t="str">
        <f t="shared" si="34"/>
        <v/>
      </c>
      <c r="T77" s="515" t="str">
        <f t="shared" si="34"/>
        <v/>
      </c>
      <c r="U77" s="513" t="str">
        <f t="shared" si="34"/>
        <v/>
      </c>
      <c r="V77" s="514" t="str">
        <f t="shared" si="34"/>
        <v/>
      </c>
      <c r="W77" s="514" t="str">
        <f t="shared" si="34"/>
        <v/>
      </c>
      <c r="X77" s="514" t="str">
        <f t="shared" si="34"/>
        <v/>
      </c>
      <c r="Y77" s="514" t="str">
        <f t="shared" si="34"/>
        <v/>
      </c>
      <c r="Z77" s="514" t="str">
        <f t="shared" si="34"/>
        <v/>
      </c>
      <c r="AA77" s="515" t="str">
        <f t="shared" si="34"/>
        <v/>
      </c>
      <c r="AB77" s="513" t="str">
        <f t="shared" si="34"/>
        <v/>
      </c>
      <c r="AC77" s="514" t="str">
        <f t="shared" si="34"/>
        <v/>
      </c>
      <c r="AD77" s="514" t="str">
        <f t="shared" si="34"/>
        <v/>
      </c>
      <c r="AE77" s="514" t="str">
        <f t="shared" si="34"/>
        <v/>
      </c>
      <c r="AF77" s="514" t="str">
        <f t="shared" si="34"/>
        <v/>
      </c>
      <c r="AG77" s="514" t="str">
        <f t="shared" si="34"/>
        <v/>
      </c>
      <c r="AH77" s="515" t="str">
        <f t="shared" si="34"/>
        <v/>
      </c>
      <c r="AI77" s="516" t="str">
        <f t="shared" si="34"/>
        <v/>
      </c>
      <c r="AJ77" s="514" t="str">
        <f t="shared" si="34"/>
        <v/>
      </c>
      <c r="AK77" s="514" t="str">
        <f t="shared" si="34"/>
        <v/>
      </c>
      <c r="AL77" s="517">
        <f>SUM(G77:AH77)</f>
        <v>0</v>
      </c>
      <c r="AM77" s="518">
        <f>AL77/4</f>
        <v>0</v>
      </c>
      <c r="AN77" s="519" t="str">
        <f>IF(C76="","",C76)</f>
        <v/>
      </c>
      <c r="AO77" s="520" t="str">
        <f>IF(D76="","",D76)</f>
        <v/>
      </c>
      <c r="AP77" s="521" t="str">
        <f>IF(D76&lt;&gt;"",VLOOKUP(D76,$AU$2:$AV$6,2,FALSE),"")</f>
        <v/>
      </c>
      <c r="AQ77" s="518">
        <f>ROUNDDOWN(AL77/$AL$6,2)</f>
        <v>0</v>
      </c>
      <c r="AR77" s="518">
        <f>IF(AP77=1,"",AQ77)</f>
        <v>0</v>
      </c>
    </row>
    <row r="78" spans="1:44" ht="15.95" hidden="1" customHeight="1">
      <c r="A78" s="463"/>
      <c r="B78" s="1298" t="s">
        <v>1027</v>
      </c>
      <c r="C78" s="1284"/>
      <c r="D78" s="1286"/>
      <c r="E78" s="1288"/>
      <c r="F78" s="504" t="s">
        <v>989</v>
      </c>
      <c r="G78" s="505"/>
      <c r="H78" s="506"/>
      <c r="I78" s="349"/>
      <c r="J78" s="349"/>
      <c r="K78" s="349"/>
      <c r="L78" s="349"/>
      <c r="M78" s="507"/>
      <c r="N78" s="505"/>
      <c r="O78" s="506"/>
      <c r="P78" s="349"/>
      <c r="Q78" s="349"/>
      <c r="R78" s="349"/>
      <c r="S78" s="349"/>
      <c r="T78" s="507"/>
      <c r="U78" s="505"/>
      <c r="V78" s="506"/>
      <c r="W78" s="349"/>
      <c r="X78" s="349"/>
      <c r="Y78" s="349"/>
      <c r="Z78" s="349"/>
      <c r="AA78" s="507"/>
      <c r="AB78" s="505"/>
      <c r="AC78" s="506"/>
      <c r="AD78" s="349"/>
      <c r="AE78" s="349"/>
      <c r="AF78" s="349"/>
      <c r="AG78" s="349"/>
      <c r="AH78" s="507"/>
      <c r="AI78" s="522"/>
      <c r="AJ78" s="506"/>
      <c r="AK78" s="506"/>
      <c r="AL78" s="509">
        <f>SUM(G79:AK79)</f>
        <v>0</v>
      </c>
      <c r="AM78" s="510"/>
      <c r="AN78" s="458"/>
      <c r="AO78" s="459"/>
      <c r="AP78" s="510"/>
      <c r="AQ78" s="511"/>
      <c r="AR78" s="511"/>
    </row>
    <row r="79" spans="1:44" ht="15.95" hidden="1" customHeight="1">
      <c r="A79" s="463"/>
      <c r="B79" s="1298"/>
      <c r="C79" s="1299"/>
      <c r="D79" s="1300"/>
      <c r="E79" s="1301"/>
      <c r="F79" s="512" t="s">
        <v>992</v>
      </c>
      <c r="G79" s="513" t="str">
        <f t="shared" ref="G79:AK79" si="35">IF(G78&lt;&gt;"",VLOOKUP(G78,$AC$197:$AL$221,9,FALSE),"")</f>
        <v/>
      </c>
      <c r="H79" s="514" t="str">
        <f t="shared" si="35"/>
        <v/>
      </c>
      <c r="I79" s="514" t="str">
        <f t="shared" si="35"/>
        <v/>
      </c>
      <c r="J79" s="514" t="str">
        <f t="shared" si="35"/>
        <v/>
      </c>
      <c r="K79" s="514" t="str">
        <f t="shared" si="35"/>
        <v/>
      </c>
      <c r="L79" s="514" t="str">
        <f t="shared" si="35"/>
        <v/>
      </c>
      <c r="M79" s="515" t="str">
        <f t="shared" si="35"/>
        <v/>
      </c>
      <c r="N79" s="513" t="str">
        <f t="shared" si="35"/>
        <v/>
      </c>
      <c r="O79" s="514" t="str">
        <f t="shared" si="35"/>
        <v/>
      </c>
      <c r="P79" s="514" t="str">
        <f t="shared" si="35"/>
        <v/>
      </c>
      <c r="Q79" s="514" t="str">
        <f t="shared" si="35"/>
        <v/>
      </c>
      <c r="R79" s="514" t="str">
        <f t="shared" si="35"/>
        <v/>
      </c>
      <c r="S79" s="514" t="str">
        <f t="shared" si="35"/>
        <v/>
      </c>
      <c r="T79" s="515" t="str">
        <f t="shared" si="35"/>
        <v/>
      </c>
      <c r="U79" s="513" t="str">
        <f t="shared" si="35"/>
        <v/>
      </c>
      <c r="V79" s="514" t="str">
        <f t="shared" si="35"/>
        <v/>
      </c>
      <c r="W79" s="514" t="str">
        <f t="shared" si="35"/>
        <v/>
      </c>
      <c r="X79" s="514" t="str">
        <f t="shared" si="35"/>
        <v/>
      </c>
      <c r="Y79" s="514" t="str">
        <f t="shared" si="35"/>
        <v/>
      </c>
      <c r="Z79" s="514" t="str">
        <f t="shared" si="35"/>
        <v/>
      </c>
      <c r="AA79" s="515" t="str">
        <f t="shared" si="35"/>
        <v/>
      </c>
      <c r="AB79" s="513" t="str">
        <f t="shared" si="35"/>
        <v/>
      </c>
      <c r="AC79" s="514" t="str">
        <f t="shared" si="35"/>
        <v/>
      </c>
      <c r="AD79" s="514" t="str">
        <f t="shared" si="35"/>
        <v/>
      </c>
      <c r="AE79" s="514" t="str">
        <f t="shared" si="35"/>
        <v/>
      </c>
      <c r="AF79" s="514" t="str">
        <f t="shared" si="35"/>
        <v/>
      </c>
      <c r="AG79" s="514" t="str">
        <f t="shared" si="35"/>
        <v/>
      </c>
      <c r="AH79" s="515" t="str">
        <f t="shared" si="35"/>
        <v/>
      </c>
      <c r="AI79" s="516" t="str">
        <f t="shared" si="35"/>
        <v/>
      </c>
      <c r="AJ79" s="514" t="str">
        <f t="shared" si="35"/>
        <v/>
      </c>
      <c r="AK79" s="514" t="str">
        <f t="shared" si="35"/>
        <v/>
      </c>
      <c r="AL79" s="517">
        <f>SUM(G79:AH79)</f>
        <v>0</v>
      </c>
      <c r="AM79" s="518">
        <f>AL79/4</f>
        <v>0</v>
      </c>
      <c r="AN79" s="519" t="str">
        <f>IF(C78="","",C78)</f>
        <v/>
      </c>
      <c r="AO79" s="520" t="str">
        <f>IF(D78="","",D78)</f>
        <v/>
      </c>
      <c r="AP79" s="521" t="str">
        <f>IF(D78&lt;&gt;"",VLOOKUP(D78,$AU$2:$AV$6,2,FALSE),"")</f>
        <v/>
      </c>
      <c r="AQ79" s="518">
        <f>ROUNDDOWN(AL79/$AL$6,2)</f>
        <v>0</v>
      </c>
      <c r="AR79" s="518">
        <f>IF(AP79=1,"",AQ79)</f>
        <v>0</v>
      </c>
    </row>
    <row r="80" spans="1:44" ht="15.95" hidden="1" customHeight="1">
      <c r="A80" s="463"/>
      <c r="B80" s="1298" t="s">
        <v>1028</v>
      </c>
      <c r="C80" s="1284"/>
      <c r="D80" s="1286"/>
      <c r="E80" s="1288"/>
      <c r="F80" s="504" t="s">
        <v>989</v>
      </c>
      <c r="G80" s="505"/>
      <c r="H80" s="506"/>
      <c r="I80" s="349"/>
      <c r="J80" s="349"/>
      <c r="K80" s="349"/>
      <c r="L80" s="349"/>
      <c r="M80" s="507"/>
      <c r="N80" s="505"/>
      <c r="O80" s="506"/>
      <c r="P80" s="349"/>
      <c r="Q80" s="349"/>
      <c r="R80" s="349"/>
      <c r="S80" s="349"/>
      <c r="T80" s="507"/>
      <c r="U80" s="505"/>
      <c r="V80" s="506"/>
      <c r="W80" s="349"/>
      <c r="X80" s="349"/>
      <c r="Y80" s="349"/>
      <c r="Z80" s="349"/>
      <c r="AA80" s="507"/>
      <c r="AB80" s="505"/>
      <c r="AC80" s="506"/>
      <c r="AD80" s="349"/>
      <c r="AE80" s="349"/>
      <c r="AF80" s="349"/>
      <c r="AG80" s="349"/>
      <c r="AH80" s="507"/>
      <c r="AI80" s="522"/>
      <c r="AJ80" s="506"/>
      <c r="AK80" s="506"/>
      <c r="AL80" s="509">
        <f>SUM(G81:AK81)</f>
        <v>0</v>
      </c>
      <c r="AM80" s="510"/>
      <c r="AN80" s="458"/>
      <c r="AO80" s="459"/>
      <c r="AP80" s="510"/>
      <c r="AQ80" s="511"/>
      <c r="AR80" s="511"/>
    </row>
    <row r="81" spans="1:44" ht="15.95" hidden="1" customHeight="1">
      <c r="A81" s="463"/>
      <c r="B81" s="1298"/>
      <c r="C81" s="1299"/>
      <c r="D81" s="1300"/>
      <c r="E81" s="1301"/>
      <c r="F81" s="512" t="s">
        <v>992</v>
      </c>
      <c r="G81" s="513" t="str">
        <f t="shared" ref="G81:AK81" si="36">IF(G80&lt;&gt;"",VLOOKUP(G80,$AC$197:$AL$221,9,FALSE),"")</f>
        <v/>
      </c>
      <c r="H81" s="514" t="str">
        <f t="shared" si="36"/>
        <v/>
      </c>
      <c r="I81" s="514" t="str">
        <f t="shared" si="36"/>
        <v/>
      </c>
      <c r="J81" s="514" t="str">
        <f t="shared" si="36"/>
        <v/>
      </c>
      <c r="K81" s="514" t="str">
        <f t="shared" si="36"/>
        <v/>
      </c>
      <c r="L81" s="514" t="str">
        <f t="shared" si="36"/>
        <v/>
      </c>
      <c r="M81" s="515" t="str">
        <f t="shared" si="36"/>
        <v/>
      </c>
      <c r="N81" s="513" t="str">
        <f t="shared" si="36"/>
        <v/>
      </c>
      <c r="O81" s="514" t="str">
        <f t="shared" si="36"/>
        <v/>
      </c>
      <c r="P81" s="514" t="str">
        <f t="shared" si="36"/>
        <v/>
      </c>
      <c r="Q81" s="514" t="str">
        <f t="shared" si="36"/>
        <v/>
      </c>
      <c r="R81" s="514" t="str">
        <f t="shared" si="36"/>
        <v/>
      </c>
      <c r="S81" s="514" t="str">
        <f t="shared" si="36"/>
        <v/>
      </c>
      <c r="T81" s="515" t="str">
        <f t="shared" si="36"/>
        <v/>
      </c>
      <c r="U81" s="513" t="str">
        <f t="shared" si="36"/>
        <v/>
      </c>
      <c r="V81" s="514" t="str">
        <f t="shared" si="36"/>
        <v/>
      </c>
      <c r="W81" s="514" t="str">
        <f t="shared" si="36"/>
        <v/>
      </c>
      <c r="X81" s="514" t="str">
        <f t="shared" si="36"/>
        <v/>
      </c>
      <c r="Y81" s="514" t="str">
        <f t="shared" si="36"/>
        <v/>
      </c>
      <c r="Z81" s="514" t="str">
        <f t="shared" si="36"/>
        <v/>
      </c>
      <c r="AA81" s="515" t="str">
        <f t="shared" si="36"/>
        <v/>
      </c>
      <c r="AB81" s="513" t="str">
        <f t="shared" si="36"/>
        <v/>
      </c>
      <c r="AC81" s="514" t="str">
        <f t="shared" si="36"/>
        <v/>
      </c>
      <c r="AD81" s="514" t="str">
        <f t="shared" si="36"/>
        <v/>
      </c>
      <c r="AE81" s="514" t="str">
        <f t="shared" si="36"/>
        <v/>
      </c>
      <c r="AF81" s="514" t="str">
        <f t="shared" si="36"/>
        <v/>
      </c>
      <c r="AG81" s="514" t="str">
        <f t="shared" si="36"/>
        <v/>
      </c>
      <c r="AH81" s="515" t="str">
        <f t="shared" si="36"/>
        <v/>
      </c>
      <c r="AI81" s="516" t="str">
        <f t="shared" si="36"/>
        <v/>
      </c>
      <c r="AJ81" s="514" t="str">
        <f t="shared" si="36"/>
        <v/>
      </c>
      <c r="AK81" s="514" t="str">
        <f t="shared" si="36"/>
        <v/>
      </c>
      <c r="AL81" s="517">
        <f>SUM(G81:AH81)</f>
        <v>0</v>
      </c>
      <c r="AM81" s="518">
        <f>AL81/4</f>
        <v>0</v>
      </c>
      <c r="AN81" s="519" t="str">
        <f>IF(C80="","",C80)</f>
        <v/>
      </c>
      <c r="AO81" s="520" t="str">
        <f>IF(D80="","",D80)</f>
        <v/>
      </c>
      <c r="AP81" s="521" t="str">
        <f>IF(D80&lt;&gt;"",VLOOKUP(D80,$AU$2:$AV$6,2,FALSE),"")</f>
        <v/>
      </c>
      <c r="AQ81" s="518">
        <f>ROUNDDOWN(AL81/$AL$6,2)</f>
        <v>0</v>
      </c>
      <c r="AR81" s="518">
        <f>IF(AP81=1,"",AQ81)</f>
        <v>0</v>
      </c>
    </row>
    <row r="82" spans="1:44" ht="15.95" hidden="1" customHeight="1">
      <c r="A82" s="463"/>
      <c r="B82" s="1298" t="s">
        <v>1029</v>
      </c>
      <c r="C82" s="1284"/>
      <c r="D82" s="1286"/>
      <c r="E82" s="1288"/>
      <c r="F82" s="504" t="s">
        <v>989</v>
      </c>
      <c r="G82" s="505"/>
      <c r="H82" s="506"/>
      <c r="I82" s="349"/>
      <c r="J82" s="349"/>
      <c r="K82" s="349"/>
      <c r="L82" s="349"/>
      <c r="M82" s="507"/>
      <c r="N82" s="505"/>
      <c r="O82" s="506"/>
      <c r="P82" s="349"/>
      <c r="Q82" s="349"/>
      <c r="R82" s="349"/>
      <c r="S82" s="349"/>
      <c r="T82" s="507"/>
      <c r="U82" s="505"/>
      <c r="V82" s="506"/>
      <c r="W82" s="349"/>
      <c r="X82" s="349"/>
      <c r="Y82" s="349"/>
      <c r="Z82" s="349"/>
      <c r="AA82" s="507"/>
      <c r="AB82" s="505"/>
      <c r="AC82" s="506"/>
      <c r="AD82" s="349"/>
      <c r="AE82" s="349"/>
      <c r="AF82" s="349"/>
      <c r="AG82" s="349"/>
      <c r="AH82" s="507"/>
      <c r="AI82" s="508"/>
      <c r="AJ82" s="349"/>
      <c r="AK82" s="349"/>
      <c r="AL82" s="509">
        <f>SUM(G83:AK83)</f>
        <v>0</v>
      </c>
      <c r="AM82" s="510"/>
      <c r="AN82" s="458"/>
      <c r="AO82" s="459"/>
      <c r="AP82" s="510"/>
      <c r="AQ82" s="511"/>
      <c r="AR82" s="511"/>
    </row>
    <row r="83" spans="1:44" ht="15.95" hidden="1" customHeight="1">
      <c r="A83" s="463"/>
      <c r="B83" s="1298"/>
      <c r="C83" s="1299"/>
      <c r="D83" s="1300"/>
      <c r="E83" s="1301"/>
      <c r="F83" s="512" t="s">
        <v>992</v>
      </c>
      <c r="G83" s="513" t="str">
        <f t="shared" ref="G83:AK83" si="37">IF(G82&lt;&gt;"",VLOOKUP(G82,$AC$197:$AL$221,9,FALSE),"")</f>
        <v/>
      </c>
      <c r="H83" s="514" t="str">
        <f t="shared" si="37"/>
        <v/>
      </c>
      <c r="I83" s="514" t="str">
        <f t="shared" si="37"/>
        <v/>
      </c>
      <c r="J83" s="514" t="str">
        <f t="shared" si="37"/>
        <v/>
      </c>
      <c r="K83" s="514" t="str">
        <f t="shared" si="37"/>
        <v/>
      </c>
      <c r="L83" s="514" t="str">
        <f t="shared" si="37"/>
        <v/>
      </c>
      <c r="M83" s="515" t="str">
        <f t="shared" si="37"/>
        <v/>
      </c>
      <c r="N83" s="513" t="str">
        <f t="shared" si="37"/>
        <v/>
      </c>
      <c r="O83" s="514" t="str">
        <f t="shared" si="37"/>
        <v/>
      </c>
      <c r="P83" s="514" t="str">
        <f t="shared" si="37"/>
        <v/>
      </c>
      <c r="Q83" s="514" t="str">
        <f t="shared" si="37"/>
        <v/>
      </c>
      <c r="R83" s="514" t="str">
        <f t="shared" si="37"/>
        <v/>
      </c>
      <c r="S83" s="514" t="str">
        <f t="shared" si="37"/>
        <v/>
      </c>
      <c r="T83" s="515" t="str">
        <f t="shared" si="37"/>
        <v/>
      </c>
      <c r="U83" s="513" t="str">
        <f t="shared" si="37"/>
        <v/>
      </c>
      <c r="V83" s="514" t="str">
        <f t="shared" si="37"/>
        <v/>
      </c>
      <c r="W83" s="514" t="str">
        <f t="shared" si="37"/>
        <v/>
      </c>
      <c r="X83" s="514" t="str">
        <f t="shared" si="37"/>
        <v/>
      </c>
      <c r="Y83" s="514" t="str">
        <f t="shared" si="37"/>
        <v/>
      </c>
      <c r="Z83" s="514" t="str">
        <f t="shared" si="37"/>
        <v/>
      </c>
      <c r="AA83" s="515" t="str">
        <f t="shared" si="37"/>
        <v/>
      </c>
      <c r="AB83" s="513" t="str">
        <f t="shared" si="37"/>
        <v/>
      </c>
      <c r="AC83" s="514" t="str">
        <f t="shared" si="37"/>
        <v/>
      </c>
      <c r="AD83" s="514" t="str">
        <f t="shared" si="37"/>
        <v/>
      </c>
      <c r="AE83" s="514" t="str">
        <f t="shared" si="37"/>
        <v/>
      </c>
      <c r="AF83" s="514" t="str">
        <f t="shared" si="37"/>
        <v/>
      </c>
      <c r="AG83" s="514" t="str">
        <f t="shared" si="37"/>
        <v/>
      </c>
      <c r="AH83" s="515" t="str">
        <f t="shared" si="37"/>
        <v/>
      </c>
      <c r="AI83" s="516" t="str">
        <f t="shared" si="37"/>
        <v/>
      </c>
      <c r="AJ83" s="514" t="str">
        <f t="shared" si="37"/>
        <v/>
      </c>
      <c r="AK83" s="514" t="str">
        <f t="shared" si="37"/>
        <v/>
      </c>
      <c r="AL83" s="517">
        <f>SUM(G83:AH83)</f>
        <v>0</v>
      </c>
      <c r="AM83" s="518">
        <f>AL83/4</f>
        <v>0</v>
      </c>
      <c r="AN83" s="519" t="str">
        <f>IF(C82="","",C82)</f>
        <v/>
      </c>
      <c r="AO83" s="520" t="str">
        <f>IF(D82="","",D82)</f>
        <v/>
      </c>
      <c r="AP83" s="521" t="str">
        <f>IF(D82&lt;&gt;"",VLOOKUP(D82,$AU$2:$AV$6,2,FALSE),"")</f>
        <v/>
      </c>
      <c r="AQ83" s="518">
        <f>ROUNDDOWN(AL83/$AL$6,2)</f>
        <v>0</v>
      </c>
      <c r="AR83" s="518">
        <f>IF(AP83=1,"",AQ83)</f>
        <v>0</v>
      </c>
    </row>
    <row r="84" spans="1:44" ht="15.95" hidden="1" customHeight="1">
      <c r="A84" s="463"/>
      <c r="B84" s="1298" t="s">
        <v>1030</v>
      </c>
      <c r="C84" s="1284"/>
      <c r="D84" s="1286"/>
      <c r="E84" s="1288"/>
      <c r="F84" s="504" t="s">
        <v>989</v>
      </c>
      <c r="G84" s="505"/>
      <c r="H84" s="506"/>
      <c r="I84" s="349"/>
      <c r="J84" s="349"/>
      <c r="K84" s="349"/>
      <c r="L84" s="349"/>
      <c r="M84" s="507"/>
      <c r="N84" s="505"/>
      <c r="O84" s="506"/>
      <c r="P84" s="349"/>
      <c r="Q84" s="349"/>
      <c r="R84" s="349"/>
      <c r="S84" s="349"/>
      <c r="T84" s="507"/>
      <c r="U84" s="505"/>
      <c r="V84" s="506"/>
      <c r="W84" s="349"/>
      <c r="X84" s="349"/>
      <c r="Y84" s="349"/>
      <c r="Z84" s="349"/>
      <c r="AA84" s="507"/>
      <c r="AB84" s="505"/>
      <c r="AC84" s="506"/>
      <c r="AD84" s="349"/>
      <c r="AE84" s="349"/>
      <c r="AF84" s="349"/>
      <c r="AG84" s="349"/>
      <c r="AH84" s="507"/>
      <c r="AI84" s="508"/>
      <c r="AJ84" s="349"/>
      <c r="AK84" s="349"/>
      <c r="AL84" s="509">
        <f>SUM(G85:AK85)</f>
        <v>0</v>
      </c>
      <c r="AM84" s="510"/>
      <c r="AN84" s="458"/>
      <c r="AO84" s="459"/>
      <c r="AP84" s="510"/>
      <c r="AQ84" s="511"/>
      <c r="AR84" s="511"/>
    </row>
    <row r="85" spans="1:44" ht="15.95" hidden="1" customHeight="1">
      <c r="A85" s="463"/>
      <c r="B85" s="1298"/>
      <c r="C85" s="1299"/>
      <c r="D85" s="1300"/>
      <c r="E85" s="1301"/>
      <c r="F85" s="512" t="s">
        <v>992</v>
      </c>
      <c r="G85" s="513" t="str">
        <f t="shared" ref="G85:AK85" si="38">IF(G84&lt;&gt;"",VLOOKUP(G84,$AC$197:$AL$221,9,FALSE),"")</f>
        <v/>
      </c>
      <c r="H85" s="514" t="str">
        <f t="shared" si="38"/>
        <v/>
      </c>
      <c r="I85" s="514" t="str">
        <f t="shared" si="38"/>
        <v/>
      </c>
      <c r="J85" s="514" t="str">
        <f t="shared" si="38"/>
        <v/>
      </c>
      <c r="K85" s="514" t="str">
        <f t="shared" si="38"/>
        <v/>
      </c>
      <c r="L85" s="514" t="str">
        <f t="shared" si="38"/>
        <v/>
      </c>
      <c r="M85" s="515" t="str">
        <f t="shared" si="38"/>
        <v/>
      </c>
      <c r="N85" s="513" t="str">
        <f t="shared" si="38"/>
        <v/>
      </c>
      <c r="O85" s="514" t="str">
        <f t="shared" si="38"/>
        <v/>
      </c>
      <c r="P85" s="514" t="str">
        <f t="shared" si="38"/>
        <v/>
      </c>
      <c r="Q85" s="514" t="str">
        <f t="shared" si="38"/>
        <v/>
      </c>
      <c r="R85" s="514" t="str">
        <f t="shared" si="38"/>
        <v/>
      </c>
      <c r="S85" s="514" t="str">
        <f t="shared" si="38"/>
        <v/>
      </c>
      <c r="T85" s="515" t="str">
        <f t="shared" si="38"/>
        <v/>
      </c>
      <c r="U85" s="513" t="str">
        <f t="shared" si="38"/>
        <v/>
      </c>
      <c r="V85" s="514" t="str">
        <f t="shared" si="38"/>
        <v/>
      </c>
      <c r="W85" s="514" t="str">
        <f t="shared" si="38"/>
        <v/>
      </c>
      <c r="X85" s="514" t="str">
        <f t="shared" si="38"/>
        <v/>
      </c>
      <c r="Y85" s="514" t="str">
        <f t="shared" si="38"/>
        <v/>
      </c>
      <c r="Z85" s="514" t="str">
        <f t="shared" si="38"/>
        <v/>
      </c>
      <c r="AA85" s="515" t="str">
        <f t="shared" si="38"/>
        <v/>
      </c>
      <c r="AB85" s="513" t="str">
        <f t="shared" si="38"/>
        <v/>
      </c>
      <c r="AC85" s="514" t="str">
        <f t="shared" si="38"/>
        <v/>
      </c>
      <c r="AD85" s="514" t="str">
        <f t="shared" si="38"/>
        <v/>
      </c>
      <c r="AE85" s="514" t="str">
        <f t="shared" si="38"/>
        <v/>
      </c>
      <c r="AF85" s="514" t="str">
        <f t="shared" si="38"/>
        <v/>
      </c>
      <c r="AG85" s="514" t="str">
        <f t="shared" si="38"/>
        <v/>
      </c>
      <c r="AH85" s="515" t="str">
        <f t="shared" si="38"/>
        <v/>
      </c>
      <c r="AI85" s="516" t="str">
        <f t="shared" si="38"/>
        <v/>
      </c>
      <c r="AJ85" s="514" t="str">
        <f t="shared" si="38"/>
        <v/>
      </c>
      <c r="AK85" s="514" t="str">
        <f t="shared" si="38"/>
        <v/>
      </c>
      <c r="AL85" s="517">
        <f>SUM(G85:AH85)</f>
        <v>0</v>
      </c>
      <c r="AM85" s="518">
        <f>AL85/4</f>
        <v>0</v>
      </c>
      <c r="AN85" s="519" t="str">
        <f>IF(C84="","",C84)</f>
        <v/>
      </c>
      <c r="AO85" s="520" t="str">
        <f>IF(D84="","",D84)</f>
        <v/>
      </c>
      <c r="AP85" s="521" t="str">
        <f>IF(D84&lt;&gt;"",VLOOKUP(D84,$AU$2:$AV$6,2,FALSE),"")</f>
        <v/>
      </c>
      <c r="AQ85" s="518">
        <f>ROUNDDOWN(AL85/$AL$6,2)</f>
        <v>0</v>
      </c>
      <c r="AR85" s="518">
        <f>IF(AP85=1,"",AQ85)</f>
        <v>0</v>
      </c>
    </row>
    <row r="86" spans="1:44" ht="15.95" hidden="1" customHeight="1">
      <c r="A86" s="463"/>
      <c r="B86" s="1298" t="s">
        <v>1031</v>
      </c>
      <c r="C86" s="1284"/>
      <c r="D86" s="1286"/>
      <c r="E86" s="1288"/>
      <c r="F86" s="504" t="s">
        <v>989</v>
      </c>
      <c r="G86" s="505"/>
      <c r="H86" s="506"/>
      <c r="I86" s="349"/>
      <c r="J86" s="349"/>
      <c r="K86" s="349"/>
      <c r="L86" s="349"/>
      <c r="M86" s="507"/>
      <c r="N86" s="505"/>
      <c r="O86" s="506"/>
      <c r="P86" s="349"/>
      <c r="Q86" s="349"/>
      <c r="R86" s="349"/>
      <c r="S86" s="349"/>
      <c r="T86" s="507"/>
      <c r="U86" s="505"/>
      <c r="V86" s="506"/>
      <c r="W86" s="349"/>
      <c r="X86" s="349"/>
      <c r="Y86" s="349"/>
      <c r="Z86" s="349"/>
      <c r="AA86" s="507"/>
      <c r="AB86" s="505"/>
      <c r="AC86" s="506"/>
      <c r="AD86" s="349"/>
      <c r="AE86" s="349"/>
      <c r="AF86" s="349"/>
      <c r="AG86" s="349"/>
      <c r="AH86" s="507"/>
      <c r="AI86" s="522"/>
      <c r="AJ86" s="506"/>
      <c r="AK86" s="506"/>
      <c r="AL86" s="509">
        <f>SUM(G87:AK87)</f>
        <v>0</v>
      </c>
      <c r="AM86" s="510"/>
      <c r="AN86" s="458"/>
      <c r="AO86" s="459"/>
      <c r="AP86" s="510"/>
      <c r="AQ86" s="511"/>
      <c r="AR86" s="511"/>
    </row>
    <row r="87" spans="1:44" ht="15.95" hidden="1" customHeight="1">
      <c r="A87" s="463"/>
      <c r="B87" s="1298"/>
      <c r="C87" s="1299"/>
      <c r="D87" s="1300"/>
      <c r="E87" s="1301"/>
      <c r="F87" s="512" t="s">
        <v>992</v>
      </c>
      <c r="G87" s="513" t="str">
        <f t="shared" ref="G87:AK87" si="39">IF(G86&lt;&gt;"",VLOOKUP(G86,$AC$197:$AL$221,9,FALSE),"")</f>
        <v/>
      </c>
      <c r="H87" s="514" t="str">
        <f t="shared" si="39"/>
        <v/>
      </c>
      <c r="I87" s="514" t="str">
        <f t="shared" si="39"/>
        <v/>
      </c>
      <c r="J87" s="514" t="str">
        <f t="shared" si="39"/>
        <v/>
      </c>
      <c r="K87" s="514" t="str">
        <f t="shared" si="39"/>
        <v/>
      </c>
      <c r="L87" s="514" t="str">
        <f t="shared" si="39"/>
        <v/>
      </c>
      <c r="M87" s="515" t="str">
        <f t="shared" si="39"/>
        <v/>
      </c>
      <c r="N87" s="513" t="str">
        <f t="shared" si="39"/>
        <v/>
      </c>
      <c r="O87" s="514" t="str">
        <f t="shared" si="39"/>
        <v/>
      </c>
      <c r="P87" s="514" t="str">
        <f t="shared" si="39"/>
        <v/>
      </c>
      <c r="Q87" s="514" t="str">
        <f t="shared" si="39"/>
        <v/>
      </c>
      <c r="R87" s="514" t="str">
        <f t="shared" si="39"/>
        <v/>
      </c>
      <c r="S87" s="514" t="str">
        <f t="shared" si="39"/>
        <v/>
      </c>
      <c r="T87" s="515" t="str">
        <f t="shared" si="39"/>
        <v/>
      </c>
      <c r="U87" s="513" t="str">
        <f t="shared" si="39"/>
        <v/>
      </c>
      <c r="V87" s="514" t="str">
        <f t="shared" si="39"/>
        <v/>
      </c>
      <c r="W87" s="514" t="str">
        <f t="shared" si="39"/>
        <v/>
      </c>
      <c r="X87" s="514" t="str">
        <f t="shared" si="39"/>
        <v/>
      </c>
      <c r="Y87" s="514" t="str">
        <f t="shared" si="39"/>
        <v/>
      </c>
      <c r="Z87" s="514" t="str">
        <f t="shared" si="39"/>
        <v/>
      </c>
      <c r="AA87" s="515" t="str">
        <f t="shared" si="39"/>
        <v/>
      </c>
      <c r="AB87" s="513" t="str">
        <f t="shared" si="39"/>
        <v/>
      </c>
      <c r="AC87" s="514" t="str">
        <f t="shared" si="39"/>
        <v/>
      </c>
      <c r="AD87" s="514" t="str">
        <f t="shared" si="39"/>
        <v/>
      </c>
      <c r="AE87" s="514" t="str">
        <f t="shared" si="39"/>
        <v/>
      </c>
      <c r="AF87" s="514" t="str">
        <f t="shared" si="39"/>
        <v/>
      </c>
      <c r="AG87" s="514" t="str">
        <f t="shared" si="39"/>
        <v/>
      </c>
      <c r="AH87" s="515" t="str">
        <f t="shared" si="39"/>
        <v/>
      </c>
      <c r="AI87" s="516" t="str">
        <f t="shared" si="39"/>
        <v/>
      </c>
      <c r="AJ87" s="514" t="str">
        <f t="shared" si="39"/>
        <v/>
      </c>
      <c r="AK87" s="514" t="str">
        <f t="shared" si="39"/>
        <v/>
      </c>
      <c r="AL87" s="517">
        <f>SUM(G87:AH87)</f>
        <v>0</v>
      </c>
      <c r="AM87" s="518">
        <f>AL87/4</f>
        <v>0</v>
      </c>
      <c r="AN87" s="519" t="str">
        <f>IF(C86="","",C86)</f>
        <v/>
      </c>
      <c r="AO87" s="520" t="str">
        <f>IF(D86="","",D86)</f>
        <v/>
      </c>
      <c r="AP87" s="521" t="str">
        <f>IF(D86&lt;&gt;"",VLOOKUP(D86,$AU$2:$AV$6,2,FALSE),"")</f>
        <v/>
      </c>
      <c r="AQ87" s="518">
        <f>ROUNDDOWN(AL87/$AL$6,2)</f>
        <v>0</v>
      </c>
      <c r="AR87" s="518">
        <f>IF(AP87=1,"",AQ87)</f>
        <v>0</v>
      </c>
    </row>
    <row r="88" spans="1:44" ht="15.95" hidden="1" customHeight="1">
      <c r="A88" s="463"/>
      <c r="B88" s="1298" t="s">
        <v>1032</v>
      </c>
      <c r="C88" s="1284"/>
      <c r="D88" s="1286"/>
      <c r="E88" s="1288"/>
      <c r="F88" s="504" t="s">
        <v>989</v>
      </c>
      <c r="G88" s="505"/>
      <c r="H88" s="506"/>
      <c r="I88" s="349"/>
      <c r="J88" s="349"/>
      <c r="K88" s="349"/>
      <c r="L88" s="349"/>
      <c r="M88" s="507"/>
      <c r="N88" s="505"/>
      <c r="O88" s="506"/>
      <c r="P88" s="349"/>
      <c r="Q88" s="349"/>
      <c r="R88" s="349"/>
      <c r="S88" s="349"/>
      <c r="T88" s="507"/>
      <c r="U88" s="505"/>
      <c r="V88" s="506"/>
      <c r="W88" s="349"/>
      <c r="X88" s="349"/>
      <c r="Y88" s="349"/>
      <c r="Z88" s="349"/>
      <c r="AA88" s="507"/>
      <c r="AB88" s="505"/>
      <c r="AC88" s="506"/>
      <c r="AD88" s="349"/>
      <c r="AE88" s="349"/>
      <c r="AF88" s="349"/>
      <c r="AG88" s="349"/>
      <c r="AH88" s="507"/>
      <c r="AI88" s="522"/>
      <c r="AJ88" s="506"/>
      <c r="AK88" s="506"/>
      <c r="AL88" s="509">
        <f>SUM(G89:AK89)</f>
        <v>0</v>
      </c>
      <c r="AM88" s="510"/>
      <c r="AN88" s="458"/>
      <c r="AO88" s="459"/>
      <c r="AP88" s="510"/>
      <c r="AQ88" s="511"/>
      <c r="AR88" s="511"/>
    </row>
    <row r="89" spans="1:44" ht="15.95" hidden="1" customHeight="1">
      <c r="A89" s="463"/>
      <c r="B89" s="1298"/>
      <c r="C89" s="1299"/>
      <c r="D89" s="1300"/>
      <c r="E89" s="1301"/>
      <c r="F89" s="512" t="s">
        <v>992</v>
      </c>
      <c r="G89" s="513" t="str">
        <f t="shared" ref="G89:AK89" si="40">IF(G88&lt;&gt;"",VLOOKUP(G88,$AC$197:$AL$221,9,FALSE),"")</f>
        <v/>
      </c>
      <c r="H89" s="514" t="str">
        <f t="shared" si="40"/>
        <v/>
      </c>
      <c r="I89" s="514" t="str">
        <f t="shared" si="40"/>
        <v/>
      </c>
      <c r="J89" s="514" t="str">
        <f t="shared" si="40"/>
        <v/>
      </c>
      <c r="K89" s="514" t="str">
        <f t="shared" si="40"/>
        <v/>
      </c>
      <c r="L89" s="514" t="str">
        <f t="shared" si="40"/>
        <v/>
      </c>
      <c r="M89" s="515" t="str">
        <f t="shared" si="40"/>
        <v/>
      </c>
      <c r="N89" s="513" t="str">
        <f t="shared" si="40"/>
        <v/>
      </c>
      <c r="O89" s="514" t="str">
        <f t="shared" si="40"/>
        <v/>
      </c>
      <c r="P89" s="514" t="str">
        <f t="shared" si="40"/>
        <v/>
      </c>
      <c r="Q89" s="514" t="str">
        <f t="shared" si="40"/>
        <v/>
      </c>
      <c r="R89" s="514" t="str">
        <f t="shared" si="40"/>
        <v/>
      </c>
      <c r="S89" s="514" t="str">
        <f t="shared" si="40"/>
        <v/>
      </c>
      <c r="T89" s="515" t="str">
        <f t="shared" si="40"/>
        <v/>
      </c>
      <c r="U89" s="513" t="str">
        <f t="shared" si="40"/>
        <v/>
      </c>
      <c r="V89" s="514" t="str">
        <f t="shared" si="40"/>
        <v/>
      </c>
      <c r="W89" s="514" t="str">
        <f t="shared" si="40"/>
        <v/>
      </c>
      <c r="X89" s="514" t="str">
        <f t="shared" si="40"/>
        <v/>
      </c>
      <c r="Y89" s="514" t="str">
        <f t="shared" si="40"/>
        <v/>
      </c>
      <c r="Z89" s="514" t="str">
        <f t="shared" si="40"/>
        <v/>
      </c>
      <c r="AA89" s="515" t="str">
        <f t="shared" si="40"/>
        <v/>
      </c>
      <c r="AB89" s="513" t="str">
        <f t="shared" si="40"/>
        <v/>
      </c>
      <c r="AC89" s="514" t="str">
        <f t="shared" si="40"/>
        <v/>
      </c>
      <c r="AD89" s="514" t="str">
        <f t="shared" si="40"/>
        <v/>
      </c>
      <c r="AE89" s="514" t="str">
        <f t="shared" si="40"/>
        <v/>
      </c>
      <c r="AF89" s="514" t="str">
        <f t="shared" si="40"/>
        <v/>
      </c>
      <c r="AG89" s="514" t="str">
        <f t="shared" si="40"/>
        <v/>
      </c>
      <c r="AH89" s="515" t="str">
        <f t="shared" si="40"/>
        <v/>
      </c>
      <c r="AI89" s="516" t="str">
        <f t="shared" si="40"/>
        <v/>
      </c>
      <c r="AJ89" s="514" t="str">
        <f t="shared" si="40"/>
        <v/>
      </c>
      <c r="AK89" s="514" t="str">
        <f t="shared" si="40"/>
        <v/>
      </c>
      <c r="AL89" s="517">
        <f>SUM(G89:AH89)</f>
        <v>0</v>
      </c>
      <c r="AM89" s="518">
        <f>AL89/4</f>
        <v>0</v>
      </c>
      <c r="AN89" s="519" t="str">
        <f>IF(C88="","",C88)</f>
        <v/>
      </c>
      <c r="AO89" s="520" t="str">
        <f>IF(D88="","",D88)</f>
        <v/>
      </c>
      <c r="AP89" s="521" t="str">
        <f>IF(D88&lt;&gt;"",VLOOKUP(D88,$AU$2:$AV$6,2,FALSE),"")</f>
        <v/>
      </c>
      <c r="AQ89" s="518">
        <f>ROUNDDOWN(AL89/$AL$6,2)</f>
        <v>0</v>
      </c>
      <c r="AR89" s="518">
        <f>IF(AP89=1,"",AQ89)</f>
        <v>0</v>
      </c>
    </row>
    <row r="90" spans="1:44" ht="15.95" hidden="1" customHeight="1">
      <c r="A90" s="463"/>
      <c r="B90" s="1298" t="s">
        <v>1033</v>
      </c>
      <c r="C90" s="1284"/>
      <c r="D90" s="1286"/>
      <c r="E90" s="1288"/>
      <c r="F90" s="504" t="s">
        <v>989</v>
      </c>
      <c r="G90" s="505"/>
      <c r="H90" s="506"/>
      <c r="I90" s="349"/>
      <c r="J90" s="349"/>
      <c r="K90" s="349"/>
      <c r="L90" s="349"/>
      <c r="M90" s="507"/>
      <c r="N90" s="505"/>
      <c r="O90" s="506"/>
      <c r="P90" s="349"/>
      <c r="Q90" s="349"/>
      <c r="R90" s="349"/>
      <c r="S90" s="349"/>
      <c r="T90" s="507"/>
      <c r="U90" s="505"/>
      <c r="V90" s="506"/>
      <c r="W90" s="349"/>
      <c r="X90" s="349"/>
      <c r="Y90" s="349"/>
      <c r="Z90" s="349"/>
      <c r="AA90" s="507"/>
      <c r="AB90" s="505"/>
      <c r="AC90" s="506"/>
      <c r="AD90" s="349"/>
      <c r="AE90" s="349"/>
      <c r="AF90" s="349"/>
      <c r="AG90" s="349"/>
      <c r="AH90" s="507"/>
      <c r="AI90" s="508"/>
      <c r="AJ90" s="349"/>
      <c r="AK90" s="349"/>
      <c r="AL90" s="509">
        <f>SUM(G91:AK91)</f>
        <v>0</v>
      </c>
      <c r="AM90" s="510"/>
      <c r="AN90" s="458"/>
      <c r="AO90" s="459"/>
      <c r="AP90" s="510"/>
      <c r="AQ90" s="511"/>
      <c r="AR90" s="511"/>
    </row>
    <row r="91" spans="1:44" ht="15.95" hidden="1" customHeight="1">
      <c r="A91" s="463"/>
      <c r="B91" s="1298"/>
      <c r="C91" s="1299"/>
      <c r="D91" s="1300"/>
      <c r="E91" s="1301"/>
      <c r="F91" s="512" t="s">
        <v>992</v>
      </c>
      <c r="G91" s="513" t="str">
        <f t="shared" ref="G91:AK91" si="41">IF(G90&lt;&gt;"",VLOOKUP(G90,$AC$197:$AL$221,9,FALSE),"")</f>
        <v/>
      </c>
      <c r="H91" s="514" t="str">
        <f t="shared" si="41"/>
        <v/>
      </c>
      <c r="I91" s="514" t="str">
        <f t="shared" si="41"/>
        <v/>
      </c>
      <c r="J91" s="514" t="str">
        <f t="shared" si="41"/>
        <v/>
      </c>
      <c r="K91" s="514" t="str">
        <f t="shared" si="41"/>
        <v/>
      </c>
      <c r="L91" s="514" t="str">
        <f t="shared" si="41"/>
        <v/>
      </c>
      <c r="M91" s="515" t="str">
        <f t="shared" si="41"/>
        <v/>
      </c>
      <c r="N91" s="513" t="str">
        <f t="shared" si="41"/>
        <v/>
      </c>
      <c r="O91" s="514" t="str">
        <f t="shared" si="41"/>
        <v/>
      </c>
      <c r="P91" s="514" t="str">
        <f t="shared" si="41"/>
        <v/>
      </c>
      <c r="Q91" s="514" t="str">
        <f t="shared" si="41"/>
        <v/>
      </c>
      <c r="R91" s="514" t="str">
        <f t="shared" si="41"/>
        <v/>
      </c>
      <c r="S91" s="514" t="str">
        <f t="shared" si="41"/>
        <v/>
      </c>
      <c r="T91" s="515" t="str">
        <f t="shared" si="41"/>
        <v/>
      </c>
      <c r="U91" s="513" t="str">
        <f t="shared" si="41"/>
        <v/>
      </c>
      <c r="V91" s="514" t="str">
        <f t="shared" si="41"/>
        <v/>
      </c>
      <c r="W91" s="514" t="str">
        <f t="shared" si="41"/>
        <v/>
      </c>
      <c r="X91" s="514" t="str">
        <f t="shared" si="41"/>
        <v/>
      </c>
      <c r="Y91" s="514" t="str">
        <f t="shared" si="41"/>
        <v/>
      </c>
      <c r="Z91" s="514" t="str">
        <f t="shared" si="41"/>
        <v/>
      </c>
      <c r="AA91" s="515" t="str">
        <f t="shared" si="41"/>
        <v/>
      </c>
      <c r="AB91" s="513" t="str">
        <f t="shared" si="41"/>
        <v/>
      </c>
      <c r="AC91" s="514" t="str">
        <f t="shared" si="41"/>
        <v/>
      </c>
      <c r="AD91" s="514" t="str">
        <f t="shared" si="41"/>
        <v/>
      </c>
      <c r="AE91" s="514" t="str">
        <f t="shared" si="41"/>
        <v/>
      </c>
      <c r="AF91" s="514" t="str">
        <f t="shared" si="41"/>
        <v/>
      </c>
      <c r="AG91" s="514" t="str">
        <f t="shared" si="41"/>
        <v/>
      </c>
      <c r="AH91" s="515" t="str">
        <f t="shared" si="41"/>
        <v/>
      </c>
      <c r="AI91" s="516" t="str">
        <f t="shared" si="41"/>
        <v/>
      </c>
      <c r="AJ91" s="514" t="str">
        <f t="shared" si="41"/>
        <v/>
      </c>
      <c r="AK91" s="514" t="str">
        <f t="shared" si="41"/>
        <v/>
      </c>
      <c r="AL91" s="517">
        <f>SUM(G91:AH91)</f>
        <v>0</v>
      </c>
      <c r="AM91" s="518">
        <f>AL91/4</f>
        <v>0</v>
      </c>
      <c r="AN91" s="519" t="str">
        <f>IF(C90="","",C90)</f>
        <v/>
      </c>
      <c r="AO91" s="520" t="str">
        <f>IF(D90="","",D90)</f>
        <v/>
      </c>
      <c r="AP91" s="521" t="str">
        <f>IF(D90&lt;&gt;"",VLOOKUP(D90,$AU$2:$AV$6,2,FALSE),"")</f>
        <v/>
      </c>
      <c r="AQ91" s="518">
        <f>ROUNDDOWN(AL91/$AL$6,2)</f>
        <v>0</v>
      </c>
      <c r="AR91" s="518">
        <f>IF(AP91=1,"",AQ91)</f>
        <v>0</v>
      </c>
    </row>
    <row r="92" spans="1:44" ht="15.95" hidden="1" customHeight="1">
      <c r="A92" s="463"/>
      <c r="B92" s="1298" t="s">
        <v>1034</v>
      </c>
      <c r="C92" s="1284"/>
      <c r="D92" s="1286"/>
      <c r="E92" s="1288"/>
      <c r="F92" s="504" t="s">
        <v>989</v>
      </c>
      <c r="G92" s="505"/>
      <c r="H92" s="506"/>
      <c r="I92" s="349"/>
      <c r="J92" s="349"/>
      <c r="K92" s="349"/>
      <c r="L92" s="349"/>
      <c r="M92" s="507"/>
      <c r="N92" s="505"/>
      <c r="O92" s="506"/>
      <c r="P92" s="349"/>
      <c r="Q92" s="349"/>
      <c r="R92" s="349"/>
      <c r="S92" s="349"/>
      <c r="T92" s="507"/>
      <c r="U92" s="505"/>
      <c r="V92" s="506"/>
      <c r="W92" s="349"/>
      <c r="X92" s="349"/>
      <c r="Y92" s="349"/>
      <c r="Z92" s="349"/>
      <c r="AA92" s="507"/>
      <c r="AB92" s="505"/>
      <c r="AC92" s="506"/>
      <c r="AD92" s="349"/>
      <c r="AE92" s="349"/>
      <c r="AF92" s="349"/>
      <c r="AG92" s="349"/>
      <c r="AH92" s="507"/>
      <c r="AI92" s="508"/>
      <c r="AJ92" s="349"/>
      <c r="AK92" s="349"/>
      <c r="AL92" s="509">
        <f>SUM(G93:AK93)</f>
        <v>0</v>
      </c>
      <c r="AM92" s="510"/>
      <c r="AN92" s="458"/>
      <c r="AO92" s="459"/>
      <c r="AP92" s="510"/>
      <c r="AQ92" s="511"/>
      <c r="AR92" s="511"/>
    </row>
    <row r="93" spans="1:44" ht="15.95" hidden="1" customHeight="1">
      <c r="A93" s="463"/>
      <c r="B93" s="1298"/>
      <c r="C93" s="1299"/>
      <c r="D93" s="1300"/>
      <c r="E93" s="1301"/>
      <c r="F93" s="512" t="s">
        <v>992</v>
      </c>
      <c r="G93" s="513" t="str">
        <f t="shared" ref="G93:AK93" si="42">IF(G92&lt;&gt;"",VLOOKUP(G92,$AC$197:$AL$221,9,FALSE),"")</f>
        <v/>
      </c>
      <c r="H93" s="514" t="str">
        <f t="shared" si="42"/>
        <v/>
      </c>
      <c r="I93" s="514" t="str">
        <f t="shared" si="42"/>
        <v/>
      </c>
      <c r="J93" s="514" t="str">
        <f t="shared" si="42"/>
        <v/>
      </c>
      <c r="K93" s="514" t="str">
        <f t="shared" si="42"/>
        <v/>
      </c>
      <c r="L93" s="514" t="str">
        <f t="shared" si="42"/>
        <v/>
      </c>
      <c r="M93" s="515" t="str">
        <f t="shared" si="42"/>
        <v/>
      </c>
      <c r="N93" s="513" t="str">
        <f t="shared" si="42"/>
        <v/>
      </c>
      <c r="O93" s="514" t="str">
        <f t="shared" si="42"/>
        <v/>
      </c>
      <c r="P93" s="514" t="str">
        <f t="shared" si="42"/>
        <v/>
      </c>
      <c r="Q93" s="514" t="str">
        <f t="shared" si="42"/>
        <v/>
      </c>
      <c r="R93" s="514" t="str">
        <f t="shared" si="42"/>
        <v/>
      </c>
      <c r="S93" s="514" t="str">
        <f t="shared" si="42"/>
        <v/>
      </c>
      <c r="T93" s="515" t="str">
        <f t="shared" si="42"/>
        <v/>
      </c>
      <c r="U93" s="513" t="str">
        <f t="shared" si="42"/>
        <v/>
      </c>
      <c r="V93" s="514" t="str">
        <f t="shared" si="42"/>
        <v/>
      </c>
      <c r="W93" s="514" t="str">
        <f t="shared" si="42"/>
        <v/>
      </c>
      <c r="X93" s="514" t="str">
        <f t="shared" si="42"/>
        <v/>
      </c>
      <c r="Y93" s="514" t="str">
        <f t="shared" si="42"/>
        <v/>
      </c>
      <c r="Z93" s="514" t="str">
        <f t="shared" si="42"/>
        <v/>
      </c>
      <c r="AA93" s="515" t="str">
        <f t="shared" si="42"/>
        <v/>
      </c>
      <c r="AB93" s="513" t="str">
        <f t="shared" si="42"/>
        <v/>
      </c>
      <c r="AC93" s="514" t="str">
        <f t="shared" si="42"/>
        <v/>
      </c>
      <c r="AD93" s="514" t="str">
        <f t="shared" si="42"/>
        <v/>
      </c>
      <c r="AE93" s="514" t="str">
        <f t="shared" si="42"/>
        <v/>
      </c>
      <c r="AF93" s="514" t="str">
        <f t="shared" si="42"/>
        <v/>
      </c>
      <c r="AG93" s="514" t="str">
        <f t="shared" si="42"/>
        <v/>
      </c>
      <c r="AH93" s="515" t="str">
        <f t="shared" si="42"/>
        <v/>
      </c>
      <c r="AI93" s="516" t="str">
        <f t="shared" si="42"/>
        <v/>
      </c>
      <c r="AJ93" s="514" t="str">
        <f t="shared" si="42"/>
        <v/>
      </c>
      <c r="AK93" s="514" t="str">
        <f t="shared" si="42"/>
        <v/>
      </c>
      <c r="AL93" s="517">
        <f>SUM(G93:AH93)</f>
        <v>0</v>
      </c>
      <c r="AM93" s="518">
        <f>AL93/4</f>
        <v>0</v>
      </c>
      <c r="AN93" s="519" t="str">
        <f>IF(C92="","",C92)</f>
        <v/>
      </c>
      <c r="AO93" s="520" t="str">
        <f>IF(D92="","",D92)</f>
        <v/>
      </c>
      <c r="AP93" s="521" t="str">
        <f>IF(D92&lt;&gt;"",VLOOKUP(D92,$AU$2:$AV$6,2,FALSE),"")</f>
        <v/>
      </c>
      <c r="AQ93" s="518">
        <f>ROUNDDOWN(AL93/$AL$6,2)</f>
        <v>0</v>
      </c>
      <c r="AR93" s="518">
        <f>IF(AP93=1,"",AQ93)</f>
        <v>0</v>
      </c>
    </row>
    <row r="94" spans="1:44" ht="15.95" hidden="1" customHeight="1">
      <c r="A94" s="463"/>
      <c r="B94" s="1298" t="s">
        <v>1035</v>
      </c>
      <c r="C94" s="1284"/>
      <c r="D94" s="1286"/>
      <c r="E94" s="1288"/>
      <c r="F94" s="504" t="s">
        <v>989</v>
      </c>
      <c r="G94" s="505"/>
      <c r="H94" s="506"/>
      <c r="I94" s="349"/>
      <c r="J94" s="349"/>
      <c r="K94" s="349"/>
      <c r="L94" s="349"/>
      <c r="M94" s="507"/>
      <c r="N94" s="505"/>
      <c r="O94" s="506"/>
      <c r="P94" s="349"/>
      <c r="Q94" s="349"/>
      <c r="R94" s="349"/>
      <c r="S94" s="349"/>
      <c r="T94" s="507"/>
      <c r="U94" s="505"/>
      <c r="V94" s="506"/>
      <c r="W94" s="349"/>
      <c r="X94" s="349"/>
      <c r="Y94" s="349"/>
      <c r="Z94" s="349"/>
      <c r="AA94" s="507"/>
      <c r="AB94" s="505"/>
      <c r="AC94" s="506"/>
      <c r="AD94" s="349"/>
      <c r="AE94" s="349"/>
      <c r="AF94" s="349"/>
      <c r="AG94" s="349"/>
      <c r="AH94" s="507"/>
      <c r="AI94" s="522"/>
      <c r="AJ94" s="506"/>
      <c r="AK94" s="506"/>
      <c r="AL94" s="509">
        <f>SUM(G95:AK95)</f>
        <v>0</v>
      </c>
      <c r="AM94" s="510"/>
      <c r="AN94" s="458"/>
      <c r="AO94" s="459"/>
      <c r="AP94" s="510"/>
      <c r="AQ94" s="511"/>
      <c r="AR94" s="511"/>
    </row>
    <row r="95" spans="1:44" ht="15.95" hidden="1" customHeight="1">
      <c r="A95" s="463"/>
      <c r="B95" s="1298"/>
      <c r="C95" s="1299"/>
      <c r="D95" s="1300"/>
      <c r="E95" s="1301"/>
      <c r="F95" s="512" t="s">
        <v>992</v>
      </c>
      <c r="G95" s="513" t="str">
        <f t="shared" ref="G95:AK95" si="43">IF(G94&lt;&gt;"",VLOOKUP(G94,$AC$197:$AL$221,9,FALSE),"")</f>
        <v/>
      </c>
      <c r="H95" s="514" t="str">
        <f t="shared" si="43"/>
        <v/>
      </c>
      <c r="I95" s="514" t="str">
        <f t="shared" si="43"/>
        <v/>
      </c>
      <c r="J95" s="514" t="str">
        <f t="shared" si="43"/>
        <v/>
      </c>
      <c r="K95" s="514" t="str">
        <f t="shared" si="43"/>
        <v/>
      </c>
      <c r="L95" s="514" t="str">
        <f t="shared" si="43"/>
        <v/>
      </c>
      <c r="M95" s="515" t="str">
        <f t="shared" si="43"/>
        <v/>
      </c>
      <c r="N95" s="513" t="str">
        <f t="shared" si="43"/>
        <v/>
      </c>
      <c r="O95" s="514" t="str">
        <f t="shared" si="43"/>
        <v/>
      </c>
      <c r="P95" s="514" t="str">
        <f t="shared" si="43"/>
        <v/>
      </c>
      <c r="Q95" s="514" t="str">
        <f t="shared" si="43"/>
        <v/>
      </c>
      <c r="R95" s="514" t="str">
        <f t="shared" si="43"/>
        <v/>
      </c>
      <c r="S95" s="514" t="str">
        <f t="shared" si="43"/>
        <v/>
      </c>
      <c r="T95" s="515" t="str">
        <f t="shared" si="43"/>
        <v/>
      </c>
      <c r="U95" s="513" t="str">
        <f t="shared" si="43"/>
        <v/>
      </c>
      <c r="V95" s="514" t="str">
        <f t="shared" si="43"/>
        <v/>
      </c>
      <c r="W95" s="514" t="str">
        <f t="shared" si="43"/>
        <v/>
      </c>
      <c r="X95" s="514" t="str">
        <f t="shared" si="43"/>
        <v/>
      </c>
      <c r="Y95" s="514" t="str">
        <f t="shared" si="43"/>
        <v/>
      </c>
      <c r="Z95" s="514" t="str">
        <f t="shared" si="43"/>
        <v/>
      </c>
      <c r="AA95" s="515" t="str">
        <f t="shared" si="43"/>
        <v/>
      </c>
      <c r="AB95" s="513" t="str">
        <f t="shared" si="43"/>
        <v/>
      </c>
      <c r="AC95" s="514" t="str">
        <f t="shared" si="43"/>
        <v/>
      </c>
      <c r="AD95" s="514" t="str">
        <f t="shared" si="43"/>
        <v/>
      </c>
      <c r="AE95" s="514" t="str">
        <f t="shared" si="43"/>
        <v/>
      </c>
      <c r="AF95" s="514" t="str">
        <f t="shared" si="43"/>
        <v/>
      </c>
      <c r="AG95" s="514" t="str">
        <f t="shared" si="43"/>
        <v/>
      </c>
      <c r="AH95" s="515" t="str">
        <f t="shared" si="43"/>
        <v/>
      </c>
      <c r="AI95" s="516" t="str">
        <f t="shared" si="43"/>
        <v/>
      </c>
      <c r="AJ95" s="514" t="str">
        <f t="shared" si="43"/>
        <v/>
      </c>
      <c r="AK95" s="514" t="str">
        <f t="shared" si="43"/>
        <v/>
      </c>
      <c r="AL95" s="517">
        <f>SUM(G95:AH95)</f>
        <v>0</v>
      </c>
      <c r="AM95" s="518">
        <f>AL95/4</f>
        <v>0</v>
      </c>
      <c r="AN95" s="519" t="str">
        <f>IF(C94="","",C94)</f>
        <v/>
      </c>
      <c r="AO95" s="520" t="str">
        <f>IF(D94="","",D94)</f>
        <v/>
      </c>
      <c r="AP95" s="521" t="str">
        <f>IF(D94&lt;&gt;"",VLOOKUP(D94,$AU$2:$AV$6,2,FALSE),"")</f>
        <v/>
      </c>
      <c r="AQ95" s="518">
        <f>ROUNDDOWN(AL95/$AL$6,2)</f>
        <v>0</v>
      </c>
      <c r="AR95" s="518">
        <f>IF(AP95=1,"",AQ95)</f>
        <v>0</v>
      </c>
    </row>
    <row r="96" spans="1:44" ht="15.95" hidden="1" customHeight="1">
      <c r="A96" s="463"/>
      <c r="B96" s="1298" t="s">
        <v>1036</v>
      </c>
      <c r="C96" s="1284"/>
      <c r="D96" s="1286"/>
      <c r="E96" s="1288"/>
      <c r="F96" s="504" t="s">
        <v>989</v>
      </c>
      <c r="G96" s="505"/>
      <c r="H96" s="506"/>
      <c r="I96" s="349"/>
      <c r="J96" s="349"/>
      <c r="K96" s="349"/>
      <c r="L96" s="349"/>
      <c r="M96" s="507"/>
      <c r="N96" s="505"/>
      <c r="O96" s="506"/>
      <c r="P96" s="349"/>
      <c r="Q96" s="349"/>
      <c r="R96" s="349"/>
      <c r="S96" s="349"/>
      <c r="T96" s="507"/>
      <c r="U96" s="505"/>
      <c r="V96" s="506"/>
      <c r="W96" s="349"/>
      <c r="X96" s="349"/>
      <c r="Y96" s="349"/>
      <c r="Z96" s="349"/>
      <c r="AA96" s="507"/>
      <c r="AB96" s="505"/>
      <c r="AC96" s="506"/>
      <c r="AD96" s="349"/>
      <c r="AE96" s="349"/>
      <c r="AF96" s="349"/>
      <c r="AG96" s="349"/>
      <c r="AH96" s="507"/>
      <c r="AI96" s="522"/>
      <c r="AJ96" s="506"/>
      <c r="AK96" s="506"/>
      <c r="AL96" s="509">
        <f>SUM(G97:AK97)</f>
        <v>0</v>
      </c>
      <c r="AM96" s="510"/>
      <c r="AN96" s="458"/>
      <c r="AO96" s="459"/>
      <c r="AP96" s="510"/>
      <c r="AQ96" s="511"/>
      <c r="AR96" s="511"/>
    </row>
    <row r="97" spans="1:44" ht="15.95" hidden="1" customHeight="1">
      <c r="A97" s="463"/>
      <c r="B97" s="1298"/>
      <c r="C97" s="1299"/>
      <c r="D97" s="1300"/>
      <c r="E97" s="1301"/>
      <c r="F97" s="512" t="s">
        <v>992</v>
      </c>
      <c r="G97" s="513" t="str">
        <f t="shared" ref="G97:AK97" si="44">IF(G96&lt;&gt;"",VLOOKUP(G96,$AC$197:$AL$221,9,FALSE),"")</f>
        <v/>
      </c>
      <c r="H97" s="514" t="str">
        <f t="shared" si="44"/>
        <v/>
      </c>
      <c r="I97" s="514" t="str">
        <f t="shared" si="44"/>
        <v/>
      </c>
      <c r="J97" s="514" t="str">
        <f t="shared" si="44"/>
        <v/>
      </c>
      <c r="K97" s="514" t="str">
        <f t="shared" si="44"/>
        <v/>
      </c>
      <c r="L97" s="514" t="str">
        <f t="shared" si="44"/>
        <v/>
      </c>
      <c r="M97" s="515" t="str">
        <f t="shared" si="44"/>
        <v/>
      </c>
      <c r="N97" s="513" t="str">
        <f t="shared" si="44"/>
        <v/>
      </c>
      <c r="O97" s="514" t="str">
        <f t="shared" si="44"/>
        <v/>
      </c>
      <c r="P97" s="514" t="str">
        <f t="shared" si="44"/>
        <v/>
      </c>
      <c r="Q97" s="514" t="str">
        <f t="shared" si="44"/>
        <v/>
      </c>
      <c r="R97" s="514" t="str">
        <f t="shared" si="44"/>
        <v/>
      </c>
      <c r="S97" s="514" t="str">
        <f t="shared" si="44"/>
        <v/>
      </c>
      <c r="T97" s="515" t="str">
        <f t="shared" si="44"/>
        <v/>
      </c>
      <c r="U97" s="513" t="str">
        <f t="shared" si="44"/>
        <v/>
      </c>
      <c r="V97" s="514" t="str">
        <f t="shared" si="44"/>
        <v/>
      </c>
      <c r="W97" s="514" t="str">
        <f t="shared" si="44"/>
        <v/>
      </c>
      <c r="X97" s="514" t="str">
        <f t="shared" si="44"/>
        <v/>
      </c>
      <c r="Y97" s="514" t="str">
        <f t="shared" si="44"/>
        <v/>
      </c>
      <c r="Z97" s="514" t="str">
        <f t="shared" si="44"/>
        <v/>
      </c>
      <c r="AA97" s="515" t="str">
        <f t="shared" si="44"/>
        <v/>
      </c>
      <c r="AB97" s="513" t="str">
        <f t="shared" si="44"/>
        <v/>
      </c>
      <c r="AC97" s="514" t="str">
        <f t="shared" si="44"/>
        <v/>
      </c>
      <c r="AD97" s="514" t="str">
        <f t="shared" si="44"/>
        <v/>
      </c>
      <c r="AE97" s="514" t="str">
        <f t="shared" si="44"/>
        <v/>
      </c>
      <c r="AF97" s="514" t="str">
        <f t="shared" si="44"/>
        <v/>
      </c>
      <c r="AG97" s="514" t="str">
        <f t="shared" si="44"/>
        <v/>
      </c>
      <c r="AH97" s="515" t="str">
        <f t="shared" si="44"/>
        <v/>
      </c>
      <c r="AI97" s="516" t="str">
        <f t="shared" si="44"/>
        <v/>
      </c>
      <c r="AJ97" s="514" t="str">
        <f t="shared" si="44"/>
        <v/>
      </c>
      <c r="AK97" s="514" t="str">
        <f t="shared" si="44"/>
        <v/>
      </c>
      <c r="AL97" s="517">
        <f>SUM(G97:AH97)</f>
        <v>0</v>
      </c>
      <c r="AM97" s="518">
        <f>AL97/4</f>
        <v>0</v>
      </c>
      <c r="AN97" s="519" t="str">
        <f>IF(C96="","",C96)</f>
        <v/>
      </c>
      <c r="AO97" s="520" t="str">
        <f>IF(D96="","",D96)</f>
        <v/>
      </c>
      <c r="AP97" s="521" t="str">
        <f>IF(D96&lt;&gt;"",VLOOKUP(D96,$AU$2:$AV$6,2,FALSE),"")</f>
        <v/>
      </c>
      <c r="AQ97" s="518">
        <f>ROUNDDOWN(AL97/$AL$6,2)</f>
        <v>0</v>
      </c>
      <c r="AR97" s="518">
        <f>IF(AP97=1,"",AQ97)</f>
        <v>0</v>
      </c>
    </row>
    <row r="98" spans="1:44" ht="15.95" hidden="1" customHeight="1">
      <c r="A98" s="463"/>
      <c r="B98" s="1298" t="s">
        <v>1037</v>
      </c>
      <c r="C98" s="1284"/>
      <c r="D98" s="1286"/>
      <c r="E98" s="1288"/>
      <c r="F98" s="504" t="s">
        <v>989</v>
      </c>
      <c r="G98" s="505"/>
      <c r="H98" s="506"/>
      <c r="I98" s="349"/>
      <c r="J98" s="349"/>
      <c r="K98" s="349"/>
      <c r="L98" s="349"/>
      <c r="M98" s="507"/>
      <c r="N98" s="505"/>
      <c r="O98" s="506"/>
      <c r="P98" s="349"/>
      <c r="Q98" s="349"/>
      <c r="R98" s="349"/>
      <c r="S98" s="349"/>
      <c r="T98" s="507"/>
      <c r="U98" s="505"/>
      <c r="V98" s="506"/>
      <c r="W98" s="349"/>
      <c r="X98" s="349"/>
      <c r="Y98" s="349"/>
      <c r="Z98" s="349"/>
      <c r="AA98" s="507"/>
      <c r="AB98" s="505"/>
      <c r="AC98" s="506"/>
      <c r="AD98" s="349"/>
      <c r="AE98" s="349"/>
      <c r="AF98" s="349"/>
      <c r="AG98" s="349"/>
      <c r="AH98" s="507"/>
      <c r="AI98" s="508"/>
      <c r="AJ98" s="349"/>
      <c r="AK98" s="349"/>
      <c r="AL98" s="509">
        <f>SUM(G99:AK99)</f>
        <v>0</v>
      </c>
      <c r="AM98" s="510"/>
      <c r="AN98" s="458"/>
      <c r="AO98" s="459"/>
      <c r="AP98" s="510"/>
      <c r="AQ98" s="511"/>
      <c r="AR98" s="511"/>
    </row>
    <row r="99" spans="1:44" ht="15.95" hidden="1" customHeight="1">
      <c r="A99" s="463"/>
      <c r="B99" s="1298"/>
      <c r="C99" s="1299"/>
      <c r="D99" s="1300"/>
      <c r="E99" s="1301"/>
      <c r="F99" s="512" t="s">
        <v>992</v>
      </c>
      <c r="G99" s="513" t="str">
        <f t="shared" ref="G99:AK99" si="45">IF(G98&lt;&gt;"",VLOOKUP(G98,$AC$197:$AL$221,9,FALSE),"")</f>
        <v/>
      </c>
      <c r="H99" s="514" t="str">
        <f t="shared" si="45"/>
        <v/>
      </c>
      <c r="I99" s="514" t="str">
        <f t="shared" si="45"/>
        <v/>
      </c>
      <c r="J99" s="514" t="str">
        <f t="shared" si="45"/>
        <v/>
      </c>
      <c r="K99" s="514" t="str">
        <f t="shared" si="45"/>
        <v/>
      </c>
      <c r="L99" s="514" t="str">
        <f t="shared" si="45"/>
        <v/>
      </c>
      <c r="M99" s="515" t="str">
        <f t="shared" si="45"/>
        <v/>
      </c>
      <c r="N99" s="513" t="str">
        <f t="shared" si="45"/>
        <v/>
      </c>
      <c r="O99" s="514" t="str">
        <f t="shared" si="45"/>
        <v/>
      </c>
      <c r="P99" s="514" t="str">
        <f t="shared" si="45"/>
        <v/>
      </c>
      <c r="Q99" s="514" t="str">
        <f t="shared" si="45"/>
        <v/>
      </c>
      <c r="R99" s="514" t="str">
        <f t="shared" si="45"/>
        <v/>
      </c>
      <c r="S99" s="514" t="str">
        <f t="shared" si="45"/>
        <v/>
      </c>
      <c r="T99" s="515" t="str">
        <f t="shared" si="45"/>
        <v/>
      </c>
      <c r="U99" s="513" t="str">
        <f t="shared" si="45"/>
        <v/>
      </c>
      <c r="V99" s="514" t="str">
        <f t="shared" si="45"/>
        <v/>
      </c>
      <c r="W99" s="514" t="str">
        <f t="shared" si="45"/>
        <v/>
      </c>
      <c r="X99" s="514" t="str">
        <f t="shared" si="45"/>
        <v/>
      </c>
      <c r="Y99" s="514" t="str">
        <f t="shared" si="45"/>
        <v/>
      </c>
      <c r="Z99" s="514" t="str">
        <f t="shared" si="45"/>
        <v/>
      </c>
      <c r="AA99" s="515" t="str">
        <f t="shared" si="45"/>
        <v/>
      </c>
      <c r="AB99" s="513" t="str">
        <f t="shared" si="45"/>
        <v/>
      </c>
      <c r="AC99" s="514" t="str">
        <f t="shared" si="45"/>
        <v/>
      </c>
      <c r="AD99" s="514" t="str">
        <f t="shared" si="45"/>
        <v/>
      </c>
      <c r="AE99" s="514" t="str">
        <f t="shared" si="45"/>
        <v/>
      </c>
      <c r="AF99" s="514" t="str">
        <f t="shared" si="45"/>
        <v/>
      </c>
      <c r="AG99" s="514" t="str">
        <f t="shared" si="45"/>
        <v/>
      </c>
      <c r="AH99" s="515" t="str">
        <f t="shared" si="45"/>
        <v/>
      </c>
      <c r="AI99" s="516" t="str">
        <f t="shared" si="45"/>
        <v/>
      </c>
      <c r="AJ99" s="514" t="str">
        <f t="shared" si="45"/>
        <v/>
      </c>
      <c r="AK99" s="514" t="str">
        <f t="shared" si="45"/>
        <v/>
      </c>
      <c r="AL99" s="517">
        <f>SUM(G99:AH99)</f>
        <v>0</v>
      </c>
      <c r="AM99" s="518">
        <f>AL99/4</f>
        <v>0</v>
      </c>
      <c r="AN99" s="519" t="str">
        <f>IF(C98="","",C98)</f>
        <v/>
      </c>
      <c r="AO99" s="520" t="str">
        <f>IF(D98="","",D98)</f>
        <v/>
      </c>
      <c r="AP99" s="521" t="str">
        <f>IF(D98&lt;&gt;"",VLOOKUP(D98,$AU$2:$AV$6,2,FALSE),"")</f>
        <v/>
      </c>
      <c r="AQ99" s="518">
        <f>ROUNDDOWN(AL99/$AL$6,2)</f>
        <v>0</v>
      </c>
      <c r="AR99" s="518">
        <f>IF(AP99=1,"",AQ99)</f>
        <v>0</v>
      </c>
    </row>
    <row r="100" spans="1:44" ht="15.95" hidden="1" customHeight="1">
      <c r="A100" s="463"/>
      <c r="B100" s="1298" t="s">
        <v>1038</v>
      </c>
      <c r="C100" s="1284"/>
      <c r="D100" s="1286"/>
      <c r="E100" s="1288"/>
      <c r="F100" s="504" t="s">
        <v>989</v>
      </c>
      <c r="G100" s="505"/>
      <c r="H100" s="506"/>
      <c r="I100" s="349"/>
      <c r="J100" s="349"/>
      <c r="K100" s="349"/>
      <c r="L100" s="349"/>
      <c r="M100" s="507"/>
      <c r="N100" s="505"/>
      <c r="O100" s="506"/>
      <c r="P100" s="349"/>
      <c r="Q100" s="349"/>
      <c r="R100" s="349"/>
      <c r="S100" s="349"/>
      <c r="T100" s="507"/>
      <c r="U100" s="505"/>
      <c r="V100" s="506"/>
      <c r="W100" s="349"/>
      <c r="X100" s="349"/>
      <c r="Y100" s="349"/>
      <c r="Z100" s="349"/>
      <c r="AA100" s="507"/>
      <c r="AB100" s="505"/>
      <c r="AC100" s="506"/>
      <c r="AD100" s="349"/>
      <c r="AE100" s="349"/>
      <c r="AF100" s="349"/>
      <c r="AG100" s="349"/>
      <c r="AH100" s="507"/>
      <c r="AI100" s="508"/>
      <c r="AJ100" s="349"/>
      <c r="AK100" s="349"/>
      <c r="AL100" s="509">
        <f>SUM(G101:AK101)</f>
        <v>0</v>
      </c>
      <c r="AM100" s="510"/>
      <c r="AN100" s="458"/>
      <c r="AO100" s="459"/>
      <c r="AP100" s="510"/>
      <c r="AQ100" s="511"/>
      <c r="AR100" s="511"/>
    </row>
    <row r="101" spans="1:44" ht="15.95" hidden="1" customHeight="1">
      <c r="A101" s="463"/>
      <c r="B101" s="1298"/>
      <c r="C101" s="1299"/>
      <c r="D101" s="1300"/>
      <c r="E101" s="1301"/>
      <c r="F101" s="512" t="s">
        <v>992</v>
      </c>
      <c r="G101" s="513" t="str">
        <f t="shared" ref="G101:AK101" si="46">IF(G100&lt;&gt;"",VLOOKUP(G100,$AC$197:$AL$221,9,FALSE),"")</f>
        <v/>
      </c>
      <c r="H101" s="514" t="str">
        <f t="shared" si="46"/>
        <v/>
      </c>
      <c r="I101" s="514" t="str">
        <f t="shared" si="46"/>
        <v/>
      </c>
      <c r="J101" s="514" t="str">
        <f t="shared" si="46"/>
        <v/>
      </c>
      <c r="K101" s="514" t="str">
        <f t="shared" si="46"/>
        <v/>
      </c>
      <c r="L101" s="514" t="str">
        <f t="shared" si="46"/>
        <v/>
      </c>
      <c r="M101" s="515" t="str">
        <f t="shared" si="46"/>
        <v/>
      </c>
      <c r="N101" s="513" t="str">
        <f t="shared" si="46"/>
        <v/>
      </c>
      <c r="O101" s="514" t="str">
        <f t="shared" si="46"/>
        <v/>
      </c>
      <c r="P101" s="514" t="str">
        <f t="shared" si="46"/>
        <v/>
      </c>
      <c r="Q101" s="514" t="str">
        <f t="shared" si="46"/>
        <v/>
      </c>
      <c r="R101" s="514" t="str">
        <f t="shared" si="46"/>
        <v/>
      </c>
      <c r="S101" s="514" t="str">
        <f t="shared" si="46"/>
        <v/>
      </c>
      <c r="T101" s="515" t="str">
        <f t="shared" si="46"/>
        <v/>
      </c>
      <c r="U101" s="513" t="str">
        <f t="shared" si="46"/>
        <v/>
      </c>
      <c r="V101" s="514" t="str">
        <f t="shared" si="46"/>
        <v/>
      </c>
      <c r="W101" s="514" t="str">
        <f t="shared" si="46"/>
        <v/>
      </c>
      <c r="X101" s="514" t="str">
        <f t="shared" si="46"/>
        <v/>
      </c>
      <c r="Y101" s="514" t="str">
        <f t="shared" si="46"/>
        <v/>
      </c>
      <c r="Z101" s="514" t="str">
        <f t="shared" si="46"/>
        <v/>
      </c>
      <c r="AA101" s="515" t="str">
        <f t="shared" si="46"/>
        <v/>
      </c>
      <c r="AB101" s="513" t="str">
        <f t="shared" si="46"/>
        <v/>
      </c>
      <c r="AC101" s="514" t="str">
        <f t="shared" si="46"/>
        <v/>
      </c>
      <c r="AD101" s="514" t="str">
        <f t="shared" si="46"/>
        <v/>
      </c>
      <c r="AE101" s="514" t="str">
        <f t="shared" si="46"/>
        <v/>
      </c>
      <c r="AF101" s="514" t="str">
        <f t="shared" si="46"/>
        <v/>
      </c>
      <c r="AG101" s="514" t="str">
        <f t="shared" si="46"/>
        <v/>
      </c>
      <c r="AH101" s="515" t="str">
        <f t="shared" si="46"/>
        <v/>
      </c>
      <c r="AI101" s="516" t="str">
        <f t="shared" si="46"/>
        <v/>
      </c>
      <c r="AJ101" s="514" t="str">
        <f t="shared" si="46"/>
        <v/>
      </c>
      <c r="AK101" s="514" t="str">
        <f t="shared" si="46"/>
        <v/>
      </c>
      <c r="AL101" s="517">
        <f>SUM(G101:AH101)</f>
        <v>0</v>
      </c>
      <c r="AM101" s="518">
        <f>AL101/4</f>
        <v>0</v>
      </c>
      <c r="AN101" s="519" t="str">
        <f>IF(C100="","",C100)</f>
        <v/>
      </c>
      <c r="AO101" s="520" t="str">
        <f>IF(D100="","",D100)</f>
        <v/>
      </c>
      <c r="AP101" s="521" t="str">
        <f>IF(D100&lt;&gt;"",VLOOKUP(D100,$AU$2:$AV$6,2,FALSE),"")</f>
        <v/>
      </c>
      <c r="AQ101" s="518">
        <f>ROUNDDOWN(AL101/$AL$6,2)</f>
        <v>0</v>
      </c>
      <c r="AR101" s="518">
        <f>IF(AP101=1,"",AQ101)</f>
        <v>0</v>
      </c>
    </row>
    <row r="102" spans="1:44" ht="15.95" hidden="1" customHeight="1">
      <c r="A102" s="463"/>
      <c r="B102" s="1298" t="s">
        <v>1039</v>
      </c>
      <c r="C102" s="1284"/>
      <c r="D102" s="1286"/>
      <c r="E102" s="1288"/>
      <c r="F102" s="504" t="s">
        <v>989</v>
      </c>
      <c r="G102" s="505"/>
      <c r="H102" s="506"/>
      <c r="I102" s="349"/>
      <c r="J102" s="349"/>
      <c r="K102" s="349"/>
      <c r="L102" s="349"/>
      <c r="M102" s="507"/>
      <c r="N102" s="505"/>
      <c r="O102" s="506"/>
      <c r="P102" s="349"/>
      <c r="Q102" s="349"/>
      <c r="R102" s="349"/>
      <c r="S102" s="349"/>
      <c r="T102" s="507"/>
      <c r="U102" s="505"/>
      <c r="V102" s="506"/>
      <c r="W102" s="349"/>
      <c r="X102" s="349"/>
      <c r="Y102" s="349"/>
      <c r="Z102" s="349"/>
      <c r="AA102" s="507"/>
      <c r="AB102" s="505"/>
      <c r="AC102" s="506"/>
      <c r="AD102" s="349"/>
      <c r="AE102" s="349"/>
      <c r="AF102" s="349"/>
      <c r="AG102" s="349"/>
      <c r="AH102" s="507"/>
      <c r="AI102" s="522"/>
      <c r="AJ102" s="506"/>
      <c r="AK102" s="506"/>
      <c r="AL102" s="509">
        <f>SUM(G103:AK103)</f>
        <v>0</v>
      </c>
      <c r="AM102" s="510"/>
      <c r="AN102" s="458"/>
      <c r="AO102" s="459"/>
      <c r="AP102" s="510"/>
      <c r="AQ102" s="511"/>
      <c r="AR102" s="511"/>
    </row>
    <row r="103" spans="1:44" ht="15.95" hidden="1" customHeight="1">
      <c r="A103" s="463"/>
      <c r="B103" s="1298"/>
      <c r="C103" s="1299"/>
      <c r="D103" s="1300"/>
      <c r="E103" s="1301"/>
      <c r="F103" s="512" t="s">
        <v>992</v>
      </c>
      <c r="G103" s="513" t="str">
        <f t="shared" ref="G103:AK103" si="47">IF(G102&lt;&gt;"",VLOOKUP(G102,$AC$197:$AL$221,9,FALSE),"")</f>
        <v/>
      </c>
      <c r="H103" s="514" t="str">
        <f t="shared" si="47"/>
        <v/>
      </c>
      <c r="I103" s="514" t="str">
        <f t="shared" si="47"/>
        <v/>
      </c>
      <c r="J103" s="514" t="str">
        <f t="shared" si="47"/>
        <v/>
      </c>
      <c r="K103" s="514" t="str">
        <f t="shared" si="47"/>
        <v/>
      </c>
      <c r="L103" s="514" t="str">
        <f t="shared" si="47"/>
        <v/>
      </c>
      <c r="M103" s="515" t="str">
        <f t="shared" si="47"/>
        <v/>
      </c>
      <c r="N103" s="513" t="str">
        <f t="shared" si="47"/>
        <v/>
      </c>
      <c r="O103" s="514" t="str">
        <f t="shared" si="47"/>
        <v/>
      </c>
      <c r="P103" s="514" t="str">
        <f t="shared" si="47"/>
        <v/>
      </c>
      <c r="Q103" s="514" t="str">
        <f t="shared" si="47"/>
        <v/>
      </c>
      <c r="R103" s="514" t="str">
        <f t="shared" si="47"/>
        <v/>
      </c>
      <c r="S103" s="514" t="str">
        <f t="shared" si="47"/>
        <v/>
      </c>
      <c r="T103" s="515" t="str">
        <f t="shared" si="47"/>
        <v/>
      </c>
      <c r="U103" s="513" t="str">
        <f t="shared" si="47"/>
        <v/>
      </c>
      <c r="V103" s="514" t="str">
        <f t="shared" si="47"/>
        <v/>
      </c>
      <c r="W103" s="514" t="str">
        <f t="shared" si="47"/>
        <v/>
      </c>
      <c r="X103" s="514" t="str">
        <f t="shared" si="47"/>
        <v/>
      </c>
      <c r="Y103" s="514" t="str">
        <f t="shared" si="47"/>
        <v/>
      </c>
      <c r="Z103" s="514" t="str">
        <f t="shared" si="47"/>
        <v/>
      </c>
      <c r="AA103" s="515" t="str">
        <f t="shared" si="47"/>
        <v/>
      </c>
      <c r="AB103" s="513" t="str">
        <f t="shared" si="47"/>
        <v/>
      </c>
      <c r="AC103" s="514" t="str">
        <f t="shared" si="47"/>
        <v/>
      </c>
      <c r="AD103" s="514" t="str">
        <f t="shared" si="47"/>
        <v/>
      </c>
      <c r="AE103" s="514" t="str">
        <f t="shared" si="47"/>
        <v/>
      </c>
      <c r="AF103" s="514" t="str">
        <f t="shared" si="47"/>
        <v/>
      </c>
      <c r="AG103" s="514" t="str">
        <f t="shared" si="47"/>
        <v/>
      </c>
      <c r="AH103" s="515" t="str">
        <f t="shared" si="47"/>
        <v/>
      </c>
      <c r="AI103" s="516" t="str">
        <f t="shared" si="47"/>
        <v/>
      </c>
      <c r="AJ103" s="514" t="str">
        <f t="shared" si="47"/>
        <v/>
      </c>
      <c r="AK103" s="514" t="str">
        <f t="shared" si="47"/>
        <v/>
      </c>
      <c r="AL103" s="517">
        <f>SUM(G103:AH103)</f>
        <v>0</v>
      </c>
      <c r="AM103" s="518">
        <f>AL103/4</f>
        <v>0</v>
      </c>
      <c r="AN103" s="519" t="str">
        <f>IF(C102="","",C102)</f>
        <v/>
      </c>
      <c r="AO103" s="520" t="str">
        <f>IF(D102="","",D102)</f>
        <v/>
      </c>
      <c r="AP103" s="521" t="str">
        <f>IF(D102&lt;&gt;"",VLOOKUP(D102,$AU$2:$AV$6,2,FALSE),"")</f>
        <v/>
      </c>
      <c r="AQ103" s="518">
        <f>ROUNDDOWN(AL103/$AL$6,2)</f>
        <v>0</v>
      </c>
      <c r="AR103" s="518">
        <f>IF(AP103=1,"",AQ103)</f>
        <v>0</v>
      </c>
    </row>
    <row r="104" spans="1:44" ht="15.95" hidden="1" customHeight="1">
      <c r="A104" s="463"/>
      <c r="B104" s="1298" t="s">
        <v>1040</v>
      </c>
      <c r="C104" s="1284"/>
      <c r="D104" s="1286"/>
      <c r="E104" s="1288"/>
      <c r="F104" s="504" t="s">
        <v>989</v>
      </c>
      <c r="G104" s="505"/>
      <c r="H104" s="506"/>
      <c r="I104" s="349"/>
      <c r="J104" s="349"/>
      <c r="K104" s="349"/>
      <c r="L104" s="349"/>
      <c r="M104" s="507"/>
      <c r="N104" s="505"/>
      <c r="O104" s="506"/>
      <c r="P104" s="349"/>
      <c r="Q104" s="349"/>
      <c r="R104" s="349"/>
      <c r="S104" s="349"/>
      <c r="T104" s="507"/>
      <c r="U104" s="505"/>
      <c r="V104" s="506"/>
      <c r="W104" s="349"/>
      <c r="X104" s="349"/>
      <c r="Y104" s="349"/>
      <c r="Z104" s="349"/>
      <c r="AA104" s="507"/>
      <c r="AB104" s="505"/>
      <c r="AC104" s="506"/>
      <c r="AD104" s="349"/>
      <c r="AE104" s="349"/>
      <c r="AF104" s="349"/>
      <c r="AG104" s="349"/>
      <c r="AH104" s="507"/>
      <c r="AI104" s="522"/>
      <c r="AJ104" s="506"/>
      <c r="AK104" s="506"/>
      <c r="AL104" s="509">
        <f>SUM(G105:AK105)</f>
        <v>0</v>
      </c>
      <c r="AM104" s="510"/>
      <c r="AN104" s="458"/>
      <c r="AO104" s="459"/>
      <c r="AP104" s="510"/>
      <c r="AQ104" s="511"/>
      <c r="AR104" s="511"/>
    </row>
    <row r="105" spans="1:44" ht="15.95" hidden="1" customHeight="1">
      <c r="A105" s="463"/>
      <c r="B105" s="1298"/>
      <c r="C105" s="1299"/>
      <c r="D105" s="1300"/>
      <c r="E105" s="1301"/>
      <c r="F105" s="512" t="s">
        <v>992</v>
      </c>
      <c r="G105" s="513" t="str">
        <f t="shared" ref="G105:AK105" si="48">IF(G104&lt;&gt;"",VLOOKUP(G104,$AC$197:$AL$221,9,FALSE),"")</f>
        <v/>
      </c>
      <c r="H105" s="514" t="str">
        <f t="shared" si="48"/>
        <v/>
      </c>
      <c r="I105" s="514" t="str">
        <f t="shared" si="48"/>
        <v/>
      </c>
      <c r="J105" s="514" t="str">
        <f t="shared" si="48"/>
        <v/>
      </c>
      <c r="K105" s="514" t="str">
        <f t="shared" si="48"/>
        <v/>
      </c>
      <c r="L105" s="514" t="str">
        <f t="shared" si="48"/>
        <v/>
      </c>
      <c r="M105" s="515" t="str">
        <f t="shared" si="48"/>
        <v/>
      </c>
      <c r="N105" s="513" t="str">
        <f t="shared" si="48"/>
        <v/>
      </c>
      <c r="O105" s="514" t="str">
        <f t="shared" si="48"/>
        <v/>
      </c>
      <c r="P105" s="514" t="str">
        <f t="shared" si="48"/>
        <v/>
      </c>
      <c r="Q105" s="514" t="str">
        <f t="shared" si="48"/>
        <v/>
      </c>
      <c r="R105" s="514" t="str">
        <f t="shared" si="48"/>
        <v/>
      </c>
      <c r="S105" s="514" t="str">
        <f t="shared" si="48"/>
        <v/>
      </c>
      <c r="T105" s="515" t="str">
        <f t="shared" si="48"/>
        <v/>
      </c>
      <c r="U105" s="513" t="str">
        <f t="shared" si="48"/>
        <v/>
      </c>
      <c r="V105" s="514" t="str">
        <f t="shared" si="48"/>
        <v/>
      </c>
      <c r="W105" s="514" t="str">
        <f t="shared" si="48"/>
        <v/>
      </c>
      <c r="X105" s="514" t="str">
        <f t="shared" si="48"/>
        <v/>
      </c>
      <c r="Y105" s="514" t="str">
        <f t="shared" si="48"/>
        <v/>
      </c>
      <c r="Z105" s="514" t="str">
        <f t="shared" si="48"/>
        <v/>
      </c>
      <c r="AA105" s="515" t="str">
        <f t="shared" si="48"/>
        <v/>
      </c>
      <c r="AB105" s="513" t="str">
        <f t="shared" si="48"/>
        <v/>
      </c>
      <c r="AC105" s="514" t="str">
        <f t="shared" si="48"/>
        <v/>
      </c>
      <c r="AD105" s="514" t="str">
        <f t="shared" si="48"/>
        <v/>
      </c>
      <c r="AE105" s="514" t="str">
        <f t="shared" si="48"/>
        <v/>
      </c>
      <c r="AF105" s="514" t="str">
        <f t="shared" si="48"/>
        <v/>
      </c>
      <c r="AG105" s="514" t="str">
        <f t="shared" si="48"/>
        <v/>
      </c>
      <c r="AH105" s="515" t="str">
        <f t="shared" si="48"/>
        <v/>
      </c>
      <c r="AI105" s="516" t="str">
        <f t="shared" si="48"/>
        <v/>
      </c>
      <c r="AJ105" s="514" t="str">
        <f t="shared" si="48"/>
        <v/>
      </c>
      <c r="AK105" s="514" t="str">
        <f t="shared" si="48"/>
        <v/>
      </c>
      <c r="AL105" s="517">
        <f>SUM(G105:AH105)</f>
        <v>0</v>
      </c>
      <c r="AM105" s="518">
        <f>AL105/4</f>
        <v>0</v>
      </c>
      <c r="AN105" s="519" t="str">
        <f>IF(C104="","",C104)</f>
        <v/>
      </c>
      <c r="AO105" s="520" t="str">
        <f>IF(D104="","",D104)</f>
        <v/>
      </c>
      <c r="AP105" s="521" t="str">
        <f>IF(D104&lt;&gt;"",VLOOKUP(D104,$AU$2:$AV$6,2,FALSE),"")</f>
        <v/>
      </c>
      <c r="AQ105" s="518">
        <f>ROUNDDOWN(AL105/$AL$6,2)</f>
        <v>0</v>
      </c>
      <c r="AR105" s="518">
        <f>IF(AP105=1,"",AQ105)</f>
        <v>0</v>
      </c>
    </row>
    <row r="106" spans="1:44" ht="15.95" hidden="1" customHeight="1">
      <c r="A106" s="463"/>
      <c r="B106" s="1298" t="s">
        <v>1041</v>
      </c>
      <c r="C106" s="1284"/>
      <c r="D106" s="1286"/>
      <c r="E106" s="1288"/>
      <c r="F106" s="504" t="s">
        <v>989</v>
      </c>
      <c r="G106" s="505"/>
      <c r="H106" s="506"/>
      <c r="I106" s="349"/>
      <c r="J106" s="349"/>
      <c r="K106" s="349"/>
      <c r="L106" s="349"/>
      <c r="M106" s="507"/>
      <c r="N106" s="505"/>
      <c r="O106" s="506"/>
      <c r="P106" s="349"/>
      <c r="Q106" s="349"/>
      <c r="R106" s="349"/>
      <c r="S106" s="349"/>
      <c r="T106" s="507"/>
      <c r="U106" s="505"/>
      <c r="V106" s="506"/>
      <c r="W106" s="349"/>
      <c r="X106" s="349"/>
      <c r="Y106" s="349"/>
      <c r="Z106" s="349"/>
      <c r="AA106" s="507"/>
      <c r="AB106" s="505"/>
      <c r="AC106" s="506"/>
      <c r="AD106" s="349"/>
      <c r="AE106" s="349"/>
      <c r="AF106" s="349"/>
      <c r="AG106" s="349"/>
      <c r="AH106" s="507"/>
      <c r="AI106" s="508"/>
      <c r="AJ106" s="349"/>
      <c r="AK106" s="349"/>
      <c r="AL106" s="509">
        <f>SUM(G107:AK107)</f>
        <v>0</v>
      </c>
      <c r="AM106" s="510"/>
      <c r="AN106" s="458"/>
      <c r="AO106" s="459"/>
      <c r="AP106" s="510"/>
      <c r="AQ106" s="511"/>
      <c r="AR106" s="511"/>
    </row>
    <row r="107" spans="1:44" ht="15.95" hidden="1" customHeight="1">
      <c r="A107" s="463"/>
      <c r="B107" s="1298"/>
      <c r="C107" s="1299"/>
      <c r="D107" s="1300"/>
      <c r="E107" s="1301"/>
      <c r="F107" s="512" t="s">
        <v>992</v>
      </c>
      <c r="G107" s="513" t="str">
        <f t="shared" ref="G107:AK107" si="49">IF(G106&lt;&gt;"",VLOOKUP(G106,$AC$197:$AL$221,9,FALSE),"")</f>
        <v/>
      </c>
      <c r="H107" s="514" t="str">
        <f t="shared" si="49"/>
        <v/>
      </c>
      <c r="I107" s="514" t="str">
        <f t="shared" si="49"/>
        <v/>
      </c>
      <c r="J107" s="514" t="str">
        <f t="shared" si="49"/>
        <v/>
      </c>
      <c r="K107" s="514" t="str">
        <f t="shared" si="49"/>
        <v/>
      </c>
      <c r="L107" s="514" t="str">
        <f t="shared" si="49"/>
        <v/>
      </c>
      <c r="M107" s="515" t="str">
        <f t="shared" si="49"/>
        <v/>
      </c>
      <c r="N107" s="513" t="str">
        <f t="shared" si="49"/>
        <v/>
      </c>
      <c r="O107" s="514" t="str">
        <f t="shared" si="49"/>
        <v/>
      </c>
      <c r="P107" s="514" t="str">
        <f t="shared" si="49"/>
        <v/>
      </c>
      <c r="Q107" s="514" t="str">
        <f t="shared" si="49"/>
        <v/>
      </c>
      <c r="R107" s="514" t="str">
        <f t="shared" si="49"/>
        <v/>
      </c>
      <c r="S107" s="514" t="str">
        <f t="shared" si="49"/>
        <v/>
      </c>
      <c r="T107" s="515" t="str">
        <f t="shared" si="49"/>
        <v/>
      </c>
      <c r="U107" s="513" t="str">
        <f t="shared" si="49"/>
        <v/>
      </c>
      <c r="V107" s="514" t="str">
        <f t="shared" si="49"/>
        <v/>
      </c>
      <c r="W107" s="514" t="str">
        <f t="shared" si="49"/>
        <v/>
      </c>
      <c r="X107" s="514" t="str">
        <f t="shared" si="49"/>
        <v/>
      </c>
      <c r="Y107" s="514" t="str">
        <f t="shared" si="49"/>
        <v/>
      </c>
      <c r="Z107" s="514" t="str">
        <f t="shared" si="49"/>
        <v/>
      </c>
      <c r="AA107" s="515" t="str">
        <f t="shared" si="49"/>
        <v/>
      </c>
      <c r="AB107" s="513" t="str">
        <f t="shared" si="49"/>
        <v/>
      </c>
      <c r="AC107" s="514" t="str">
        <f t="shared" si="49"/>
        <v/>
      </c>
      <c r="AD107" s="514" t="str">
        <f t="shared" si="49"/>
        <v/>
      </c>
      <c r="AE107" s="514" t="str">
        <f t="shared" si="49"/>
        <v/>
      </c>
      <c r="AF107" s="514" t="str">
        <f t="shared" si="49"/>
        <v/>
      </c>
      <c r="AG107" s="514" t="str">
        <f t="shared" si="49"/>
        <v/>
      </c>
      <c r="AH107" s="515" t="str">
        <f t="shared" si="49"/>
        <v/>
      </c>
      <c r="AI107" s="516" t="str">
        <f t="shared" si="49"/>
        <v/>
      </c>
      <c r="AJ107" s="514" t="str">
        <f t="shared" si="49"/>
        <v/>
      </c>
      <c r="AK107" s="514" t="str">
        <f t="shared" si="49"/>
        <v/>
      </c>
      <c r="AL107" s="517">
        <f>SUM(G107:AH107)</f>
        <v>0</v>
      </c>
      <c r="AM107" s="518">
        <f>AL107/4</f>
        <v>0</v>
      </c>
      <c r="AN107" s="519" t="str">
        <f>IF(C106="","",C106)</f>
        <v/>
      </c>
      <c r="AO107" s="520" t="str">
        <f>IF(D106="","",D106)</f>
        <v/>
      </c>
      <c r="AP107" s="521" t="str">
        <f>IF(D106&lt;&gt;"",VLOOKUP(D106,$AU$2:$AV$6,2,FALSE),"")</f>
        <v/>
      </c>
      <c r="AQ107" s="518">
        <f>ROUNDDOWN(AL107/$AL$6,2)</f>
        <v>0</v>
      </c>
      <c r="AR107" s="518">
        <f>IF(AP107=1,"",AQ107)</f>
        <v>0</v>
      </c>
    </row>
    <row r="108" spans="1:44" ht="15.95" hidden="1" customHeight="1">
      <c r="A108" s="463"/>
      <c r="B108" s="1298" t="s">
        <v>1042</v>
      </c>
      <c r="C108" s="1284"/>
      <c r="D108" s="1286"/>
      <c r="E108" s="1288"/>
      <c r="F108" s="504" t="s">
        <v>989</v>
      </c>
      <c r="G108" s="505"/>
      <c r="H108" s="506"/>
      <c r="I108" s="349"/>
      <c r="J108" s="349"/>
      <c r="K108" s="349"/>
      <c r="L108" s="349"/>
      <c r="M108" s="507"/>
      <c r="N108" s="505"/>
      <c r="O108" s="506"/>
      <c r="P108" s="349"/>
      <c r="Q108" s="349"/>
      <c r="R108" s="349"/>
      <c r="S108" s="349"/>
      <c r="T108" s="507"/>
      <c r="U108" s="505"/>
      <c r="V108" s="506"/>
      <c r="W108" s="349"/>
      <c r="X108" s="349"/>
      <c r="Y108" s="349"/>
      <c r="Z108" s="349"/>
      <c r="AA108" s="507"/>
      <c r="AB108" s="505"/>
      <c r="AC108" s="506"/>
      <c r="AD108" s="349"/>
      <c r="AE108" s="349"/>
      <c r="AF108" s="349"/>
      <c r="AG108" s="349"/>
      <c r="AH108" s="507"/>
      <c r="AI108" s="508"/>
      <c r="AJ108" s="349"/>
      <c r="AK108" s="349"/>
      <c r="AL108" s="509">
        <f>SUM(G109:AK109)</f>
        <v>0</v>
      </c>
      <c r="AM108" s="510"/>
      <c r="AN108" s="458"/>
      <c r="AO108" s="459"/>
      <c r="AP108" s="510"/>
      <c r="AQ108" s="511"/>
      <c r="AR108" s="511"/>
    </row>
    <row r="109" spans="1:44" ht="15.95" hidden="1" customHeight="1">
      <c r="A109" s="463"/>
      <c r="B109" s="1298"/>
      <c r="C109" s="1299"/>
      <c r="D109" s="1300"/>
      <c r="E109" s="1301"/>
      <c r="F109" s="512" t="s">
        <v>992</v>
      </c>
      <c r="G109" s="513" t="str">
        <f t="shared" ref="G109:AK109" si="50">IF(G108&lt;&gt;"",VLOOKUP(G108,$AC$197:$AL$221,9,FALSE),"")</f>
        <v/>
      </c>
      <c r="H109" s="514" t="str">
        <f t="shared" si="50"/>
        <v/>
      </c>
      <c r="I109" s="514" t="str">
        <f t="shared" si="50"/>
        <v/>
      </c>
      <c r="J109" s="514" t="str">
        <f t="shared" si="50"/>
        <v/>
      </c>
      <c r="K109" s="514" t="str">
        <f t="shared" si="50"/>
        <v/>
      </c>
      <c r="L109" s="514" t="str">
        <f t="shared" si="50"/>
        <v/>
      </c>
      <c r="M109" s="515" t="str">
        <f t="shared" si="50"/>
        <v/>
      </c>
      <c r="N109" s="513" t="str">
        <f t="shared" si="50"/>
        <v/>
      </c>
      <c r="O109" s="514" t="str">
        <f t="shared" si="50"/>
        <v/>
      </c>
      <c r="P109" s="514" t="str">
        <f t="shared" si="50"/>
        <v/>
      </c>
      <c r="Q109" s="514" t="str">
        <f t="shared" si="50"/>
        <v/>
      </c>
      <c r="R109" s="514" t="str">
        <f t="shared" si="50"/>
        <v/>
      </c>
      <c r="S109" s="514" t="str">
        <f t="shared" si="50"/>
        <v/>
      </c>
      <c r="T109" s="515" t="str">
        <f t="shared" si="50"/>
        <v/>
      </c>
      <c r="U109" s="513" t="str">
        <f t="shared" si="50"/>
        <v/>
      </c>
      <c r="V109" s="514" t="str">
        <f t="shared" si="50"/>
        <v/>
      </c>
      <c r="W109" s="514" t="str">
        <f t="shared" si="50"/>
        <v/>
      </c>
      <c r="X109" s="514" t="str">
        <f t="shared" si="50"/>
        <v/>
      </c>
      <c r="Y109" s="514" t="str">
        <f t="shared" si="50"/>
        <v/>
      </c>
      <c r="Z109" s="514" t="str">
        <f t="shared" si="50"/>
        <v/>
      </c>
      <c r="AA109" s="515" t="str">
        <f t="shared" si="50"/>
        <v/>
      </c>
      <c r="AB109" s="513" t="str">
        <f t="shared" si="50"/>
        <v/>
      </c>
      <c r="AC109" s="514" t="str">
        <f t="shared" si="50"/>
        <v/>
      </c>
      <c r="AD109" s="514" t="str">
        <f t="shared" si="50"/>
        <v/>
      </c>
      <c r="AE109" s="514" t="str">
        <f t="shared" si="50"/>
        <v/>
      </c>
      <c r="AF109" s="514" t="str">
        <f t="shared" si="50"/>
        <v/>
      </c>
      <c r="AG109" s="514" t="str">
        <f t="shared" si="50"/>
        <v/>
      </c>
      <c r="AH109" s="515" t="str">
        <f t="shared" si="50"/>
        <v/>
      </c>
      <c r="AI109" s="516" t="str">
        <f t="shared" si="50"/>
        <v/>
      </c>
      <c r="AJ109" s="514" t="str">
        <f t="shared" si="50"/>
        <v/>
      </c>
      <c r="AK109" s="514" t="str">
        <f t="shared" si="50"/>
        <v/>
      </c>
      <c r="AL109" s="517">
        <f>SUM(G109:AH109)</f>
        <v>0</v>
      </c>
      <c r="AM109" s="518">
        <f>AL109/4</f>
        <v>0</v>
      </c>
      <c r="AN109" s="519" t="str">
        <f>IF(C108="","",C108)</f>
        <v/>
      </c>
      <c r="AO109" s="520" t="str">
        <f>IF(D108="","",D108)</f>
        <v/>
      </c>
      <c r="AP109" s="521" t="str">
        <f>IF(D108&lt;&gt;"",VLOOKUP(D108,$AU$2:$AV$6,2,FALSE),"")</f>
        <v/>
      </c>
      <c r="AQ109" s="518">
        <f>ROUNDDOWN(AL109/$AL$6,2)</f>
        <v>0</v>
      </c>
      <c r="AR109" s="518">
        <f>IF(AP109=1,"",AQ109)</f>
        <v>0</v>
      </c>
    </row>
    <row r="110" spans="1:44" ht="15.95" hidden="1" customHeight="1">
      <c r="A110" s="463"/>
      <c r="B110" s="1298" t="s">
        <v>1043</v>
      </c>
      <c r="C110" s="1284"/>
      <c r="D110" s="1286"/>
      <c r="E110" s="1288"/>
      <c r="F110" s="504" t="s">
        <v>989</v>
      </c>
      <c r="G110" s="505"/>
      <c r="H110" s="506"/>
      <c r="I110" s="349"/>
      <c r="J110" s="349"/>
      <c r="K110" s="349"/>
      <c r="L110" s="349"/>
      <c r="M110" s="507"/>
      <c r="N110" s="505"/>
      <c r="O110" s="506"/>
      <c r="P110" s="349"/>
      <c r="Q110" s="349"/>
      <c r="R110" s="349"/>
      <c r="S110" s="349"/>
      <c r="T110" s="507"/>
      <c r="U110" s="505"/>
      <c r="V110" s="506"/>
      <c r="W110" s="349"/>
      <c r="X110" s="349"/>
      <c r="Y110" s="349"/>
      <c r="Z110" s="349"/>
      <c r="AA110" s="507"/>
      <c r="AB110" s="505"/>
      <c r="AC110" s="506"/>
      <c r="AD110" s="349"/>
      <c r="AE110" s="349"/>
      <c r="AF110" s="349"/>
      <c r="AG110" s="349"/>
      <c r="AH110" s="507"/>
      <c r="AI110" s="522"/>
      <c r="AJ110" s="506"/>
      <c r="AK110" s="506"/>
      <c r="AL110" s="509">
        <f>SUM(G111:AK111)</f>
        <v>0</v>
      </c>
      <c r="AM110" s="510"/>
      <c r="AN110" s="458"/>
      <c r="AO110" s="459"/>
      <c r="AP110" s="510"/>
      <c r="AQ110" s="511"/>
      <c r="AR110" s="511"/>
    </row>
    <row r="111" spans="1:44" ht="15.95" hidden="1" customHeight="1">
      <c r="A111" s="463"/>
      <c r="B111" s="1298"/>
      <c r="C111" s="1299"/>
      <c r="D111" s="1300"/>
      <c r="E111" s="1301"/>
      <c r="F111" s="512" t="s">
        <v>992</v>
      </c>
      <c r="G111" s="513" t="str">
        <f t="shared" ref="G111:AK111" si="51">IF(G110&lt;&gt;"",VLOOKUP(G110,$AC$197:$AL$221,9,FALSE),"")</f>
        <v/>
      </c>
      <c r="H111" s="514" t="str">
        <f t="shared" si="51"/>
        <v/>
      </c>
      <c r="I111" s="514" t="str">
        <f t="shared" si="51"/>
        <v/>
      </c>
      <c r="J111" s="514" t="str">
        <f t="shared" si="51"/>
        <v/>
      </c>
      <c r="K111" s="514" t="str">
        <f t="shared" si="51"/>
        <v/>
      </c>
      <c r="L111" s="514" t="str">
        <f t="shared" si="51"/>
        <v/>
      </c>
      <c r="M111" s="515" t="str">
        <f t="shared" si="51"/>
        <v/>
      </c>
      <c r="N111" s="513" t="str">
        <f t="shared" si="51"/>
        <v/>
      </c>
      <c r="O111" s="514" t="str">
        <f t="shared" si="51"/>
        <v/>
      </c>
      <c r="P111" s="514" t="str">
        <f t="shared" si="51"/>
        <v/>
      </c>
      <c r="Q111" s="514" t="str">
        <f t="shared" si="51"/>
        <v/>
      </c>
      <c r="R111" s="514" t="str">
        <f t="shared" si="51"/>
        <v/>
      </c>
      <c r="S111" s="514" t="str">
        <f t="shared" si="51"/>
        <v/>
      </c>
      <c r="T111" s="515" t="str">
        <f t="shared" si="51"/>
        <v/>
      </c>
      <c r="U111" s="513" t="str">
        <f t="shared" si="51"/>
        <v/>
      </c>
      <c r="V111" s="514" t="str">
        <f t="shared" si="51"/>
        <v/>
      </c>
      <c r="W111" s="514" t="str">
        <f t="shared" si="51"/>
        <v/>
      </c>
      <c r="X111" s="514" t="str">
        <f t="shared" si="51"/>
        <v/>
      </c>
      <c r="Y111" s="514" t="str">
        <f t="shared" si="51"/>
        <v/>
      </c>
      <c r="Z111" s="514" t="str">
        <f t="shared" si="51"/>
        <v/>
      </c>
      <c r="AA111" s="515" t="str">
        <f t="shared" si="51"/>
        <v/>
      </c>
      <c r="AB111" s="513" t="str">
        <f t="shared" si="51"/>
        <v/>
      </c>
      <c r="AC111" s="514" t="str">
        <f t="shared" si="51"/>
        <v/>
      </c>
      <c r="AD111" s="514" t="str">
        <f t="shared" si="51"/>
        <v/>
      </c>
      <c r="AE111" s="514" t="str">
        <f t="shared" si="51"/>
        <v/>
      </c>
      <c r="AF111" s="514" t="str">
        <f t="shared" si="51"/>
        <v/>
      </c>
      <c r="AG111" s="514" t="str">
        <f t="shared" si="51"/>
        <v/>
      </c>
      <c r="AH111" s="515" t="str">
        <f t="shared" si="51"/>
        <v/>
      </c>
      <c r="AI111" s="516" t="str">
        <f t="shared" si="51"/>
        <v/>
      </c>
      <c r="AJ111" s="514" t="str">
        <f t="shared" si="51"/>
        <v/>
      </c>
      <c r="AK111" s="514" t="str">
        <f t="shared" si="51"/>
        <v/>
      </c>
      <c r="AL111" s="517">
        <f>SUM(G111:AH111)</f>
        <v>0</v>
      </c>
      <c r="AM111" s="518">
        <f>AL111/4</f>
        <v>0</v>
      </c>
      <c r="AN111" s="519" t="str">
        <f>IF(C110="","",C110)</f>
        <v/>
      </c>
      <c r="AO111" s="520" t="str">
        <f>IF(D110="","",D110)</f>
        <v/>
      </c>
      <c r="AP111" s="521" t="str">
        <f>IF(D110&lt;&gt;"",VLOOKUP(D110,$AU$2:$AV$6,2,FALSE),"")</f>
        <v/>
      </c>
      <c r="AQ111" s="518">
        <f>ROUNDDOWN(AL111/$AL$6,2)</f>
        <v>0</v>
      </c>
      <c r="AR111" s="518">
        <f>IF(AP111=1,"",AQ111)</f>
        <v>0</v>
      </c>
    </row>
    <row r="112" spans="1:44" ht="15.95" hidden="1" customHeight="1">
      <c r="A112" s="463"/>
      <c r="B112" s="1298" t="s">
        <v>1044</v>
      </c>
      <c r="C112" s="1284"/>
      <c r="D112" s="1286"/>
      <c r="E112" s="1288"/>
      <c r="F112" s="504" t="s">
        <v>989</v>
      </c>
      <c r="G112" s="505"/>
      <c r="H112" s="506"/>
      <c r="I112" s="349"/>
      <c r="J112" s="349"/>
      <c r="K112" s="349"/>
      <c r="L112" s="349"/>
      <c r="M112" s="507"/>
      <c r="N112" s="505"/>
      <c r="O112" s="506"/>
      <c r="P112" s="349"/>
      <c r="Q112" s="349"/>
      <c r="R112" s="349"/>
      <c r="S112" s="349"/>
      <c r="T112" s="507"/>
      <c r="U112" s="505"/>
      <c r="V112" s="506"/>
      <c r="W112" s="349"/>
      <c r="X112" s="349"/>
      <c r="Y112" s="349"/>
      <c r="Z112" s="349"/>
      <c r="AA112" s="507"/>
      <c r="AB112" s="505"/>
      <c r="AC112" s="506"/>
      <c r="AD112" s="349"/>
      <c r="AE112" s="349"/>
      <c r="AF112" s="349"/>
      <c r="AG112" s="349"/>
      <c r="AH112" s="507"/>
      <c r="AI112" s="522"/>
      <c r="AJ112" s="506"/>
      <c r="AK112" s="506"/>
      <c r="AL112" s="509">
        <f>SUM(G113:AK113)</f>
        <v>0</v>
      </c>
      <c r="AM112" s="510"/>
      <c r="AN112" s="458"/>
      <c r="AO112" s="459"/>
      <c r="AP112" s="510"/>
      <c r="AQ112" s="511"/>
      <c r="AR112" s="511"/>
    </row>
    <row r="113" spans="1:44" ht="15.95" hidden="1" customHeight="1">
      <c r="A113" s="463"/>
      <c r="B113" s="1298"/>
      <c r="C113" s="1299"/>
      <c r="D113" s="1300"/>
      <c r="E113" s="1301"/>
      <c r="F113" s="512" t="s">
        <v>992</v>
      </c>
      <c r="G113" s="513" t="str">
        <f t="shared" ref="G113:AK113" si="52">IF(G112&lt;&gt;"",VLOOKUP(G112,$AC$197:$AL$221,9,FALSE),"")</f>
        <v/>
      </c>
      <c r="H113" s="514" t="str">
        <f t="shared" si="52"/>
        <v/>
      </c>
      <c r="I113" s="514" t="str">
        <f t="shared" si="52"/>
        <v/>
      </c>
      <c r="J113" s="514" t="str">
        <f t="shared" si="52"/>
        <v/>
      </c>
      <c r="K113" s="514" t="str">
        <f t="shared" si="52"/>
        <v/>
      </c>
      <c r="L113" s="514" t="str">
        <f t="shared" si="52"/>
        <v/>
      </c>
      <c r="M113" s="515" t="str">
        <f t="shared" si="52"/>
        <v/>
      </c>
      <c r="N113" s="513" t="str">
        <f t="shared" si="52"/>
        <v/>
      </c>
      <c r="O113" s="514" t="str">
        <f t="shared" si="52"/>
        <v/>
      </c>
      <c r="P113" s="514" t="str">
        <f t="shared" si="52"/>
        <v/>
      </c>
      <c r="Q113" s="514" t="str">
        <f t="shared" si="52"/>
        <v/>
      </c>
      <c r="R113" s="514" t="str">
        <f t="shared" si="52"/>
        <v/>
      </c>
      <c r="S113" s="514" t="str">
        <f t="shared" si="52"/>
        <v/>
      </c>
      <c r="T113" s="515" t="str">
        <f t="shared" si="52"/>
        <v/>
      </c>
      <c r="U113" s="513" t="str">
        <f t="shared" si="52"/>
        <v/>
      </c>
      <c r="V113" s="514" t="str">
        <f t="shared" si="52"/>
        <v/>
      </c>
      <c r="W113" s="514" t="str">
        <f t="shared" si="52"/>
        <v/>
      </c>
      <c r="X113" s="514" t="str">
        <f t="shared" si="52"/>
        <v/>
      </c>
      <c r="Y113" s="514" t="str">
        <f t="shared" si="52"/>
        <v/>
      </c>
      <c r="Z113" s="514" t="str">
        <f t="shared" si="52"/>
        <v/>
      </c>
      <c r="AA113" s="515" t="str">
        <f t="shared" si="52"/>
        <v/>
      </c>
      <c r="AB113" s="513" t="str">
        <f t="shared" si="52"/>
        <v/>
      </c>
      <c r="AC113" s="514" t="str">
        <f t="shared" si="52"/>
        <v/>
      </c>
      <c r="AD113" s="514" t="str">
        <f t="shared" si="52"/>
        <v/>
      </c>
      <c r="AE113" s="514" t="str">
        <f t="shared" si="52"/>
        <v/>
      </c>
      <c r="AF113" s="514" t="str">
        <f t="shared" si="52"/>
        <v/>
      </c>
      <c r="AG113" s="514" t="str">
        <f t="shared" si="52"/>
        <v/>
      </c>
      <c r="AH113" s="515" t="str">
        <f t="shared" si="52"/>
        <v/>
      </c>
      <c r="AI113" s="516" t="str">
        <f t="shared" si="52"/>
        <v/>
      </c>
      <c r="AJ113" s="514" t="str">
        <f t="shared" si="52"/>
        <v/>
      </c>
      <c r="AK113" s="514" t="str">
        <f t="shared" si="52"/>
        <v/>
      </c>
      <c r="AL113" s="517">
        <f>SUM(G113:AH113)</f>
        <v>0</v>
      </c>
      <c r="AM113" s="518">
        <f>AL113/4</f>
        <v>0</v>
      </c>
      <c r="AN113" s="519" t="str">
        <f>IF(C112="","",C112)</f>
        <v/>
      </c>
      <c r="AO113" s="520" t="str">
        <f>IF(D112="","",D112)</f>
        <v/>
      </c>
      <c r="AP113" s="521" t="str">
        <f>IF(D112&lt;&gt;"",VLOOKUP(D112,$AU$2:$AV$6,2,FALSE),"")</f>
        <v/>
      </c>
      <c r="AQ113" s="518">
        <f>ROUNDDOWN(AL113/$AL$6,2)</f>
        <v>0</v>
      </c>
      <c r="AR113" s="518">
        <f>IF(AP113=1,"",AQ113)</f>
        <v>0</v>
      </c>
    </row>
    <row r="114" spans="1:44" ht="15.95" hidden="1" customHeight="1">
      <c r="A114" s="463"/>
      <c r="B114" s="1298" t="s">
        <v>1045</v>
      </c>
      <c r="C114" s="1284"/>
      <c r="D114" s="1286"/>
      <c r="E114" s="1288"/>
      <c r="F114" s="504" t="s">
        <v>989</v>
      </c>
      <c r="G114" s="505"/>
      <c r="H114" s="506"/>
      <c r="I114" s="349"/>
      <c r="J114" s="349"/>
      <c r="K114" s="349"/>
      <c r="L114" s="349"/>
      <c r="M114" s="507"/>
      <c r="N114" s="505"/>
      <c r="O114" s="506"/>
      <c r="P114" s="349"/>
      <c r="Q114" s="349"/>
      <c r="R114" s="349"/>
      <c r="S114" s="349"/>
      <c r="T114" s="507"/>
      <c r="U114" s="505"/>
      <c r="V114" s="506"/>
      <c r="W114" s="349"/>
      <c r="X114" s="349"/>
      <c r="Y114" s="349"/>
      <c r="Z114" s="349"/>
      <c r="AA114" s="507"/>
      <c r="AB114" s="505"/>
      <c r="AC114" s="506"/>
      <c r="AD114" s="349"/>
      <c r="AE114" s="349"/>
      <c r="AF114" s="349"/>
      <c r="AG114" s="349"/>
      <c r="AH114" s="507"/>
      <c r="AI114" s="508"/>
      <c r="AJ114" s="349"/>
      <c r="AK114" s="349"/>
      <c r="AL114" s="509">
        <f>SUM(G115:AK115)</f>
        <v>0</v>
      </c>
      <c r="AM114" s="510"/>
      <c r="AN114" s="458"/>
      <c r="AO114" s="459"/>
      <c r="AP114" s="510"/>
      <c r="AQ114" s="511"/>
      <c r="AR114" s="511"/>
    </row>
    <row r="115" spans="1:44" ht="15.95" hidden="1" customHeight="1">
      <c r="A115" s="463"/>
      <c r="B115" s="1298"/>
      <c r="C115" s="1299"/>
      <c r="D115" s="1300"/>
      <c r="E115" s="1301"/>
      <c r="F115" s="512" t="s">
        <v>992</v>
      </c>
      <c r="G115" s="513" t="str">
        <f t="shared" ref="G115:AK115" si="53">IF(G114&lt;&gt;"",VLOOKUP(G114,$AC$197:$AL$221,9,FALSE),"")</f>
        <v/>
      </c>
      <c r="H115" s="514" t="str">
        <f t="shared" si="53"/>
        <v/>
      </c>
      <c r="I115" s="514" t="str">
        <f t="shared" si="53"/>
        <v/>
      </c>
      <c r="J115" s="514" t="str">
        <f t="shared" si="53"/>
        <v/>
      </c>
      <c r="K115" s="514" t="str">
        <f t="shared" si="53"/>
        <v/>
      </c>
      <c r="L115" s="514" t="str">
        <f t="shared" si="53"/>
        <v/>
      </c>
      <c r="M115" s="515" t="str">
        <f t="shared" si="53"/>
        <v/>
      </c>
      <c r="N115" s="513" t="str">
        <f t="shared" si="53"/>
        <v/>
      </c>
      <c r="O115" s="514" t="str">
        <f t="shared" si="53"/>
        <v/>
      </c>
      <c r="P115" s="514" t="str">
        <f t="shared" si="53"/>
        <v/>
      </c>
      <c r="Q115" s="514" t="str">
        <f t="shared" si="53"/>
        <v/>
      </c>
      <c r="R115" s="514" t="str">
        <f t="shared" si="53"/>
        <v/>
      </c>
      <c r="S115" s="514" t="str">
        <f t="shared" si="53"/>
        <v/>
      </c>
      <c r="T115" s="515" t="str">
        <f t="shared" si="53"/>
        <v/>
      </c>
      <c r="U115" s="513" t="str">
        <f t="shared" si="53"/>
        <v/>
      </c>
      <c r="V115" s="514" t="str">
        <f t="shared" si="53"/>
        <v/>
      </c>
      <c r="W115" s="514" t="str">
        <f t="shared" si="53"/>
        <v/>
      </c>
      <c r="X115" s="514" t="str">
        <f t="shared" si="53"/>
        <v/>
      </c>
      <c r="Y115" s="514" t="str">
        <f t="shared" si="53"/>
        <v/>
      </c>
      <c r="Z115" s="514" t="str">
        <f t="shared" si="53"/>
        <v/>
      </c>
      <c r="AA115" s="515" t="str">
        <f t="shared" si="53"/>
        <v/>
      </c>
      <c r="AB115" s="513" t="str">
        <f t="shared" si="53"/>
        <v/>
      </c>
      <c r="AC115" s="514" t="str">
        <f t="shared" si="53"/>
        <v/>
      </c>
      <c r="AD115" s="514" t="str">
        <f t="shared" si="53"/>
        <v/>
      </c>
      <c r="AE115" s="514" t="str">
        <f t="shared" si="53"/>
        <v/>
      </c>
      <c r="AF115" s="514" t="str">
        <f t="shared" si="53"/>
        <v/>
      </c>
      <c r="AG115" s="514" t="str">
        <f t="shared" si="53"/>
        <v/>
      </c>
      <c r="AH115" s="515" t="str">
        <f t="shared" si="53"/>
        <v/>
      </c>
      <c r="AI115" s="516" t="str">
        <f t="shared" si="53"/>
        <v/>
      </c>
      <c r="AJ115" s="514" t="str">
        <f t="shared" si="53"/>
        <v/>
      </c>
      <c r="AK115" s="514" t="str">
        <f t="shared" si="53"/>
        <v/>
      </c>
      <c r="AL115" s="517">
        <f>SUM(G115:AH115)</f>
        <v>0</v>
      </c>
      <c r="AM115" s="518">
        <f>AL115/4</f>
        <v>0</v>
      </c>
      <c r="AN115" s="519" t="str">
        <f>IF(C114="","",C114)</f>
        <v/>
      </c>
      <c r="AO115" s="520" t="str">
        <f>IF(D114="","",D114)</f>
        <v/>
      </c>
      <c r="AP115" s="521" t="str">
        <f>IF(D114&lt;&gt;"",VLOOKUP(D114,$AU$2:$AV$6,2,FALSE),"")</f>
        <v/>
      </c>
      <c r="AQ115" s="518">
        <f>ROUNDDOWN(AL115/$AL$6,2)</f>
        <v>0</v>
      </c>
      <c r="AR115" s="518">
        <f>IF(AP115=1,"",AQ115)</f>
        <v>0</v>
      </c>
    </row>
    <row r="116" spans="1:44" ht="15.95" hidden="1" customHeight="1">
      <c r="A116" s="463"/>
      <c r="B116" s="1298" t="s">
        <v>1046</v>
      </c>
      <c r="C116" s="1284"/>
      <c r="D116" s="1286"/>
      <c r="E116" s="1288"/>
      <c r="F116" s="504" t="s">
        <v>989</v>
      </c>
      <c r="G116" s="505"/>
      <c r="H116" s="506"/>
      <c r="I116" s="349"/>
      <c r="J116" s="349"/>
      <c r="K116" s="349"/>
      <c r="L116" s="349"/>
      <c r="M116" s="507"/>
      <c r="N116" s="505"/>
      <c r="O116" s="506"/>
      <c r="P116" s="349"/>
      <c r="Q116" s="349"/>
      <c r="R116" s="349"/>
      <c r="S116" s="349"/>
      <c r="T116" s="507"/>
      <c r="U116" s="505"/>
      <c r="V116" s="506"/>
      <c r="W116" s="349"/>
      <c r="X116" s="349"/>
      <c r="Y116" s="349"/>
      <c r="Z116" s="349"/>
      <c r="AA116" s="507"/>
      <c r="AB116" s="505"/>
      <c r="AC116" s="506"/>
      <c r="AD116" s="349"/>
      <c r="AE116" s="349"/>
      <c r="AF116" s="349"/>
      <c r="AG116" s="349"/>
      <c r="AH116" s="507"/>
      <c r="AI116" s="508"/>
      <c r="AJ116" s="349"/>
      <c r="AK116" s="349"/>
      <c r="AL116" s="509">
        <f>SUM(G117:AK117)</f>
        <v>0</v>
      </c>
      <c r="AM116" s="510"/>
      <c r="AN116" s="458"/>
      <c r="AO116" s="459"/>
      <c r="AP116" s="510"/>
      <c r="AQ116" s="511"/>
      <c r="AR116" s="511"/>
    </row>
    <row r="117" spans="1:44" ht="15.95" hidden="1" customHeight="1">
      <c r="A117" s="463"/>
      <c r="B117" s="1298"/>
      <c r="C117" s="1299"/>
      <c r="D117" s="1300"/>
      <c r="E117" s="1301"/>
      <c r="F117" s="512" t="s">
        <v>992</v>
      </c>
      <c r="G117" s="513" t="str">
        <f t="shared" ref="G117:AK117" si="54">IF(G116&lt;&gt;"",VLOOKUP(G116,$AC$197:$AL$221,9,FALSE),"")</f>
        <v/>
      </c>
      <c r="H117" s="514" t="str">
        <f t="shared" si="54"/>
        <v/>
      </c>
      <c r="I117" s="514" t="str">
        <f t="shared" si="54"/>
        <v/>
      </c>
      <c r="J117" s="514" t="str">
        <f t="shared" si="54"/>
        <v/>
      </c>
      <c r="K117" s="514" t="str">
        <f t="shared" si="54"/>
        <v/>
      </c>
      <c r="L117" s="514" t="str">
        <f t="shared" si="54"/>
        <v/>
      </c>
      <c r="M117" s="515" t="str">
        <f t="shared" si="54"/>
        <v/>
      </c>
      <c r="N117" s="513" t="str">
        <f t="shared" si="54"/>
        <v/>
      </c>
      <c r="O117" s="514" t="str">
        <f t="shared" si="54"/>
        <v/>
      </c>
      <c r="P117" s="514" t="str">
        <f t="shared" si="54"/>
        <v/>
      </c>
      <c r="Q117" s="514" t="str">
        <f t="shared" si="54"/>
        <v/>
      </c>
      <c r="R117" s="514" t="str">
        <f t="shared" si="54"/>
        <v/>
      </c>
      <c r="S117" s="514" t="str">
        <f t="shared" si="54"/>
        <v/>
      </c>
      <c r="T117" s="515" t="str">
        <f t="shared" si="54"/>
        <v/>
      </c>
      <c r="U117" s="513" t="str">
        <f t="shared" si="54"/>
        <v/>
      </c>
      <c r="V117" s="514" t="str">
        <f t="shared" si="54"/>
        <v/>
      </c>
      <c r="W117" s="514" t="str">
        <f t="shared" si="54"/>
        <v/>
      </c>
      <c r="X117" s="514" t="str">
        <f t="shared" si="54"/>
        <v/>
      </c>
      <c r="Y117" s="514" t="str">
        <f t="shared" si="54"/>
        <v/>
      </c>
      <c r="Z117" s="514" t="str">
        <f t="shared" si="54"/>
        <v/>
      </c>
      <c r="AA117" s="515" t="str">
        <f t="shared" si="54"/>
        <v/>
      </c>
      <c r="AB117" s="513" t="str">
        <f t="shared" si="54"/>
        <v/>
      </c>
      <c r="AC117" s="514" t="str">
        <f t="shared" si="54"/>
        <v/>
      </c>
      <c r="AD117" s="514" t="str">
        <f t="shared" si="54"/>
        <v/>
      </c>
      <c r="AE117" s="514" t="str">
        <f t="shared" si="54"/>
        <v/>
      </c>
      <c r="AF117" s="514" t="str">
        <f t="shared" si="54"/>
        <v/>
      </c>
      <c r="AG117" s="514" t="str">
        <f t="shared" si="54"/>
        <v/>
      </c>
      <c r="AH117" s="515" t="str">
        <f t="shared" si="54"/>
        <v/>
      </c>
      <c r="AI117" s="516" t="str">
        <f t="shared" si="54"/>
        <v/>
      </c>
      <c r="AJ117" s="514" t="str">
        <f t="shared" si="54"/>
        <v/>
      </c>
      <c r="AK117" s="514" t="str">
        <f t="shared" si="54"/>
        <v/>
      </c>
      <c r="AL117" s="517">
        <f>SUM(G117:AH117)</f>
        <v>0</v>
      </c>
      <c r="AM117" s="518">
        <f>AL117/4</f>
        <v>0</v>
      </c>
      <c r="AN117" s="519" t="str">
        <f>IF(C116="","",C116)</f>
        <v/>
      </c>
      <c r="AO117" s="520" t="str">
        <f>IF(D116="","",D116)</f>
        <v/>
      </c>
      <c r="AP117" s="521" t="str">
        <f>IF(D116&lt;&gt;"",VLOOKUP(D116,$AU$2:$AV$6,2,FALSE),"")</f>
        <v/>
      </c>
      <c r="AQ117" s="518">
        <f>ROUNDDOWN(AL117/$AL$6,2)</f>
        <v>0</v>
      </c>
      <c r="AR117" s="518">
        <f>IF(AP117=1,"",AQ117)</f>
        <v>0</v>
      </c>
    </row>
    <row r="118" spans="1:44" ht="15.95" hidden="1" customHeight="1">
      <c r="A118" s="463"/>
      <c r="B118" s="1298" t="s">
        <v>1047</v>
      </c>
      <c r="C118" s="1284"/>
      <c r="D118" s="1286"/>
      <c r="E118" s="1288"/>
      <c r="F118" s="504" t="s">
        <v>989</v>
      </c>
      <c r="G118" s="505"/>
      <c r="H118" s="506"/>
      <c r="I118" s="349"/>
      <c r="J118" s="349"/>
      <c r="K118" s="349"/>
      <c r="L118" s="349"/>
      <c r="M118" s="507"/>
      <c r="N118" s="505"/>
      <c r="O118" s="506"/>
      <c r="P118" s="349"/>
      <c r="Q118" s="349"/>
      <c r="R118" s="349"/>
      <c r="S118" s="349"/>
      <c r="T118" s="507"/>
      <c r="U118" s="505"/>
      <c r="V118" s="506"/>
      <c r="W118" s="349"/>
      <c r="X118" s="349"/>
      <c r="Y118" s="349"/>
      <c r="Z118" s="349"/>
      <c r="AA118" s="507"/>
      <c r="AB118" s="505"/>
      <c r="AC118" s="506"/>
      <c r="AD118" s="349"/>
      <c r="AE118" s="349"/>
      <c r="AF118" s="349"/>
      <c r="AG118" s="349"/>
      <c r="AH118" s="507"/>
      <c r="AI118" s="522"/>
      <c r="AJ118" s="506"/>
      <c r="AK118" s="506"/>
      <c r="AL118" s="509">
        <f>SUM(G119:AK119)</f>
        <v>0</v>
      </c>
      <c r="AM118" s="510"/>
      <c r="AN118" s="458"/>
      <c r="AO118" s="459"/>
      <c r="AP118" s="510"/>
      <c r="AQ118" s="511"/>
      <c r="AR118" s="511"/>
    </row>
    <row r="119" spans="1:44" ht="15.95" hidden="1" customHeight="1">
      <c r="A119" s="463"/>
      <c r="B119" s="1298"/>
      <c r="C119" s="1299"/>
      <c r="D119" s="1300"/>
      <c r="E119" s="1301"/>
      <c r="F119" s="512" t="s">
        <v>992</v>
      </c>
      <c r="G119" s="513" t="str">
        <f t="shared" ref="G119:AK119" si="55">IF(G118&lt;&gt;"",VLOOKUP(G118,$AC$197:$AL$221,9,FALSE),"")</f>
        <v/>
      </c>
      <c r="H119" s="514" t="str">
        <f t="shared" si="55"/>
        <v/>
      </c>
      <c r="I119" s="514" t="str">
        <f t="shared" si="55"/>
        <v/>
      </c>
      <c r="J119" s="514" t="str">
        <f t="shared" si="55"/>
        <v/>
      </c>
      <c r="K119" s="514" t="str">
        <f t="shared" si="55"/>
        <v/>
      </c>
      <c r="L119" s="514" t="str">
        <f t="shared" si="55"/>
        <v/>
      </c>
      <c r="M119" s="515" t="str">
        <f t="shared" si="55"/>
        <v/>
      </c>
      <c r="N119" s="513" t="str">
        <f t="shared" si="55"/>
        <v/>
      </c>
      <c r="O119" s="514" t="str">
        <f t="shared" si="55"/>
        <v/>
      </c>
      <c r="P119" s="514" t="str">
        <f t="shared" si="55"/>
        <v/>
      </c>
      <c r="Q119" s="514" t="str">
        <f t="shared" si="55"/>
        <v/>
      </c>
      <c r="R119" s="514" t="str">
        <f t="shared" si="55"/>
        <v/>
      </c>
      <c r="S119" s="514" t="str">
        <f t="shared" si="55"/>
        <v/>
      </c>
      <c r="T119" s="515" t="str">
        <f t="shared" si="55"/>
        <v/>
      </c>
      <c r="U119" s="513" t="str">
        <f t="shared" si="55"/>
        <v/>
      </c>
      <c r="V119" s="514" t="str">
        <f t="shared" si="55"/>
        <v/>
      </c>
      <c r="W119" s="514" t="str">
        <f t="shared" si="55"/>
        <v/>
      </c>
      <c r="X119" s="514" t="str">
        <f t="shared" si="55"/>
        <v/>
      </c>
      <c r="Y119" s="514" t="str">
        <f t="shared" si="55"/>
        <v/>
      </c>
      <c r="Z119" s="514" t="str">
        <f t="shared" si="55"/>
        <v/>
      </c>
      <c r="AA119" s="515" t="str">
        <f t="shared" si="55"/>
        <v/>
      </c>
      <c r="AB119" s="513" t="str">
        <f t="shared" si="55"/>
        <v/>
      </c>
      <c r="AC119" s="514" t="str">
        <f t="shared" si="55"/>
        <v/>
      </c>
      <c r="AD119" s="514" t="str">
        <f t="shared" si="55"/>
        <v/>
      </c>
      <c r="AE119" s="514" t="str">
        <f t="shared" si="55"/>
        <v/>
      </c>
      <c r="AF119" s="514" t="str">
        <f t="shared" si="55"/>
        <v/>
      </c>
      <c r="AG119" s="514" t="str">
        <f t="shared" si="55"/>
        <v/>
      </c>
      <c r="AH119" s="515" t="str">
        <f t="shared" si="55"/>
        <v/>
      </c>
      <c r="AI119" s="516" t="str">
        <f t="shared" si="55"/>
        <v/>
      </c>
      <c r="AJ119" s="514" t="str">
        <f t="shared" si="55"/>
        <v/>
      </c>
      <c r="AK119" s="514" t="str">
        <f t="shared" si="55"/>
        <v/>
      </c>
      <c r="AL119" s="517">
        <f>SUM(G119:AH119)</f>
        <v>0</v>
      </c>
      <c r="AM119" s="518">
        <f>AL119/4</f>
        <v>0</v>
      </c>
      <c r="AN119" s="519" t="str">
        <f>IF(C118="","",C118)</f>
        <v/>
      </c>
      <c r="AO119" s="520" t="str">
        <f>IF(D118="","",D118)</f>
        <v/>
      </c>
      <c r="AP119" s="521" t="str">
        <f>IF(D118&lt;&gt;"",VLOOKUP(D118,$AU$2:$AV$6,2,FALSE),"")</f>
        <v/>
      </c>
      <c r="AQ119" s="518">
        <f>ROUNDDOWN(AL119/$AL$6,2)</f>
        <v>0</v>
      </c>
      <c r="AR119" s="518">
        <f>IF(AP119=1,"",AQ119)</f>
        <v>0</v>
      </c>
    </row>
    <row r="120" spans="1:44" ht="15.95" hidden="1" customHeight="1">
      <c r="A120" s="463"/>
      <c r="B120" s="1298" t="s">
        <v>1048</v>
      </c>
      <c r="C120" s="1284"/>
      <c r="D120" s="1286"/>
      <c r="E120" s="1288"/>
      <c r="F120" s="504" t="s">
        <v>989</v>
      </c>
      <c r="G120" s="505"/>
      <c r="H120" s="506"/>
      <c r="I120" s="349"/>
      <c r="J120" s="349"/>
      <c r="K120" s="349"/>
      <c r="L120" s="349"/>
      <c r="M120" s="507"/>
      <c r="N120" s="505"/>
      <c r="O120" s="506"/>
      <c r="P120" s="349"/>
      <c r="Q120" s="349"/>
      <c r="R120" s="349"/>
      <c r="S120" s="349"/>
      <c r="T120" s="507"/>
      <c r="U120" s="505"/>
      <c r="V120" s="506"/>
      <c r="W120" s="349"/>
      <c r="X120" s="349"/>
      <c r="Y120" s="349"/>
      <c r="Z120" s="349"/>
      <c r="AA120" s="507"/>
      <c r="AB120" s="505"/>
      <c r="AC120" s="506"/>
      <c r="AD120" s="349"/>
      <c r="AE120" s="349"/>
      <c r="AF120" s="349"/>
      <c r="AG120" s="349"/>
      <c r="AH120" s="507"/>
      <c r="AI120" s="522"/>
      <c r="AJ120" s="506"/>
      <c r="AK120" s="506"/>
      <c r="AL120" s="509">
        <f>SUM(G121:AK121)</f>
        <v>0</v>
      </c>
      <c r="AM120" s="510"/>
      <c r="AN120" s="458"/>
      <c r="AO120" s="459"/>
      <c r="AP120" s="510"/>
      <c r="AQ120" s="511"/>
      <c r="AR120" s="511"/>
    </row>
    <row r="121" spans="1:44" ht="15.95" hidden="1" customHeight="1">
      <c r="A121" s="463"/>
      <c r="B121" s="1298"/>
      <c r="C121" s="1299"/>
      <c r="D121" s="1300"/>
      <c r="E121" s="1301"/>
      <c r="F121" s="512" t="s">
        <v>992</v>
      </c>
      <c r="G121" s="513" t="str">
        <f t="shared" ref="G121:AK121" si="56">IF(G120&lt;&gt;"",VLOOKUP(G120,$AC$197:$AL$221,9,FALSE),"")</f>
        <v/>
      </c>
      <c r="H121" s="514" t="str">
        <f t="shared" si="56"/>
        <v/>
      </c>
      <c r="I121" s="514" t="str">
        <f t="shared" si="56"/>
        <v/>
      </c>
      <c r="J121" s="514" t="str">
        <f t="shared" si="56"/>
        <v/>
      </c>
      <c r="K121" s="514" t="str">
        <f t="shared" si="56"/>
        <v/>
      </c>
      <c r="L121" s="514" t="str">
        <f t="shared" si="56"/>
        <v/>
      </c>
      <c r="M121" s="515" t="str">
        <f t="shared" si="56"/>
        <v/>
      </c>
      <c r="N121" s="513" t="str">
        <f t="shared" si="56"/>
        <v/>
      </c>
      <c r="O121" s="514" t="str">
        <f t="shared" si="56"/>
        <v/>
      </c>
      <c r="P121" s="514" t="str">
        <f t="shared" si="56"/>
        <v/>
      </c>
      <c r="Q121" s="514" t="str">
        <f t="shared" si="56"/>
        <v/>
      </c>
      <c r="R121" s="514" t="str">
        <f t="shared" si="56"/>
        <v/>
      </c>
      <c r="S121" s="514" t="str">
        <f t="shared" si="56"/>
        <v/>
      </c>
      <c r="T121" s="515" t="str">
        <f t="shared" si="56"/>
        <v/>
      </c>
      <c r="U121" s="513" t="str">
        <f t="shared" si="56"/>
        <v/>
      </c>
      <c r="V121" s="514" t="str">
        <f t="shared" si="56"/>
        <v/>
      </c>
      <c r="W121" s="514" t="str">
        <f t="shared" si="56"/>
        <v/>
      </c>
      <c r="X121" s="514" t="str">
        <f t="shared" si="56"/>
        <v/>
      </c>
      <c r="Y121" s="514" t="str">
        <f t="shared" si="56"/>
        <v/>
      </c>
      <c r="Z121" s="514" t="str">
        <f t="shared" si="56"/>
        <v/>
      </c>
      <c r="AA121" s="515" t="str">
        <f t="shared" si="56"/>
        <v/>
      </c>
      <c r="AB121" s="513" t="str">
        <f t="shared" si="56"/>
        <v/>
      </c>
      <c r="AC121" s="514" t="str">
        <f t="shared" si="56"/>
        <v/>
      </c>
      <c r="AD121" s="514" t="str">
        <f t="shared" si="56"/>
        <v/>
      </c>
      <c r="AE121" s="514" t="str">
        <f t="shared" si="56"/>
        <v/>
      </c>
      <c r="AF121" s="514" t="str">
        <f t="shared" si="56"/>
        <v/>
      </c>
      <c r="AG121" s="514" t="str">
        <f t="shared" si="56"/>
        <v/>
      </c>
      <c r="AH121" s="515" t="str">
        <f t="shared" si="56"/>
        <v/>
      </c>
      <c r="AI121" s="516" t="str">
        <f t="shared" si="56"/>
        <v/>
      </c>
      <c r="AJ121" s="514" t="str">
        <f t="shared" si="56"/>
        <v/>
      </c>
      <c r="AK121" s="514" t="str">
        <f t="shared" si="56"/>
        <v/>
      </c>
      <c r="AL121" s="517">
        <f>SUM(G121:AH121)</f>
        <v>0</v>
      </c>
      <c r="AM121" s="518">
        <f>AL121/4</f>
        <v>0</v>
      </c>
      <c r="AN121" s="519" t="str">
        <f>IF(C120="","",C120)</f>
        <v/>
      </c>
      <c r="AO121" s="520" t="str">
        <f>IF(D120="","",D120)</f>
        <v/>
      </c>
      <c r="AP121" s="521" t="str">
        <f>IF(D120&lt;&gt;"",VLOOKUP(D120,$AU$2:$AV$6,2,FALSE),"")</f>
        <v/>
      </c>
      <c r="AQ121" s="518">
        <f>ROUNDDOWN(AL121/$AL$6,2)</f>
        <v>0</v>
      </c>
      <c r="AR121" s="518">
        <f>IF(AP121=1,"",AQ121)</f>
        <v>0</v>
      </c>
    </row>
    <row r="122" spans="1:44" ht="15.95" hidden="1" customHeight="1">
      <c r="A122" s="463"/>
      <c r="B122" s="1298" t="s">
        <v>1049</v>
      </c>
      <c r="C122" s="1284"/>
      <c r="D122" s="1286"/>
      <c r="E122" s="1288"/>
      <c r="F122" s="504" t="s">
        <v>989</v>
      </c>
      <c r="G122" s="505"/>
      <c r="H122" s="506"/>
      <c r="I122" s="349"/>
      <c r="J122" s="349"/>
      <c r="K122" s="349"/>
      <c r="L122" s="349"/>
      <c r="M122" s="507"/>
      <c r="N122" s="505"/>
      <c r="O122" s="506"/>
      <c r="P122" s="349"/>
      <c r="Q122" s="349"/>
      <c r="R122" s="349"/>
      <c r="S122" s="349"/>
      <c r="T122" s="507"/>
      <c r="U122" s="505"/>
      <c r="V122" s="506"/>
      <c r="W122" s="349"/>
      <c r="X122" s="349"/>
      <c r="Y122" s="349"/>
      <c r="Z122" s="349"/>
      <c r="AA122" s="507"/>
      <c r="AB122" s="505"/>
      <c r="AC122" s="506"/>
      <c r="AD122" s="349"/>
      <c r="AE122" s="349"/>
      <c r="AF122" s="349"/>
      <c r="AG122" s="349"/>
      <c r="AH122" s="507"/>
      <c r="AI122" s="522"/>
      <c r="AJ122" s="506"/>
      <c r="AK122" s="506"/>
      <c r="AL122" s="509">
        <f>SUM(G123:AK123)</f>
        <v>0</v>
      </c>
      <c r="AM122" s="510"/>
      <c r="AN122" s="458"/>
      <c r="AO122" s="459"/>
      <c r="AP122" s="510"/>
      <c r="AQ122" s="511"/>
      <c r="AR122" s="511"/>
    </row>
    <row r="123" spans="1:44" ht="15.95" hidden="1" customHeight="1">
      <c r="A123" s="463"/>
      <c r="B123" s="1298"/>
      <c r="C123" s="1299"/>
      <c r="D123" s="1300"/>
      <c r="E123" s="1301"/>
      <c r="F123" s="512" t="s">
        <v>992</v>
      </c>
      <c r="G123" s="513" t="str">
        <f t="shared" ref="G123:AK123" si="57">IF(G122&lt;&gt;"",VLOOKUP(G122,$AC$197:$AL$221,9,FALSE),"")</f>
        <v/>
      </c>
      <c r="H123" s="514" t="str">
        <f t="shared" si="57"/>
        <v/>
      </c>
      <c r="I123" s="514" t="str">
        <f t="shared" si="57"/>
        <v/>
      </c>
      <c r="J123" s="514" t="str">
        <f t="shared" si="57"/>
        <v/>
      </c>
      <c r="K123" s="514" t="str">
        <f t="shared" si="57"/>
        <v/>
      </c>
      <c r="L123" s="514" t="str">
        <f t="shared" si="57"/>
        <v/>
      </c>
      <c r="M123" s="515" t="str">
        <f t="shared" si="57"/>
        <v/>
      </c>
      <c r="N123" s="513" t="str">
        <f t="shared" si="57"/>
        <v/>
      </c>
      <c r="O123" s="514" t="str">
        <f t="shared" si="57"/>
        <v/>
      </c>
      <c r="P123" s="514" t="str">
        <f t="shared" si="57"/>
        <v/>
      </c>
      <c r="Q123" s="514" t="str">
        <f t="shared" si="57"/>
        <v/>
      </c>
      <c r="R123" s="514" t="str">
        <f t="shared" si="57"/>
        <v/>
      </c>
      <c r="S123" s="514" t="str">
        <f t="shared" si="57"/>
        <v/>
      </c>
      <c r="T123" s="515" t="str">
        <f t="shared" si="57"/>
        <v/>
      </c>
      <c r="U123" s="513" t="str">
        <f t="shared" si="57"/>
        <v/>
      </c>
      <c r="V123" s="514" t="str">
        <f t="shared" si="57"/>
        <v/>
      </c>
      <c r="W123" s="514" t="str">
        <f t="shared" si="57"/>
        <v/>
      </c>
      <c r="X123" s="514" t="str">
        <f t="shared" si="57"/>
        <v/>
      </c>
      <c r="Y123" s="514" t="str">
        <f t="shared" si="57"/>
        <v/>
      </c>
      <c r="Z123" s="514" t="str">
        <f t="shared" si="57"/>
        <v/>
      </c>
      <c r="AA123" s="515" t="str">
        <f t="shared" si="57"/>
        <v/>
      </c>
      <c r="AB123" s="513" t="str">
        <f t="shared" si="57"/>
        <v/>
      </c>
      <c r="AC123" s="514" t="str">
        <f t="shared" si="57"/>
        <v/>
      </c>
      <c r="AD123" s="514" t="str">
        <f t="shared" si="57"/>
        <v/>
      </c>
      <c r="AE123" s="514" t="str">
        <f t="shared" si="57"/>
        <v/>
      </c>
      <c r="AF123" s="514" t="str">
        <f t="shared" si="57"/>
        <v/>
      </c>
      <c r="AG123" s="514" t="str">
        <f t="shared" si="57"/>
        <v/>
      </c>
      <c r="AH123" s="515" t="str">
        <f t="shared" si="57"/>
        <v/>
      </c>
      <c r="AI123" s="516" t="str">
        <f t="shared" si="57"/>
        <v/>
      </c>
      <c r="AJ123" s="514" t="str">
        <f t="shared" si="57"/>
        <v/>
      </c>
      <c r="AK123" s="514" t="str">
        <f t="shared" si="57"/>
        <v/>
      </c>
      <c r="AL123" s="517">
        <f>SUM(G123:AH123)</f>
        <v>0</v>
      </c>
      <c r="AM123" s="518">
        <f>AL123/4</f>
        <v>0</v>
      </c>
      <c r="AN123" s="519" t="str">
        <f>IF(C122="","",C122)</f>
        <v/>
      </c>
      <c r="AO123" s="520" t="str">
        <f>IF(D122="","",D122)</f>
        <v/>
      </c>
      <c r="AP123" s="521" t="str">
        <f>IF(D122&lt;&gt;"",VLOOKUP(D122,$AU$2:$AV$6,2,FALSE),"")</f>
        <v/>
      </c>
      <c r="AQ123" s="518">
        <f>ROUNDDOWN(AL123/$AL$6,2)</f>
        <v>0</v>
      </c>
      <c r="AR123" s="518">
        <f>IF(AP123=1,"",AQ123)</f>
        <v>0</v>
      </c>
    </row>
    <row r="124" spans="1:44" ht="15.95" hidden="1" customHeight="1">
      <c r="A124" s="463"/>
      <c r="B124" s="1298" t="s">
        <v>1050</v>
      </c>
      <c r="C124" s="1284"/>
      <c r="D124" s="1286"/>
      <c r="E124" s="1288"/>
      <c r="F124" s="504" t="s">
        <v>989</v>
      </c>
      <c r="G124" s="505"/>
      <c r="H124" s="506"/>
      <c r="I124" s="349"/>
      <c r="J124" s="349"/>
      <c r="K124" s="349"/>
      <c r="L124" s="349"/>
      <c r="M124" s="507"/>
      <c r="N124" s="505"/>
      <c r="O124" s="506"/>
      <c r="P124" s="349"/>
      <c r="Q124" s="349"/>
      <c r="R124" s="349"/>
      <c r="S124" s="349"/>
      <c r="T124" s="507"/>
      <c r="U124" s="505"/>
      <c r="V124" s="506"/>
      <c r="W124" s="349"/>
      <c r="X124" s="349"/>
      <c r="Y124" s="349"/>
      <c r="Z124" s="349"/>
      <c r="AA124" s="507"/>
      <c r="AB124" s="505"/>
      <c r="AC124" s="506"/>
      <c r="AD124" s="349"/>
      <c r="AE124" s="349"/>
      <c r="AF124" s="349"/>
      <c r="AG124" s="349"/>
      <c r="AH124" s="507"/>
      <c r="AI124" s="522"/>
      <c r="AJ124" s="506"/>
      <c r="AK124" s="506"/>
      <c r="AL124" s="509">
        <f>SUM(G125:AK125)</f>
        <v>0</v>
      </c>
      <c r="AM124" s="510"/>
      <c r="AN124" s="458"/>
      <c r="AO124" s="459"/>
      <c r="AP124" s="510"/>
      <c r="AQ124" s="511"/>
      <c r="AR124" s="511"/>
    </row>
    <row r="125" spans="1:44" ht="15.95" hidden="1" customHeight="1">
      <c r="A125" s="463"/>
      <c r="B125" s="1298"/>
      <c r="C125" s="1299"/>
      <c r="D125" s="1300"/>
      <c r="E125" s="1301"/>
      <c r="F125" s="512" t="s">
        <v>992</v>
      </c>
      <c r="G125" s="513" t="str">
        <f t="shared" ref="G125:AK125" si="58">IF(G124&lt;&gt;"",VLOOKUP(G124,$AC$197:$AL$221,9,FALSE),"")</f>
        <v/>
      </c>
      <c r="H125" s="514" t="str">
        <f t="shared" si="58"/>
        <v/>
      </c>
      <c r="I125" s="514" t="str">
        <f t="shared" si="58"/>
        <v/>
      </c>
      <c r="J125" s="514" t="str">
        <f t="shared" si="58"/>
        <v/>
      </c>
      <c r="K125" s="514" t="str">
        <f t="shared" si="58"/>
        <v/>
      </c>
      <c r="L125" s="514" t="str">
        <f t="shared" si="58"/>
        <v/>
      </c>
      <c r="M125" s="515" t="str">
        <f t="shared" si="58"/>
        <v/>
      </c>
      <c r="N125" s="513" t="str">
        <f t="shared" si="58"/>
        <v/>
      </c>
      <c r="O125" s="514" t="str">
        <f t="shared" si="58"/>
        <v/>
      </c>
      <c r="P125" s="514" t="str">
        <f t="shared" si="58"/>
        <v/>
      </c>
      <c r="Q125" s="514" t="str">
        <f t="shared" si="58"/>
        <v/>
      </c>
      <c r="R125" s="514" t="str">
        <f t="shared" si="58"/>
        <v/>
      </c>
      <c r="S125" s="514" t="str">
        <f t="shared" si="58"/>
        <v/>
      </c>
      <c r="T125" s="515" t="str">
        <f t="shared" si="58"/>
        <v/>
      </c>
      <c r="U125" s="513" t="str">
        <f t="shared" si="58"/>
        <v/>
      </c>
      <c r="V125" s="514" t="str">
        <f t="shared" si="58"/>
        <v/>
      </c>
      <c r="W125" s="514" t="str">
        <f t="shared" si="58"/>
        <v/>
      </c>
      <c r="X125" s="514" t="str">
        <f t="shared" si="58"/>
        <v/>
      </c>
      <c r="Y125" s="514" t="str">
        <f t="shared" si="58"/>
        <v/>
      </c>
      <c r="Z125" s="514" t="str">
        <f t="shared" si="58"/>
        <v/>
      </c>
      <c r="AA125" s="515" t="str">
        <f t="shared" si="58"/>
        <v/>
      </c>
      <c r="AB125" s="513" t="str">
        <f t="shared" si="58"/>
        <v/>
      </c>
      <c r="AC125" s="514" t="str">
        <f t="shared" si="58"/>
        <v/>
      </c>
      <c r="AD125" s="514" t="str">
        <f t="shared" si="58"/>
        <v/>
      </c>
      <c r="AE125" s="514" t="str">
        <f t="shared" si="58"/>
        <v/>
      </c>
      <c r="AF125" s="514" t="str">
        <f t="shared" si="58"/>
        <v/>
      </c>
      <c r="AG125" s="514" t="str">
        <f t="shared" si="58"/>
        <v/>
      </c>
      <c r="AH125" s="515" t="str">
        <f t="shared" si="58"/>
        <v/>
      </c>
      <c r="AI125" s="516" t="str">
        <f t="shared" si="58"/>
        <v/>
      </c>
      <c r="AJ125" s="514" t="str">
        <f t="shared" si="58"/>
        <v/>
      </c>
      <c r="AK125" s="514" t="str">
        <f t="shared" si="58"/>
        <v/>
      </c>
      <c r="AL125" s="517">
        <f>SUM(G125:AH125)</f>
        <v>0</v>
      </c>
      <c r="AM125" s="518">
        <f>AL125/4</f>
        <v>0</v>
      </c>
      <c r="AN125" s="519" t="str">
        <f>IF(C124="","",C124)</f>
        <v/>
      </c>
      <c r="AO125" s="520" t="str">
        <f>IF(D124="","",D124)</f>
        <v/>
      </c>
      <c r="AP125" s="521" t="str">
        <f>IF(D124&lt;&gt;"",VLOOKUP(D124,$AU$2:$AV$6,2,FALSE),"")</f>
        <v/>
      </c>
      <c r="AQ125" s="518">
        <f>ROUNDDOWN(AL125/$AL$6,2)</f>
        <v>0</v>
      </c>
      <c r="AR125" s="518">
        <f>IF(AP125=1,"",AQ125)</f>
        <v>0</v>
      </c>
    </row>
    <row r="126" spans="1:44" ht="15.95" hidden="1" customHeight="1">
      <c r="A126" s="463"/>
      <c r="B126" s="1298" t="s">
        <v>1051</v>
      </c>
      <c r="C126" s="1284"/>
      <c r="D126" s="1286"/>
      <c r="E126" s="1288"/>
      <c r="F126" s="504" t="s">
        <v>989</v>
      </c>
      <c r="G126" s="505"/>
      <c r="H126" s="506"/>
      <c r="I126" s="349"/>
      <c r="J126" s="349"/>
      <c r="K126" s="349"/>
      <c r="L126" s="349"/>
      <c r="M126" s="507"/>
      <c r="N126" s="505"/>
      <c r="O126" s="506"/>
      <c r="P126" s="349"/>
      <c r="Q126" s="349"/>
      <c r="R126" s="349"/>
      <c r="S126" s="349"/>
      <c r="T126" s="507"/>
      <c r="U126" s="505"/>
      <c r="V126" s="506"/>
      <c r="W126" s="349"/>
      <c r="X126" s="349"/>
      <c r="Y126" s="349"/>
      <c r="Z126" s="349"/>
      <c r="AA126" s="507"/>
      <c r="AB126" s="505"/>
      <c r="AC126" s="506"/>
      <c r="AD126" s="349"/>
      <c r="AE126" s="349"/>
      <c r="AF126" s="349"/>
      <c r="AG126" s="349"/>
      <c r="AH126" s="507"/>
      <c r="AI126" s="522"/>
      <c r="AJ126" s="506"/>
      <c r="AK126" s="506"/>
      <c r="AL126" s="509">
        <f>SUM(G127:AK127)</f>
        <v>0</v>
      </c>
      <c r="AM126" s="510"/>
      <c r="AN126" s="458"/>
      <c r="AO126" s="459"/>
      <c r="AP126" s="510"/>
      <c r="AQ126" s="511"/>
      <c r="AR126" s="511"/>
    </row>
    <row r="127" spans="1:44" ht="15.95" hidden="1" customHeight="1">
      <c r="A127" s="463"/>
      <c r="B127" s="1298"/>
      <c r="C127" s="1299"/>
      <c r="D127" s="1300"/>
      <c r="E127" s="1301"/>
      <c r="F127" s="512" t="s">
        <v>992</v>
      </c>
      <c r="G127" s="513" t="str">
        <f t="shared" ref="G127:AK127" si="59">IF(G126&lt;&gt;"",VLOOKUP(G126,$AC$197:$AL$221,9,FALSE),"")</f>
        <v/>
      </c>
      <c r="H127" s="514" t="str">
        <f t="shared" si="59"/>
        <v/>
      </c>
      <c r="I127" s="514" t="str">
        <f t="shared" si="59"/>
        <v/>
      </c>
      <c r="J127" s="514" t="str">
        <f t="shared" si="59"/>
        <v/>
      </c>
      <c r="K127" s="514" t="str">
        <f t="shared" si="59"/>
        <v/>
      </c>
      <c r="L127" s="514" t="str">
        <f t="shared" si="59"/>
        <v/>
      </c>
      <c r="M127" s="515" t="str">
        <f t="shared" si="59"/>
        <v/>
      </c>
      <c r="N127" s="513" t="str">
        <f t="shared" si="59"/>
        <v/>
      </c>
      <c r="O127" s="514" t="str">
        <f t="shared" si="59"/>
        <v/>
      </c>
      <c r="P127" s="514" t="str">
        <f t="shared" si="59"/>
        <v/>
      </c>
      <c r="Q127" s="514" t="str">
        <f t="shared" si="59"/>
        <v/>
      </c>
      <c r="R127" s="514" t="str">
        <f t="shared" si="59"/>
        <v/>
      </c>
      <c r="S127" s="514" t="str">
        <f t="shared" si="59"/>
        <v/>
      </c>
      <c r="T127" s="515" t="str">
        <f t="shared" si="59"/>
        <v/>
      </c>
      <c r="U127" s="513" t="str">
        <f t="shared" si="59"/>
        <v/>
      </c>
      <c r="V127" s="514" t="str">
        <f t="shared" si="59"/>
        <v/>
      </c>
      <c r="W127" s="514" t="str">
        <f t="shared" si="59"/>
        <v/>
      </c>
      <c r="X127" s="514" t="str">
        <f t="shared" si="59"/>
        <v/>
      </c>
      <c r="Y127" s="514" t="str">
        <f t="shared" si="59"/>
        <v/>
      </c>
      <c r="Z127" s="514" t="str">
        <f t="shared" si="59"/>
        <v/>
      </c>
      <c r="AA127" s="515" t="str">
        <f t="shared" si="59"/>
        <v/>
      </c>
      <c r="AB127" s="513" t="str">
        <f t="shared" si="59"/>
        <v/>
      </c>
      <c r="AC127" s="514" t="str">
        <f t="shared" si="59"/>
        <v/>
      </c>
      <c r="AD127" s="514" t="str">
        <f t="shared" si="59"/>
        <v/>
      </c>
      <c r="AE127" s="514" t="str">
        <f t="shared" si="59"/>
        <v/>
      </c>
      <c r="AF127" s="514" t="str">
        <f t="shared" si="59"/>
        <v/>
      </c>
      <c r="AG127" s="514" t="str">
        <f t="shared" si="59"/>
        <v/>
      </c>
      <c r="AH127" s="515" t="str">
        <f t="shared" si="59"/>
        <v/>
      </c>
      <c r="AI127" s="516" t="str">
        <f t="shared" si="59"/>
        <v/>
      </c>
      <c r="AJ127" s="514" t="str">
        <f t="shared" si="59"/>
        <v/>
      </c>
      <c r="AK127" s="514" t="str">
        <f t="shared" si="59"/>
        <v/>
      </c>
      <c r="AL127" s="517">
        <f>SUM(G127:AH127)</f>
        <v>0</v>
      </c>
      <c r="AM127" s="518">
        <f>AL127/4</f>
        <v>0</v>
      </c>
      <c r="AN127" s="519" t="str">
        <f>IF(C126="","",C126)</f>
        <v/>
      </c>
      <c r="AO127" s="520" t="str">
        <f>IF(D126="","",D126)</f>
        <v/>
      </c>
      <c r="AP127" s="521" t="str">
        <f>IF(D126&lt;&gt;"",VLOOKUP(D126,$AU$2:$AV$6,2,FALSE),"")</f>
        <v/>
      </c>
      <c r="AQ127" s="518">
        <f>ROUNDDOWN(AL127/$AL$6,2)</f>
        <v>0</v>
      </c>
      <c r="AR127" s="518">
        <f>IF(AP127=1,"",AQ127)</f>
        <v>0</v>
      </c>
    </row>
    <row r="128" spans="1:44" ht="15.95" hidden="1" customHeight="1">
      <c r="A128" s="463"/>
      <c r="B128" s="1298" t="s">
        <v>1052</v>
      </c>
      <c r="C128" s="1284"/>
      <c r="D128" s="1286"/>
      <c r="E128" s="1288"/>
      <c r="F128" s="504" t="s">
        <v>989</v>
      </c>
      <c r="G128" s="505"/>
      <c r="H128" s="506"/>
      <c r="I128" s="349"/>
      <c r="J128" s="349"/>
      <c r="K128" s="349"/>
      <c r="L128" s="349"/>
      <c r="M128" s="507"/>
      <c r="N128" s="505"/>
      <c r="O128" s="506"/>
      <c r="P128" s="349"/>
      <c r="Q128" s="349"/>
      <c r="R128" s="349"/>
      <c r="S128" s="349"/>
      <c r="T128" s="507"/>
      <c r="U128" s="505"/>
      <c r="V128" s="506"/>
      <c r="W128" s="349"/>
      <c r="X128" s="349"/>
      <c r="Y128" s="349"/>
      <c r="Z128" s="349"/>
      <c r="AA128" s="507"/>
      <c r="AB128" s="505"/>
      <c r="AC128" s="506"/>
      <c r="AD128" s="349"/>
      <c r="AE128" s="349"/>
      <c r="AF128" s="349"/>
      <c r="AG128" s="349"/>
      <c r="AH128" s="507"/>
      <c r="AI128" s="522"/>
      <c r="AJ128" s="506"/>
      <c r="AK128" s="506"/>
      <c r="AL128" s="509">
        <f>SUM(G129:AK129)</f>
        <v>0</v>
      </c>
      <c r="AM128" s="510"/>
      <c r="AN128" s="458"/>
      <c r="AO128" s="459"/>
      <c r="AP128" s="510"/>
      <c r="AQ128" s="511"/>
      <c r="AR128" s="511"/>
    </row>
    <row r="129" spans="1:44" ht="15.95" hidden="1" customHeight="1">
      <c r="A129" s="463"/>
      <c r="B129" s="1298"/>
      <c r="C129" s="1299"/>
      <c r="D129" s="1300"/>
      <c r="E129" s="1301"/>
      <c r="F129" s="512" t="s">
        <v>992</v>
      </c>
      <c r="G129" s="513" t="str">
        <f t="shared" ref="G129:AK129" si="60">IF(G128&lt;&gt;"",VLOOKUP(G128,$AC$197:$AL$221,9,FALSE),"")</f>
        <v/>
      </c>
      <c r="H129" s="514" t="str">
        <f t="shared" si="60"/>
        <v/>
      </c>
      <c r="I129" s="514" t="str">
        <f t="shared" si="60"/>
        <v/>
      </c>
      <c r="J129" s="514" t="str">
        <f t="shared" si="60"/>
        <v/>
      </c>
      <c r="K129" s="514" t="str">
        <f t="shared" si="60"/>
        <v/>
      </c>
      <c r="L129" s="514" t="str">
        <f t="shared" si="60"/>
        <v/>
      </c>
      <c r="M129" s="515" t="str">
        <f t="shared" si="60"/>
        <v/>
      </c>
      <c r="N129" s="513" t="str">
        <f t="shared" si="60"/>
        <v/>
      </c>
      <c r="O129" s="514" t="str">
        <f t="shared" si="60"/>
        <v/>
      </c>
      <c r="P129" s="514" t="str">
        <f t="shared" si="60"/>
        <v/>
      </c>
      <c r="Q129" s="514" t="str">
        <f t="shared" si="60"/>
        <v/>
      </c>
      <c r="R129" s="514" t="str">
        <f t="shared" si="60"/>
        <v/>
      </c>
      <c r="S129" s="514" t="str">
        <f t="shared" si="60"/>
        <v/>
      </c>
      <c r="T129" s="515" t="str">
        <f t="shared" si="60"/>
        <v/>
      </c>
      <c r="U129" s="513" t="str">
        <f t="shared" si="60"/>
        <v/>
      </c>
      <c r="V129" s="514" t="str">
        <f t="shared" si="60"/>
        <v/>
      </c>
      <c r="W129" s="514" t="str">
        <f t="shared" si="60"/>
        <v/>
      </c>
      <c r="X129" s="514" t="str">
        <f t="shared" si="60"/>
        <v/>
      </c>
      <c r="Y129" s="514" t="str">
        <f t="shared" si="60"/>
        <v/>
      </c>
      <c r="Z129" s="514" t="str">
        <f t="shared" si="60"/>
        <v/>
      </c>
      <c r="AA129" s="515" t="str">
        <f t="shared" si="60"/>
        <v/>
      </c>
      <c r="AB129" s="513" t="str">
        <f t="shared" si="60"/>
        <v/>
      </c>
      <c r="AC129" s="514" t="str">
        <f t="shared" si="60"/>
        <v/>
      </c>
      <c r="AD129" s="514" t="str">
        <f t="shared" si="60"/>
        <v/>
      </c>
      <c r="AE129" s="514" t="str">
        <f t="shared" si="60"/>
        <v/>
      </c>
      <c r="AF129" s="514" t="str">
        <f t="shared" si="60"/>
        <v/>
      </c>
      <c r="AG129" s="514" t="str">
        <f t="shared" si="60"/>
        <v/>
      </c>
      <c r="AH129" s="515" t="str">
        <f t="shared" si="60"/>
        <v/>
      </c>
      <c r="AI129" s="516" t="str">
        <f t="shared" si="60"/>
        <v/>
      </c>
      <c r="AJ129" s="514" t="str">
        <f t="shared" si="60"/>
        <v/>
      </c>
      <c r="AK129" s="514" t="str">
        <f t="shared" si="60"/>
        <v/>
      </c>
      <c r="AL129" s="517">
        <f>SUM(G129:AH129)</f>
        <v>0</v>
      </c>
      <c r="AM129" s="518">
        <f>AL129/4</f>
        <v>0</v>
      </c>
      <c r="AN129" s="519" t="str">
        <f>IF(C128="","",C128)</f>
        <v/>
      </c>
      <c r="AO129" s="520" t="str">
        <f>IF(D128="","",D128)</f>
        <v/>
      </c>
      <c r="AP129" s="521" t="str">
        <f>IF(D128&lt;&gt;"",VLOOKUP(D128,$AU$2:$AV$6,2,FALSE),"")</f>
        <v/>
      </c>
      <c r="AQ129" s="518">
        <f>ROUNDDOWN(AL129/$AL$6,2)</f>
        <v>0</v>
      </c>
      <c r="AR129" s="518">
        <f>IF(AP129=1,"",AQ129)</f>
        <v>0</v>
      </c>
    </row>
    <row r="130" spans="1:44" ht="15.95" hidden="1" customHeight="1">
      <c r="A130" s="463"/>
      <c r="B130" s="1298" t="s">
        <v>1053</v>
      </c>
      <c r="C130" s="1284"/>
      <c r="D130" s="1286"/>
      <c r="E130" s="1288"/>
      <c r="F130" s="504" t="s">
        <v>989</v>
      </c>
      <c r="G130" s="505"/>
      <c r="H130" s="506"/>
      <c r="I130" s="349"/>
      <c r="J130" s="349"/>
      <c r="K130" s="349"/>
      <c r="L130" s="349"/>
      <c r="M130" s="507"/>
      <c r="N130" s="505"/>
      <c r="O130" s="506"/>
      <c r="P130" s="349"/>
      <c r="Q130" s="349"/>
      <c r="R130" s="349"/>
      <c r="S130" s="349"/>
      <c r="T130" s="507"/>
      <c r="U130" s="505"/>
      <c r="V130" s="506"/>
      <c r="W130" s="349"/>
      <c r="X130" s="349"/>
      <c r="Y130" s="349"/>
      <c r="Z130" s="349"/>
      <c r="AA130" s="507"/>
      <c r="AB130" s="505"/>
      <c r="AC130" s="506"/>
      <c r="AD130" s="349"/>
      <c r="AE130" s="349"/>
      <c r="AF130" s="349"/>
      <c r="AG130" s="349"/>
      <c r="AH130" s="507"/>
      <c r="AI130" s="522"/>
      <c r="AJ130" s="506"/>
      <c r="AK130" s="506"/>
      <c r="AL130" s="509">
        <f>SUM(G131:AK131)</f>
        <v>0</v>
      </c>
      <c r="AM130" s="510"/>
      <c r="AN130" s="458"/>
      <c r="AO130" s="459"/>
      <c r="AP130" s="510"/>
      <c r="AQ130" s="511"/>
      <c r="AR130" s="511"/>
    </row>
    <row r="131" spans="1:44" ht="15.95" hidden="1" customHeight="1">
      <c r="A131" s="463"/>
      <c r="B131" s="1298"/>
      <c r="C131" s="1299"/>
      <c r="D131" s="1300"/>
      <c r="E131" s="1301"/>
      <c r="F131" s="512" t="s">
        <v>992</v>
      </c>
      <c r="G131" s="513" t="str">
        <f t="shared" ref="G131:AK131" si="61">IF(G130&lt;&gt;"",VLOOKUP(G130,$AC$197:$AL$221,9,FALSE),"")</f>
        <v/>
      </c>
      <c r="H131" s="514" t="str">
        <f t="shared" si="61"/>
        <v/>
      </c>
      <c r="I131" s="514" t="str">
        <f t="shared" si="61"/>
        <v/>
      </c>
      <c r="J131" s="514" t="str">
        <f t="shared" si="61"/>
        <v/>
      </c>
      <c r="K131" s="514" t="str">
        <f t="shared" si="61"/>
        <v/>
      </c>
      <c r="L131" s="514" t="str">
        <f t="shared" si="61"/>
        <v/>
      </c>
      <c r="M131" s="515" t="str">
        <f t="shared" si="61"/>
        <v/>
      </c>
      <c r="N131" s="513" t="str">
        <f t="shared" si="61"/>
        <v/>
      </c>
      <c r="O131" s="514" t="str">
        <f t="shared" si="61"/>
        <v/>
      </c>
      <c r="P131" s="514" t="str">
        <f t="shared" si="61"/>
        <v/>
      </c>
      <c r="Q131" s="514" t="str">
        <f t="shared" si="61"/>
        <v/>
      </c>
      <c r="R131" s="514" t="str">
        <f t="shared" si="61"/>
        <v/>
      </c>
      <c r="S131" s="514" t="str">
        <f t="shared" si="61"/>
        <v/>
      </c>
      <c r="T131" s="515" t="str">
        <f t="shared" si="61"/>
        <v/>
      </c>
      <c r="U131" s="513" t="str">
        <f t="shared" si="61"/>
        <v/>
      </c>
      <c r="V131" s="514" t="str">
        <f t="shared" si="61"/>
        <v/>
      </c>
      <c r="W131" s="514" t="str">
        <f t="shared" si="61"/>
        <v/>
      </c>
      <c r="X131" s="514" t="str">
        <f t="shared" si="61"/>
        <v/>
      </c>
      <c r="Y131" s="514" t="str">
        <f t="shared" si="61"/>
        <v/>
      </c>
      <c r="Z131" s="514" t="str">
        <f t="shared" si="61"/>
        <v/>
      </c>
      <c r="AA131" s="515" t="str">
        <f t="shared" si="61"/>
        <v/>
      </c>
      <c r="AB131" s="513" t="str">
        <f t="shared" si="61"/>
        <v/>
      </c>
      <c r="AC131" s="514" t="str">
        <f t="shared" si="61"/>
        <v/>
      </c>
      <c r="AD131" s="514" t="str">
        <f t="shared" si="61"/>
        <v/>
      </c>
      <c r="AE131" s="514" t="str">
        <f t="shared" si="61"/>
        <v/>
      </c>
      <c r="AF131" s="514" t="str">
        <f t="shared" si="61"/>
        <v/>
      </c>
      <c r="AG131" s="514" t="str">
        <f t="shared" si="61"/>
        <v/>
      </c>
      <c r="AH131" s="515" t="str">
        <f t="shared" si="61"/>
        <v/>
      </c>
      <c r="AI131" s="516" t="str">
        <f t="shared" si="61"/>
        <v/>
      </c>
      <c r="AJ131" s="514" t="str">
        <f t="shared" si="61"/>
        <v/>
      </c>
      <c r="AK131" s="514" t="str">
        <f t="shared" si="61"/>
        <v/>
      </c>
      <c r="AL131" s="517">
        <f>SUM(G131:AH131)</f>
        <v>0</v>
      </c>
      <c r="AM131" s="518">
        <f>AL131/4</f>
        <v>0</v>
      </c>
      <c r="AN131" s="519" t="str">
        <f>IF(C130="","",C130)</f>
        <v/>
      </c>
      <c r="AO131" s="520" t="str">
        <f>IF(D130="","",D130)</f>
        <v/>
      </c>
      <c r="AP131" s="521" t="str">
        <f>IF(D130&lt;&gt;"",VLOOKUP(D130,$AU$2:$AV$6,2,FALSE),"")</f>
        <v/>
      </c>
      <c r="AQ131" s="518">
        <f>ROUNDDOWN(AL131/$AL$6,2)</f>
        <v>0</v>
      </c>
      <c r="AR131" s="518">
        <f>IF(AP131=1,"",AQ131)</f>
        <v>0</v>
      </c>
    </row>
    <row r="132" spans="1:44" ht="15.95" hidden="1" customHeight="1">
      <c r="A132" s="463"/>
      <c r="B132" s="1298" t="s">
        <v>1054</v>
      </c>
      <c r="C132" s="1284"/>
      <c r="D132" s="1286"/>
      <c r="E132" s="1288"/>
      <c r="F132" s="504" t="s">
        <v>989</v>
      </c>
      <c r="G132" s="505"/>
      <c r="H132" s="506"/>
      <c r="I132" s="349"/>
      <c r="J132" s="349"/>
      <c r="K132" s="349"/>
      <c r="L132" s="349"/>
      <c r="M132" s="507"/>
      <c r="N132" s="505"/>
      <c r="O132" s="506"/>
      <c r="P132" s="349"/>
      <c r="Q132" s="349"/>
      <c r="R132" s="349"/>
      <c r="S132" s="349"/>
      <c r="T132" s="507"/>
      <c r="U132" s="505"/>
      <c r="V132" s="506"/>
      <c r="W132" s="349"/>
      <c r="X132" s="349"/>
      <c r="Y132" s="349"/>
      <c r="Z132" s="349"/>
      <c r="AA132" s="507"/>
      <c r="AB132" s="505"/>
      <c r="AC132" s="506"/>
      <c r="AD132" s="349"/>
      <c r="AE132" s="349"/>
      <c r="AF132" s="349"/>
      <c r="AG132" s="349"/>
      <c r="AH132" s="507"/>
      <c r="AI132" s="522"/>
      <c r="AJ132" s="506"/>
      <c r="AK132" s="506"/>
      <c r="AL132" s="509">
        <f>SUM(G133:AK133)</f>
        <v>0</v>
      </c>
      <c r="AM132" s="510"/>
      <c r="AN132" s="458"/>
      <c r="AO132" s="459"/>
      <c r="AP132" s="510"/>
      <c r="AQ132" s="511"/>
      <c r="AR132" s="511"/>
    </row>
    <row r="133" spans="1:44" ht="15.95" hidden="1" customHeight="1">
      <c r="A133" s="463"/>
      <c r="B133" s="1298"/>
      <c r="C133" s="1299"/>
      <c r="D133" s="1300"/>
      <c r="E133" s="1301"/>
      <c r="F133" s="512" t="s">
        <v>992</v>
      </c>
      <c r="G133" s="513" t="str">
        <f t="shared" ref="G133:AK133" si="62">IF(G132&lt;&gt;"",VLOOKUP(G132,$AC$197:$AL$221,9,FALSE),"")</f>
        <v/>
      </c>
      <c r="H133" s="514" t="str">
        <f t="shared" si="62"/>
        <v/>
      </c>
      <c r="I133" s="514" t="str">
        <f t="shared" si="62"/>
        <v/>
      </c>
      <c r="J133" s="514" t="str">
        <f t="shared" si="62"/>
        <v/>
      </c>
      <c r="K133" s="514" t="str">
        <f t="shared" si="62"/>
        <v/>
      </c>
      <c r="L133" s="514" t="str">
        <f t="shared" si="62"/>
        <v/>
      </c>
      <c r="M133" s="515" t="str">
        <f t="shared" si="62"/>
        <v/>
      </c>
      <c r="N133" s="513" t="str">
        <f t="shared" si="62"/>
        <v/>
      </c>
      <c r="O133" s="514" t="str">
        <f t="shared" si="62"/>
        <v/>
      </c>
      <c r="P133" s="514" t="str">
        <f t="shared" si="62"/>
        <v/>
      </c>
      <c r="Q133" s="514" t="str">
        <f t="shared" si="62"/>
        <v/>
      </c>
      <c r="R133" s="514" t="str">
        <f t="shared" si="62"/>
        <v/>
      </c>
      <c r="S133" s="514" t="str">
        <f t="shared" si="62"/>
        <v/>
      </c>
      <c r="T133" s="515" t="str">
        <f t="shared" si="62"/>
        <v/>
      </c>
      <c r="U133" s="513" t="str">
        <f t="shared" si="62"/>
        <v/>
      </c>
      <c r="V133" s="514" t="str">
        <f t="shared" si="62"/>
        <v/>
      </c>
      <c r="W133" s="514" t="str">
        <f t="shared" si="62"/>
        <v/>
      </c>
      <c r="X133" s="514" t="str">
        <f t="shared" si="62"/>
        <v/>
      </c>
      <c r="Y133" s="514" t="str">
        <f t="shared" si="62"/>
        <v/>
      </c>
      <c r="Z133" s="514" t="str">
        <f t="shared" si="62"/>
        <v/>
      </c>
      <c r="AA133" s="515" t="str">
        <f t="shared" si="62"/>
        <v/>
      </c>
      <c r="AB133" s="513" t="str">
        <f t="shared" si="62"/>
        <v/>
      </c>
      <c r="AC133" s="514" t="str">
        <f t="shared" si="62"/>
        <v/>
      </c>
      <c r="AD133" s="514" t="str">
        <f t="shared" si="62"/>
        <v/>
      </c>
      <c r="AE133" s="514" t="str">
        <f t="shared" si="62"/>
        <v/>
      </c>
      <c r="AF133" s="514" t="str">
        <f t="shared" si="62"/>
        <v/>
      </c>
      <c r="AG133" s="514" t="str">
        <f t="shared" si="62"/>
        <v/>
      </c>
      <c r="AH133" s="515" t="str">
        <f t="shared" si="62"/>
        <v/>
      </c>
      <c r="AI133" s="516" t="str">
        <f t="shared" si="62"/>
        <v/>
      </c>
      <c r="AJ133" s="514" t="str">
        <f t="shared" si="62"/>
        <v/>
      </c>
      <c r="AK133" s="514" t="str">
        <f t="shared" si="62"/>
        <v/>
      </c>
      <c r="AL133" s="517">
        <f>SUM(G133:AH133)</f>
        <v>0</v>
      </c>
      <c r="AM133" s="518">
        <f>AL133/4</f>
        <v>0</v>
      </c>
      <c r="AN133" s="519" t="str">
        <f>IF(C132="","",C132)</f>
        <v/>
      </c>
      <c r="AO133" s="520" t="str">
        <f>IF(D132="","",D132)</f>
        <v/>
      </c>
      <c r="AP133" s="521" t="str">
        <f>IF(D132&lt;&gt;"",VLOOKUP(D132,$AU$2:$AV$6,2,FALSE),"")</f>
        <v/>
      </c>
      <c r="AQ133" s="518">
        <f>ROUNDDOWN(AL133/$AL$6,2)</f>
        <v>0</v>
      </c>
      <c r="AR133" s="518">
        <f>IF(AP133=1,"",AQ133)</f>
        <v>0</v>
      </c>
    </row>
    <row r="134" spans="1:44" ht="15.95" hidden="1" customHeight="1">
      <c r="A134" s="463"/>
      <c r="B134" s="1298" t="s">
        <v>1055</v>
      </c>
      <c r="C134" s="1284"/>
      <c r="D134" s="1286"/>
      <c r="E134" s="1288"/>
      <c r="F134" s="504" t="s">
        <v>989</v>
      </c>
      <c r="G134" s="505"/>
      <c r="H134" s="506"/>
      <c r="I134" s="349"/>
      <c r="J134" s="349"/>
      <c r="K134" s="349"/>
      <c r="L134" s="349"/>
      <c r="M134" s="507"/>
      <c r="N134" s="505"/>
      <c r="O134" s="506"/>
      <c r="P134" s="349"/>
      <c r="Q134" s="349"/>
      <c r="R134" s="349"/>
      <c r="S134" s="349"/>
      <c r="T134" s="507"/>
      <c r="U134" s="505"/>
      <c r="V134" s="506"/>
      <c r="W134" s="349"/>
      <c r="X134" s="349"/>
      <c r="Y134" s="349"/>
      <c r="Z134" s="349"/>
      <c r="AA134" s="507"/>
      <c r="AB134" s="505"/>
      <c r="AC134" s="506"/>
      <c r="AD134" s="349"/>
      <c r="AE134" s="349"/>
      <c r="AF134" s="349"/>
      <c r="AG134" s="349"/>
      <c r="AH134" s="507"/>
      <c r="AI134" s="522"/>
      <c r="AJ134" s="506"/>
      <c r="AK134" s="506"/>
      <c r="AL134" s="509">
        <f>SUM(G135:AK135)</f>
        <v>0</v>
      </c>
      <c r="AM134" s="510"/>
      <c r="AN134" s="458"/>
      <c r="AO134" s="459"/>
      <c r="AP134" s="510"/>
      <c r="AQ134" s="511"/>
      <c r="AR134" s="511"/>
    </row>
    <row r="135" spans="1:44" ht="15.95" hidden="1" customHeight="1">
      <c r="A135" s="463"/>
      <c r="B135" s="1298"/>
      <c r="C135" s="1299"/>
      <c r="D135" s="1300"/>
      <c r="E135" s="1301"/>
      <c r="F135" s="512" t="s">
        <v>992</v>
      </c>
      <c r="G135" s="513" t="str">
        <f t="shared" ref="G135:AK135" si="63">IF(G134&lt;&gt;"",VLOOKUP(G134,$AC$197:$AL$221,9,FALSE),"")</f>
        <v/>
      </c>
      <c r="H135" s="514" t="str">
        <f t="shared" si="63"/>
        <v/>
      </c>
      <c r="I135" s="514" t="str">
        <f t="shared" si="63"/>
        <v/>
      </c>
      <c r="J135" s="514" t="str">
        <f t="shared" si="63"/>
        <v/>
      </c>
      <c r="K135" s="514" t="str">
        <f t="shared" si="63"/>
        <v/>
      </c>
      <c r="L135" s="514" t="str">
        <f t="shared" si="63"/>
        <v/>
      </c>
      <c r="M135" s="515" t="str">
        <f t="shared" si="63"/>
        <v/>
      </c>
      <c r="N135" s="513" t="str">
        <f t="shared" si="63"/>
        <v/>
      </c>
      <c r="O135" s="514" t="str">
        <f t="shared" si="63"/>
        <v/>
      </c>
      <c r="P135" s="514" t="str">
        <f t="shared" si="63"/>
        <v/>
      </c>
      <c r="Q135" s="514" t="str">
        <f t="shared" si="63"/>
        <v/>
      </c>
      <c r="R135" s="514" t="str">
        <f t="shared" si="63"/>
        <v/>
      </c>
      <c r="S135" s="514" t="str">
        <f t="shared" si="63"/>
        <v/>
      </c>
      <c r="T135" s="515" t="str">
        <f t="shared" si="63"/>
        <v/>
      </c>
      <c r="U135" s="513" t="str">
        <f t="shared" si="63"/>
        <v/>
      </c>
      <c r="V135" s="514" t="str">
        <f t="shared" si="63"/>
        <v/>
      </c>
      <c r="W135" s="514" t="str">
        <f t="shared" si="63"/>
        <v/>
      </c>
      <c r="X135" s="514" t="str">
        <f t="shared" si="63"/>
        <v/>
      </c>
      <c r="Y135" s="514" t="str">
        <f t="shared" si="63"/>
        <v/>
      </c>
      <c r="Z135" s="514" t="str">
        <f t="shared" si="63"/>
        <v/>
      </c>
      <c r="AA135" s="515" t="str">
        <f t="shared" si="63"/>
        <v/>
      </c>
      <c r="AB135" s="513" t="str">
        <f t="shared" si="63"/>
        <v/>
      </c>
      <c r="AC135" s="514" t="str">
        <f t="shared" si="63"/>
        <v/>
      </c>
      <c r="AD135" s="514" t="str">
        <f t="shared" si="63"/>
        <v/>
      </c>
      <c r="AE135" s="514" t="str">
        <f t="shared" si="63"/>
        <v/>
      </c>
      <c r="AF135" s="514" t="str">
        <f t="shared" si="63"/>
        <v/>
      </c>
      <c r="AG135" s="514" t="str">
        <f t="shared" si="63"/>
        <v/>
      </c>
      <c r="AH135" s="515" t="str">
        <f t="shared" si="63"/>
        <v/>
      </c>
      <c r="AI135" s="516" t="str">
        <f t="shared" si="63"/>
        <v/>
      </c>
      <c r="AJ135" s="514" t="str">
        <f t="shared" si="63"/>
        <v/>
      </c>
      <c r="AK135" s="514" t="str">
        <f t="shared" si="63"/>
        <v/>
      </c>
      <c r="AL135" s="517">
        <f>SUM(G135:AH135)</f>
        <v>0</v>
      </c>
      <c r="AM135" s="518">
        <f>AL135/4</f>
        <v>0</v>
      </c>
      <c r="AN135" s="519" t="str">
        <f>IF(C134="","",C134)</f>
        <v/>
      </c>
      <c r="AO135" s="520" t="str">
        <f>IF(D134="","",D134)</f>
        <v/>
      </c>
      <c r="AP135" s="521" t="str">
        <f>IF(D134&lt;&gt;"",VLOOKUP(D134,$AU$2:$AV$6,2,FALSE),"")</f>
        <v/>
      </c>
      <c r="AQ135" s="518">
        <f>ROUNDDOWN(AL135/$AL$6,2)</f>
        <v>0</v>
      </c>
      <c r="AR135" s="518">
        <f>IF(AP135=1,"",AQ135)</f>
        <v>0</v>
      </c>
    </row>
    <row r="136" spans="1:44" ht="15.95" hidden="1" customHeight="1">
      <c r="A136" s="463"/>
      <c r="B136" s="1298" t="s">
        <v>1056</v>
      </c>
      <c r="C136" s="1284"/>
      <c r="D136" s="1286"/>
      <c r="E136" s="1288"/>
      <c r="F136" s="504" t="s">
        <v>989</v>
      </c>
      <c r="G136" s="505"/>
      <c r="H136" s="506"/>
      <c r="I136" s="349"/>
      <c r="J136" s="349"/>
      <c r="K136" s="349"/>
      <c r="L136" s="349"/>
      <c r="M136" s="507"/>
      <c r="N136" s="505"/>
      <c r="O136" s="506"/>
      <c r="P136" s="349"/>
      <c r="Q136" s="349"/>
      <c r="R136" s="349"/>
      <c r="S136" s="349"/>
      <c r="T136" s="507"/>
      <c r="U136" s="505"/>
      <c r="V136" s="506"/>
      <c r="W136" s="349"/>
      <c r="X136" s="349"/>
      <c r="Y136" s="349"/>
      <c r="Z136" s="349"/>
      <c r="AA136" s="507"/>
      <c r="AB136" s="505"/>
      <c r="AC136" s="506"/>
      <c r="AD136" s="349"/>
      <c r="AE136" s="349"/>
      <c r="AF136" s="349"/>
      <c r="AG136" s="349"/>
      <c r="AH136" s="507"/>
      <c r="AI136" s="522"/>
      <c r="AJ136" s="506"/>
      <c r="AK136" s="506"/>
      <c r="AL136" s="509">
        <f>SUM(G137:AK137)</f>
        <v>0</v>
      </c>
      <c r="AM136" s="510"/>
      <c r="AN136" s="458"/>
      <c r="AO136" s="459"/>
      <c r="AP136" s="510"/>
      <c r="AQ136" s="511"/>
      <c r="AR136" s="511"/>
    </row>
    <row r="137" spans="1:44" ht="15.95" hidden="1" customHeight="1">
      <c r="A137" s="463"/>
      <c r="B137" s="1298"/>
      <c r="C137" s="1299"/>
      <c r="D137" s="1300"/>
      <c r="E137" s="1301"/>
      <c r="F137" s="512" t="s">
        <v>992</v>
      </c>
      <c r="G137" s="513" t="str">
        <f t="shared" ref="G137:AK137" si="64">IF(G136&lt;&gt;"",VLOOKUP(G136,$AC$197:$AL$221,9,FALSE),"")</f>
        <v/>
      </c>
      <c r="H137" s="514" t="str">
        <f t="shared" si="64"/>
        <v/>
      </c>
      <c r="I137" s="514" t="str">
        <f t="shared" si="64"/>
        <v/>
      </c>
      <c r="J137" s="514" t="str">
        <f t="shared" si="64"/>
        <v/>
      </c>
      <c r="K137" s="514" t="str">
        <f t="shared" si="64"/>
        <v/>
      </c>
      <c r="L137" s="514" t="str">
        <f t="shared" si="64"/>
        <v/>
      </c>
      <c r="M137" s="515" t="str">
        <f t="shared" si="64"/>
        <v/>
      </c>
      <c r="N137" s="513" t="str">
        <f t="shared" si="64"/>
        <v/>
      </c>
      <c r="O137" s="514" t="str">
        <f t="shared" si="64"/>
        <v/>
      </c>
      <c r="P137" s="514" t="str">
        <f t="shared" si="64"/>
        <v/>
      </c>
      <c r="Q137" s="514" t="str">
        <f t="shared" si="64"/>
        <v/>
      </c>
      <c r="R137" s="514" t="str">
        <f t="shared" si="64"/>
        <v/>
      </c>
      <c r="S137" s="514" t="str">
        <f t="shared" si="64"/>
        <v/>
      </c>
      <c r="T137" s="515" t="str">
        <f t="shared" si="64"/>
        <v/>
      </c>
      <c r="U137" s="513" t="str">
        <f t="shared" si="64"/>
        <v/>
      </c>
      <c r="V137" s="514" t="str">
        <f t="shared" si="64"/>
        <v/>
      </c>
      <c r="W137" s="514" t="str">
        <f t="shared" si="64"/>
        <v/>
      </c>
      <c r="X137" s="514" t="str">
        <f t="shared" si="64"/>
        <v/>
      </c>
      <c r="Y137" s="514" t="str">
        <f t="shared" si="64"/>
        <v/>
      </c>
      <c r="Z137" s="514" t="str">
        <f t="shared" si="64"/>
        <v/>
      </c>
      <c r="AA137" s="515" t="str">
        <f t="shared" si="64"/>
        <v/>
      </c>
      <c r="AB137" s="513" t="str">
        <f t="shared" si="64"/>
        <v/>
      </c>
      <c r="AC137" s="514" t="str">
        <f t="shared" si="64"/>
        <v/>
      </c>
      <c r="AD137" s="514" t="str">
        <f t="shared" si="64"/>
        <v/>
      </c>
      <c r="AE137" s="514" t="str">
        <f t="shared" si="64"/>
        <v/>
      </c>
      <c r="AF137" s="514" t="str">
        <f t="shared" si="64"/>
        <v/>
      </c>
      <c r="AG137" s="514" t="str">
        <f t="shared" si="64"/>
        <v/>
      </c>
      <c r="AH137" s="515" t="str">
        <f t="shared" si="64"/>
        <v/>
      </c>
      <c r="AI137" s="516" t="str">
        <f t="shared" si="64"/>
        <v/>
      </c>
      <c r="AJ137" s="514" t="str">
        <f t="shared" si="64"/>
        <v/>
      </c>
      <c r="AK137" s="514" t="str">
        <f t="shared" si="64"/>
        <v/>
      </c>
      <c r="AL137" s="517">
        <f>SUM(G137:AH137)</f>
        <v>0</v>
      </c>
      <c r="AM137" s="518">
        <f>AL137/4</f>
        <v>0</v>
      </c>
      <c r="AN137" s="519" t="str">
        <f>IF(C136="","",C136)</f>
        <v/>
      </c>
      <c r="AO137" s="520" t="str">
        <f>IF(D136="","",D136)</f>
        <v/>
      </c>
      <c r="AP137" s="521" t="str">
        <f>IF(D136&lt;&gt;"",VLOOKUP(D136,$AU$2:$AV$6,2,FALSE),"")</f>
        <v/>
      </c>
      <c r="AQ137" s="518">
        <f>ROUNDDOWN(AL137/$AL$6,2)</f>
        <v>0</v>
      </c>
      <c r="AR137" s="518">
        <f>IF(AP137=1,"",AQ137)</f>
        <v>0</v>
      </c>
    </row>
    <row r="138" spans="1:44" ht="15.95" customHeight="1">
      <c r="A138" s="523"/>
      <c r="B138" s="1298" t="s">
        <v>1057</v>
      </c>
      <c r="C138" s="1284"/>
      <c r="D138" s="1286"/>
      <c r="E138" s="1288"/>
      <c r="F138" s="504" t="s">
        <v>989</v>
      </c>
      <c r="G138" s="505"/>
      <c r="H138" s="506"/>
      <c r="I138" s="349"/>
      <c r="J138" s="349"/>
      <c r="K138" s="349"/>
      <c r="L138" s="349"/>
      <c r="M138" s="507"/>
      <c r="N138" s="505"/>
      <c r="O138" s="506"/>
      <c r="P138" s="349"/>
      <c r="Q138" s="349"/>
      <c r="R138" s="349"/>
      <c r="S138" s="349"/>
      <c r="T138" s="507"/>
      <c r="U138" s="505"/>
      <c r="V138" s="506"/>
      <c r="W138" s="349"/>
      <c r="X138" s="349"/>
      <c r="Y138" s="349"/>
      <c r="Z138" s="349"/>
      <c r="AA138" s="507"/>
      <c r="AB138" s="505"/>
      <c r="AC138" s="506"/>
      <c r="AD138" s="349"/>
      <c r="AE138" s="349"/>
      <c r="AF138" s="349"/>
      <c r="AG138" s="349"/>
      <c r="AH138" s="507"/>
      <c r="AI138" s="522"/>
      <c r="AJ138" s="506"/>
      <c r="AK138" s="506"/>
      <c r="AL138" s="509">
        <f>SUM(G139:AK139)</f>
        <v>0</v>
      </c>
      <c r="AM138" s="510"/>
      <c r="AN138" s="458"/>
      <c r="AO138" s="459"/>
      <c r="AP138" s="510"/>
      <c r="AQ138" s="511"/>
      <c r="AR138" s="511"/>
    </row>
    <row r="139" spans="1:44" ht="15.95" customHeight="1" thickBot="1">
      <c r="A139" s="524"/>
      <c r="B139" s="1302"/>
      <c r="C139" s="1299"/>
      <c r="D139" s="1300"/>
      <c r="E139" s="1301"/>
      <c r="F139" s="512" t="s">
        <v>992</v>
      </c>
      <c r="G139" s="513" t="str">
        <f t="shared" ref="G139:AK139" si="65">IF(G138&lt;&gt;"",VLOOKUP(G138,$AC$197:$AL$221,9,FALSE),"")</f>
        <v/>
      </c>
      <c r="H139" s="514" t="str">
        <f t="shared" si="65"/>
        <v/>
      </c>
      <c r="I139" s="514" t="str">
        <f t="shared" si="65"/>
        <v/>
      </c>
      <c r="J139" s="514" t="str">
        <f t="shared" si="65"/>
        <v/>
      </c>
      <c r="K139" s="514" t="str">
        <f t="shared" si="65"/>
        <v/>
      </c>
      <c r="L139" s="514" t="str">
        <f t="shared" si="65"/>
        <v/>
      </c>
      <c r="M139" s="515" t="str">
        <f t="shared" si="65"/>
        <v/>
      </c>
      <c r="N139" s="513" t="str">
        <f t="shared" si="65"/>
        <v/>
      </c>
      <c r="O139" s="514" t="str">
        <f t="shared" si="65"/>
        <v/>
      </c>
      <c r="P139" s="514" t="str">
        <f t="shared" si="65"/>
        <v/>
      </c>
      <c r="Q139" s="514" t="str">
        <f t="shared" si="65"/>
        <v/>
      </c>
      <c r="R139" s="514" t="str">
        <f t="shared" si="65"/>
        <v/>
      </c>
      <c r="S139" s="514" t="str">
        <f t="shared" si="65"/>
        <v/>
      </c>
      <c r="T139" s="515" t="str">
        <f t="shared" si="65"/>
        <v/>
      </c>
      <c r="U139" s="513" t="str">
        <f t="shared" si="65"/>
        <v/>
      </c>
      <c r="V139" s="514" t="str">
        <f t="shared" si="65"/>
        <v/>
      </c>
      <c r="W139" s="514" t="str">
        <f t="shared" si="65"/>
        <v/>
      </c>
      <c r="X139" s="514" t="str">
        <f t="shared" si="65"/>
        <v/>
      </c>
      <c r="Y139" s="514" t="str">
        <f t="shared" si="65"/>
        <v/>
      </c>
      <c r="Z139" s="514" t="str">
        <f t="shared" si="65"/>
        <v/>
      </c>
      <c r="AA139" s="515" t="str">
        <f t="shared" si="65"/>
        <v/>
      </c>
      <c r="AB139" s="513" t="str">
        <f t="shared" si="65"/>
        <v/>
      </c>
      <c r="AC139" s="514" t="str">
        <f t="shared" si="65"/>
        <v/>
      </c>
      <c r="AD139" s="514" t="str">
        <f t="shared" si="65"/>
        <v/>
      </c>
      <c r="AE139" s="514" t="str">
        <f t="shared" si="65"/>
        <v/>
      </c>
      <c r="AF139" s="514" t="str">
        <f t="shared" si="65"/>
        <v/>
      </c>
      <c r="AG139" s="514" t="str">
        <f t="shared" si="65"/>
        <v/>
      </c>
      <c r="AH139" s="515" t="str">
        <f t="shared" si="65"/>
        <v/>
      </c>
      <c r="AI139" s="516" t="str">
        <f t="shared" si="65"/>
        <v/>
      </c>
      <c r="AJ139" s="514" t="str">
        <f t="shared" si="65"/>
        <v/>
      </c>
      <c r="AK139" s="514" t="str">
        <f t="shared" si="65"/>
        <v/>
      </c>
      <c r="AL139" s="517">
        <f>SUM(G139:AH139)</f>
        <v>0</v>
      </c>
      <c r="AM139" s="518">
        <f>AL139/4</f>
        <v>0</v>
      </c>
      <c r="AN139" s="519" t="str">
        <f>IF(C138="","",C138)</f>
        <v/>
      </c>
      <c r="AO139" s="520" t="str">
        <f>IF(D138="","",D138)</f>
        <v/>
      </c>
      <c r="AP139" s="521" t="str">
        <f>IF(D138&lt;&gt;"",VLOOKUP(D138,$AU$2:$AV$6,2,FALSE),"")</f>
        <v/>
      </c>
      <c r="AQ139" s="518">
        <f>ROUNDDOWN(AL139/$AL$6,2)</f>
        <v>0</v>
      </c>
      <c r="AR139" s="518">
        <f>IF(AP139=1,"",AQ139)</f>
        <v>0</v>
      </c>
    </row>
    <row r="140" spans="1:44" ht="15.95" customHeight="1" thickTop="1">
      <c r="A140" s="463"/>
      <c r="B140" s="42"/>
      <c r="C140" s="1284"/>
      <c r="D140" s="1286"/>
      <c r="E140" s="1288"/>
      <c r="F140" s="504" t="s">
        <v>989</v>
      </c>
      <c r="G140" s="505"/>
      <c r="H140" s="506"/>
      <c r="I140" s="349"/>
      <c r="J140" s="349"/>
      <c r="K140" s="349"/>
      <c r="L140" s="349"/>
      <c r="M140" s="507"/>
      <c r="N140" s="505"/>
      <c r="O140" s="506"/>
      <c r="P140" s="349"/>
      <c r="Q140" s="349"/>
      <c r="R140" s="349"/>
      <c r="S140" s="349"/>
      <c r="T140" s="507"/>
      <c r="U140" s="505"/>
      <c r="V140" s="506"/>
      <c r="W140" s="349"/>
      <c r="X140" s="349"/>
      <c r="Y140" s="349"/>
      <c r="Z140" s="349"/>
      <c r="AA140" s="507"/>
      <c r="AB140" s="505"/>
      <c r="AC140" s="506"/>
      <c r="AD140" s="349"/>
      <c r="AE140" s="349"/>
      <c r="AF140" s="349"/>
      <c r="AG140" s="349"/>
      <c r="AH140" s="507"/>
      <c r="AI140" s="522"/>
      <c r="AJ140" s="506"/>
      <c r="AK140" s="506"/>
      <c r="AL140" s="509">
        <f>SUM(G141:AK141)</f>
        <v>0</v>
      </c>
      <c r="AM140" s="510"/>
      <c r="AN140" s="458"/>
      <c r="AO140" s="459"/>
      <c r="AP140" s="510"/>
      <c r="AQ140" s="511"/>
      <c r="AR140" s="511"/>
    </row>
    <row r="141" spans="1:44" ht="15.95" customHeight="1">
      <c r="A141" s="463"/>
      <c r="B141" s="42"/>
      <c r="C141" s="1285"/>
      <c r="D141" s="1287"/>
      <c r="E141" s="1289"/>
      <c r="F141" s="512" t="s">
        <v>992</v>
      </c>
      <c r="G141" s="513" t="str">
        <f t="shared" ref="G141:AK141" si="66">IF(G140&lt;&gt;"",VLOOKUP(G140,$AC$197:$AL$221,9,FALSE),"")</f>
        <v/>
      </c>
      <c r="H141" s="514" t="str">
        <f t="shared" si="66"/>
        <v/>
      </c>
      <c r="I141" s="514" t="str">
        <f t="shared" si="66"/>
        <v/>
      </c>
      <c r="J141" s="514" t="str">
        <f t="shared" si="66"/>
        <v/>
      </c>
      <c r="K141" s="514" t="str">
        <f t="shared" si="66"/>
        <v/>
      </c>
      <c r="L141" s="514" t="str">
        <f t="shared" si="66"/>
        <v/>
      </c>
      <c r="M141" s="515" t="str">
        <f t="shared" si="66"/>
        <v/>
      </c>
      <c r="N141" s="513" t="str">
        <f t="shared" si="66"/>
        <v/>
      </c>
      <c r="O141" s="514" t="str">
        <f t="shared" si="66"/>
        <v/>
      </c>
      <c r="P141" s="514" t="str">
        <f t="shared" si="66"/>
        <v/>
      </c>
      <c r="Q141" s="514" t="str">
        <f t="shared" si="66"/>
        <v/>
      </c>
      <c r="R141" s="514" t="str">
        <f t="shared" si="66"/>
        <v/>
      </c>
      <c r="S141" s="514" t="str">
        <f t="shared" si="66"/>
        <v/>
      </c>
      <c r="T141" s="515" t="str">
        <f t="shared" si="66"/>
        <v/>
      </c>
      <c r="U141" s="513" t="str">
        <f t="shared" si="66"/>
        <v/>
      </c>
      <c r="V141" s="514" t="str">
        <f t="shared" si="66"/>
        <v/>
      </c>
      <c r="W141" s="514" t="str">
        <f t="shared" si="66"/>
        <v/>
      </c>
      <c r="X141" s="514" t="str">
        <f t="shared" si="66"/>
        <v/>
      </c>
      <c r="Y141" s="514" t="str">
        <f t="shared" si="66"/>
        <v/>
      </c>
      <c r="Z141" s="514" t="str">
        <f t="shared" si="66"/>
        <v/>
      </c>
      <c r="AA141" s="515" t="str">
        <f t="shared" si="66"/>
        <v/>
      </c>
      <c r="AB141" s="513" t="str">
        <f t="shared" si="66"/>
        <v/>
      </c>
      <c r="AC141" s="514" t="str">
        <f t="shared" si="66"/>
        <v/>
      </c>
      <c r="AD141" s="514" t="str">
        <f t="shared" si="66"/>
        <v/>
      </c>
      <c r="AE141" s="514" t="str">
        <f t="shared" si="66"/>
        <v/>
      </c>
      <c r="AF141" s="514" t="str">
        <f t="shared" si="66"/>
        <v/>
      </c>
      <c r="AG141" s="514" t="str">
        <f t="shared" si="66"/>
        <v/>
      </c>
      <c r="AH141" s="515" t="str">
        <f t="shared" si="66"/>
        <v/>
      </c>
      <c r="AI141" s="516" t="str">
        <f t="shared" si="66"/>
        <v/>
      </c>
      <c r="AJ141" s="514" t="str">
        <f t="shared" si="66"/>
        <v/>
      </c>
      <c r="AK141" s="514" t="str">
        <f t="shared" si="66"/>
        <v/>
      </c>
      <c r="AL141" s="517">
        <f>SUM(G141:AH141)</f>
        <v>0</v>
      </c>
      <c r="AM141" s="525">
        <f>AL141/4</f>
        <v>0</v>
      </c>
      <c r="AN141" s="519" t="str">
        <f>IF(C140="","",C140)</f>
        <v/>
      </c>
      <c r="AO141" s="520" t="str">
        <f>IF(D140="","",D140)</f>
        <v/>
      </c>
      <c r="AP141" s="521" t="str">
        <f>IF(D140&lt;&gt;"",VLOOKUP(D140,$AU$2:$AV$6,2,FALSE),"")</f>
        <v/>
      </c>
      <c r="AQ141" s="518">
        <f>ROUNDDOWN(AL141/$AL$6,2)</f>
        <v>0</v>
      </c>
      <c r="AR141" s="518">
        <f>IF(AP141=1,"",AQ141)</f>
        <v>0</v>
      </c>
    </row>
    <row r="142" spans="1:44" ht="8.25" customHeight="1">
      <c r="A142" s="463"/>
      <c r="B142" s="42"/>
      <c r="C142" s="526"/>
      <c r="D142" s="527"/>
      <c r="E142" s="528"/>
      <c r="F142" s="529"/>
      <c r="G142" s="530"/>
      <c r="H142" s="531"/>
      <c r="I142" s="531"/>
      <c r="J142" s="531"/>
      <c r="K142" s="531"/>
      <c r="L142" s="531"/>
      <c r="M142" s="532"/>
      <c r="N142" s="530"/>
      <c r="O142" s="531"/>
      <c r="P142" s="531"/>
      <c r="Q142" s="531"/>
      <c r="R142" s="531"/>
      <c r="S142" s="531"/>
      <c r="T142" s="532"/>
      <c r="U142" s="530"/>
      <c r="V142" s="531"/>
      <c r="W142" s="531"/>
      <c r="X142" s="531"/>
      <c r="Y142" s="531"/>
      <c r="Z142" s="531"/>
      <c r="AA142" s="532"/>
      <c r="AB142" s="530"/>
      <c r="AC142" s="531"/>
      <c r="AD142" s="531"/>
      <c r="AE142" s="531"/>
      <c r="AF142" s="531"/>
      <c r="AG142" s="531"/>
      <c r="AH142" s="532"/>
      <c r="AI142" s="533"/>
      <c r="AJ142" s="531"/>
      <c r="AK142" s="531"/>
      <c r="AL142" s="534"/>
      <c r="AM142" s="535"/>
      <c r="AN142" s="536"/>
      <c r="AO142" s="537"/>
      <c r="AP142" s="538"/>
      <c r="AQ142" s="534"/>
      <c r="AR142" s="534"/>
    </row>
    <row r="143" spans="1:44" ht="15.95" customHeight="1">
      <c r="A143" s="463"/>
      <c r="B143" s="42"/>
      <c r="C143" s="1290" t="s">
        <v>1058</v>
      </c>
      <c r="D143" s="1291"/>
      <c r="E143" s="1292"/>
      <c r="F143" s="539" t="str">
        <f>AC197</f>
        <v>夜</v>
      </c>
      <c r="G143" s="540">
        <f>COUNTIF(G10:G142,$F$143)</f>
        <v>1</v>
      </c>
      <c r="H143" s="541">
        <f t="shared" ref="H143:AK143" si="67">COUNTIF(H10:H142,$F$143)</f>
        <v>1</v>
      </c>
      <c r="I143" s="541">
        <f t="shared" si="67"/>
        <v>1</v>
      </c>
      <c r="J143" s="541">
        <f t="shared" si="67"/>
        <v>1</v>
      </c>
      <c r="K143" s="541">
        <f t="shared" si="67"/>
        <v>1</v>
      </c>
      <c r="L143" s="541">
        <f t="shared" si="67"/>
        <v>1</v>
      </c>
      <c r="M143" s="542">
        <f t="shared" si="67"/>
        <v>1</v>
      </c>
      <c r="N143" s="540">
        <f t="shared" si="67"/>
        <v>1</v>
      </c>
      <c r="O143" s="541">
        <f t="shared" si="67"/>
        <v>1</v>
      </c>
      <c r="P143" s="541">
        <f t="shared" si="67"/>
        <v>1</v>
      </c>
      <c r="Q143" s="541">
        <f t="shared" si="67"/>
        <v>1</v>
      </c>
      <c r="R143" s="541">
        <f t="shared" si="67"/>
        <v>1</v>
      </c>
      <c r="S143" s="541">
        <f t="shared" si="67"/>
        <v>1</v>
      </c>
      <c r="T143" s="542">
        <f t="shared" si="67"/>
        <v>1</v>
      </c>
      <c r="U143" s="540">
        <f t="shared" si="67"/>
        <v>1</v>
      </c>
      <c r="V143" s="541">
        <f t="shared" si="67"/>
        <v>1</v>
      </c>
      <c r="W143" s="541">
        <f t="shared" si="67"/>
        <v>1</v>
      </c>
      <c r="X143" s="541">
        <f t="shared" si="67"/>
        <v>1</v>
      </c>
      <c r="Y143" s="541">
        <f t="shared" si="67"/>
        <v>1</v>
      </c>
      <c r="Z143" s="541">
        <f t="shared" si="67"/>
        <v>1</v>
      </c>
      <c r="AA143" s="542">
        <f t="shared" si="67"/>
        <v>1</v>
      </c>
      <c r="AB143" s="540">
        <f t="shared" si="67"/>
        <v>1</v>
      </c>
      <c r="AC143" s="541">
        <f t="shared" si="67"/>
        <v>1</v>
      </c>
      <c r="AD143" s="541">
        <f t="shared" si="67"/>
        <v>1</v>
      </c>
      <c r="AE143" s="541">
        <f t="shared" si="67"/>
        <v>1</v>
      </c>
      <c r="AF143" s="541">
        <f t="shared" si="67"/>
        <v>1</v>
      </c>
      <c r="AG143" s="541">
        <f t="shared" si="67"/>
        <v>1</v>
      </c>
      <c r="AH143" s="542">
        <f t="shared" si="67"/>
        <v>1</v>
      </c>
      <c r="AI143" s="543">
        <f t="shared" si="67"/>
        <v>1</v>
      </c>
      <c r="AJ143" s="541">
        <f t="shared" si="67"/>
        <v>1</v>
      </c>
      <c r="AK143" s="541">
        <f t="shared" si="67"/>
        <v>1</v>
      </c>
      <c r="AL143" s="544">
        <f>SUM(G143:AK143)</f>
        <v>31</v>
      </c>
      <c r="AM143" s="545"/>
      <c r="AN143" s="546"/>
      <c r="AO143" s="547"/>
      <c r="AP143" s="548"/>
      <c r="AQ143" s="549"/>
      <c r="AR143" s="549"/>
    </row>
    <row r="144" spans="1:44" ht="15.95" customHeight="1">
      <c r="A144" s="463"/>
      <c r="B144" s="550"/>
      <c r="C144" s="551"/>
      <c r="D144" s="551"/>
      <c r="E144" s="551"/>
      <c r="F144" s="552"/>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555"/>
      <c r="AN144" s="460"/>
      <c r="AO144" s="460"/>
      <c r="AP144" s="555"/>
      <c r="AQ144" s="555"/>
      <c r="AR144" s="555"/>
    </row>
    <row r="145" spans="1:48" ht="15.95" customHeight="1">
      <c r="A145" s="463"/>
      <c r="B145" s="42"/>
      <c r="C145" s="465" t="s">
        <v>1059</v>
      </c>
      <c r="D145" s="556"/>
      <c r="E145" s="556"/>
      <c r="F145" s="557"/>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23"/>
      <c r="AM145" s="523"/>
      <c r="AN145" s="523"/>
      <c r="AO145" s="523"/>
      <c r="AP145" s="559"/>
      <c r="AQ145" s="560"/>
      <c r="AR145" s="560"/>
    </row>
    <row r="146" spans="1:48" s="455" customFormat="1">
      <c r="A146" s="523"/>
      <c r="B146" s="42"/>
      <c r="C146" s="461"/>
      <c r="D146" s="561"/>
      <c r="E146" s="561"/>
      <c r="F146" s="562"/>
      <c r="G146" s="563"/>
      <c r="H146" s="563"/>
      <c r="I146" s="563"/>
      <c r="J146" s="563"/>
      <c r="K146" s="563"/>
      <c r="L146" s="563"/>
      <c r="M146" s="563"/>
      <c r="N146" s="563"/>
      <c r="O146" s="563"/>
      <c r="P146" s="563"/>
      <c r="Q146" s="563"/>
      <c r="R146" s="563"/>
      <c r="S146" s="564"/>
      <c r="T146" s="563"/>
      <c r="U146" s="563"/>
      <c r="V146" s="563"/>
      <c r="W146" s="563"/>
      <c r="X146" s="563"/>
      <c r="Y146" s="1293" t="s">
        <v>1060</v>
      </c>
      <c r="Z146" s="1293"/>
      <c r="AA146" s="1293"/>
      <c r="AB146" s="1293"/>
      <c r="AC146" s="563"/>
      <c r="AD146" s="1294" t="s">
        <v>1061</v>
      </c>
      <c r="AE146" s="1116"/>
      <c r="AF146" s="1116"/>
      <c r="AG146" s="1116"/>
      <c r="AH146" s="1116"/>
      <c r="AI146" s="1116"/>
      <c r="AJ146" s="1116"/>
      <c r="AK146" s="1116"/>
      <c r="AL146" s="1116"/>
      <c r="AM146" s="565"/>
      <c r="AN146" s="565"/>
      <c r="AO146" s="565"/>
      <c r="AP146" s="559"/>
      <c r="AQ146" s="559"/>
      <c r="AR146" s="559"/>
      <c r="AS146" s="475"/>
      <c r="AT146" s="475"/>
      <c r="AU146" s="475"/>
      <c r="AV146" s="475"/>
    </row>
    <row r="147" spans="1:48" s="569" customFormat="1" ht="12.75" thickBot="1">
      <c r="A147" s="566"/>
      <c r="B147" s="42"/>
      <c r="C147" s="567" t="s">
        <v>974</v>
      </c>
      <c r="D147" s="561"/>
      <c r="E147" s="561"/>
      <c r="F147" s="1295" t="s">
        <v>1062</v>
      </c>
      <c r="G147" s="1295"/>
      <c r="H147" s="1295"/>
      <c r="I147" s="1295"/>
      <c r="J147" s="563"/>
      <c r="K147" s="563"/>
      <c r="L147" s="1296" t="s">
        <v>1063</v>
      </c>
      <c r="M147" s="1296"/>
      <c r="N147" s="1296"/>
      <c r="O147" s="1296"/>
      <c r="P147" s="568"/>
      <c r="Q147" s="568"/>
      <c r="R147" s="568"/>
      <c r="S147" s="1295" t="s">
        <v>1064</v>
      </c>
      <c r="T147" s="1295"/>
      <c r="U147" s="1295"/>
      <c r="V147" s="1295"/>
      <c r="W147" s="1295"/>
      <c r="X147" s="563"/>
      <c r="Y147" s="1297" t="s">
        <v>1065</v>
      </c>
      <c r="Z147" s="1297"/>
      <c r="AA147" s="1297"/>
      <c r="AB147" s="1297"/>
      <c r="AC147" s="563"/>
      <c r="AD147" s="1116"/>
      <c r="AE147" s="1116"/>
      <c r="AF147" s="1116"/>
      <c r="AG147" s="1116"/>
      <c r="AH147" s="1116"/>
      <c r="AI147" s="1116"/>
      <c r="AJ147" s="1116"/>
      <c r="AK147" s="1116"/>
      <c r="AL147" s="1116"/>
      <c r="AM147" s="565"/>
      <c r="AN147" s="565"/>
      <c r="AO147" s="559"/>
      <c r="AP147" s="559"/>
      <c r="AQ147" s="566"/>
      <c r="AR147" s="559"/>
      <c r="AS147" s="566"/>
      <c r="AT147" s="566"/>
      <c r="AU147" s="566"/>
      <c r="AV147" s="566"/>
    </row>
    <row r="148" spans="1:48" s="569" customFormat="1" ht="14.25" customHeight="1" thickBot="1">
      <c r="A148" s="566"/>
      <c r="B148" s="42"/>
      <c r="C148" s="570">
        <f>C4</f>
        <v>43800</v>
      </c>
      <c r="D148" s="561"/>
      <c r="E148" s="561"/>
      <c r="F148" s="566"/>
      <c r="G148" s="1273">
        <f>AN176</f>
        <v>557.73</v>
      </c>
      <c r="H148" s="1274"/>
      <c r="I148" s="1275"/>
      <c r="J148" s="566"/>
      <c r="K148" s="566"/>
      <c r="L148" s="566"/>
      <c r="M148" s="1276">
        <f>C149</f>
        <v>31</v>
      </c>
      <c r="N148" s="1277"/>
      <c r="O148" s="571" t="s">
        <v>979</v>
      </c>
      <c r="P148" s="572" t="s">
        <v>1066</v>
      </c>
      <c r="Q148" s="1278">
        <v>16</v>
      </c>
      <c r="R148" s="1279"/>
      <c r="S148" s="571" t="s">
        <v>992</v>
      </c>
      <c r="T148" s="563" t="s">
        <v>1067</v>
      </c>
      <c r="U148" s="1276">
        <f>M148*Q148</f>
        <v>496</v>
      </c>
      <c r="V148" s="1277"/>
      <c r="W148" s="573" t="s">
        <v>992</v>
      </c>
      <c r="X148" s="563"/>
      <c r="Y148" s="1280">
        <f>ROUNDDOWN(G148/U148,2)</f>
        <v>1.1200000000000001</v>
      </c>
      <c r="Z148" s="1281"/>
      <c r="AA148" s="1281"/>
      <c r="AB148" s="574" t="s">
        <v>1068</v>
      </c>
      <c r="AC148" s="575" t="s">
        <v>1069</v>
      </c>
      <c r="AD148" s="1282">
        <f>AG148+AJ148</f>
        <v>3</v>
      </c>
      <c r="AE148" s="1283"/>
      <c r="AF148" s="563" t="s">
        <v>1070</v>
      </c>
      <c r="AG148" s="1263">
        <v>3</v>
      </c>
      <c r="AH148" s="1263"/>
      <c r="AI148" s="563" t="s">
        <v>1071</v>
      </c>
      <c r="AJ148" s="1263">
        <v>0</v>
      </c>
      <c r="AK148" s="1263"/>
      <c r="AL148" s="564" t="s">
        <v>1072</v>
      </c>
      <c r="AM148" s="576" t="str">
        <f>IF(Y148&gt;=AD148,"ＯＫ","ＮＧ")</f>
        <v>ＮＧ</v>
      </c>
      <c r="AN148" s="565"/>
      <c r="AO148" s="559"/>
      <c r="AP148" s="559"/>
      <c r="AQ148" s="566"/>
      <c r="AR148" s="559"/>
      <c r="AS148" s="566"/>
      <c r="AT148" s="566"/>
      <c r="AU148" s="566"/>
      <c r="AV148" s="566"/>
    </row>
    <row r="149" spans="1:48" s="325" customFormat="1">
      <c r="A149" s="577"/>
      <c r="B149" s="42"/>
      <c r="C149" s="578">
        <f>DAY(EOMONTH(C148,0))</f>
        <v>31</v>
      </c>
      <c r="D149" s="579"/>
      <c r="E149" s="579"/>
      <c r="F149" s="580"/>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2" t="s">
        <v>1073</v>
      </c>
      <c r="AM149" s="565" t="s">
        <v>1074</v>
      </c>
      <c r="AN149" s="1264" t="s">
        <v>1075</v>
      </c>
      <c r="AO149" s="1264"/>
      <c r="AP149" s="559"/>
      <c r="AQ149" s="559"/>
      <c r="AR149" s="559"/>
      <c r="AS149" s="577"/>
      <c r="AT149" s="577"/>
      <c r="AU149" s="577"/>
      <c r="AV149" s="577"/>
    </row>
    <row r="150" spans="1:48" ht="15.95" customHeight="1">
      <c r="A150" s="463"/>
      <c r="B150" s="42"/>
      <c r="C150" s="1265" t="s">
        <v>1076</v>
      </c>
      <c r="D150" s="1265"/>
      <c r="E150" s="1265"/>
      <c r="F150" s="1266"/>
      <c r="G150" s="583">
        <f>G8</f>
        <v>1</v>
      </c>
      <c r="H150" s="584">
        <f t="shared" ref="H150:AK150" si="68">H8</f>
        <v>2</v>
      </c>
      <c r="I150" s="584">
        <f t="shared" si="68"/>
        <v>3</v>
      </c>
      <c r="J150" s="584">
        <f t="shared" si="68"/>
        <v>4</v>
      </c>
      <c r="K150" s="584">
        <f t="shared" si="68"/>
        <v>5</v>
      </c>
      <c r="L150" s="584">
        <f t="shared" si="68"/>
        <v>6</v>
      </c>
      <c r="M150" s="585">
        <f t="shared" si="68"/>
        <v>7</v>
      </c>
      <c r="N150" s="583">
        <f t="shared" si="68"/>
        <v>8</v>
      </c>
      <c r="O150" s="584">
        <f t="shared" si="68"/>
        <v>9</v>
      </c>
      <c r="P150" s="584">
        <f t="shared" si="68"/>
        <v>10</v>
      </c>
      <c r="Q150" s="584">
        <f t="shared" si="68"/>
        <v>11</v>
      </c>
      <c r="R150" s="584">
        <f t="shared" si="68"/>
        <v>12</v>
      </c>
      <c r="S150" s="584">
        <f t="shared" si="68"/>
        <v>13</v>
      </c>
      <c r="T150" s="585">
        <f t="shared" si="68"/>
        <v>14</v>
      </c>
      <c r="U150" s="583">
        <f t="shared" si="68"/>
        <v>15</v>
      </c>
      <c r="V150" s="584">
        <f t="shared" si="68"/>
        <v>16</v>
      </c>
      <c r="W150" s="584">
        <f t="shared" si="68"/>
        <v>17</v>
      </c>
      <c r="X150" s="584">
        <f t="shared" si="68"/>
        <v>18</v>
      </c>
      <c r="Y150" s="584">
        <f t="shared" si="68"/>
        <v>19</v>
      </c>
      <c r="Z150" s="584">
        <f t="shared" si="68"/>
        <v>20</v>
      </c>
      <c r="AA150" s="585">
        <f t="shared" si="68"/>
        <v>21</v>
      </c>
      <c r="AB150" s="583">
        <f t="shared" si="68"/>
        <v>22</v>
      </c>
      <c r="AC150" s="584">
        <f t="shared" si="68"/>
        <v>23</v>
      </c>
      <c r="AD150" s="584">
        <f t="shared" si="68"/>
        <v>24</v>
      </c>
      <c r="AE150" s="584">
        <f t="shared" si="68"/>
        <v>25</v>
      </c>
      <c r="AF150" s="584">
        <f t="shared" si="68"/>
        <v>26</v>
      </c>
      <c r="AG150" s="584">
        <f t="shared" si="68"/>
        <v>27</v>
      </c>
      <c r="AH150" s="585">
        <f t="shared" si="68"/>
        <v>28</v>
      </c>
      <c r="AI150" s="583">
        <f t="shared" si="68"/>
        <v>29</v>
      </c>
      <c r="AJ150" s="584">
        <f t="shared" si="68"/>
        <v>30</v>
      </c>
      <c r="AK150" s="584">
        <f t="shared" si="68"/>
        <v>31</v>
      </c>
      <c r="AL150" s="586" t="s">
        <v>1077</v>
      </c>
      <c r="AM150" s="587" t="s">
        <v>1078</v>
      </c>
      <c r="AN150" s="1266" t="s">
        <v>1079</v>
      </c>
      <c r="AO150" s="1267"/>
      <c r="AP150" s="588"/>
      <c r="AQ150" s="559"/>
      <c r="AR150" s="559"/>
    </row>
    <row r="151" spans="1:48">
      <c r="A151" s="463"/>
      <c r="B151" s="42" t="s">
        <v>1080</v>
      </c>
      <c r="C151" s="1268" t="str">
        <f>CONCATENATE(AC197,"：",AD197,"（",AF197,AH197,AI197,"）",AK197,AM197)</f>
        <v>夜：夜勤（16：30～0：00）7.5ｈ</v>
      </c>
      <c r="D151" s="1269"/>
      <c r="E151" s="1270"/>
      <c r="F151" s="589" t="str">
        <f>IF(AC197="","",AC197)</f>
        <v>夜</v>
      </c>
      <c r="G151" s="590">
        <f>COUNTIF($G$10:$G$142,F151)</f>
        <v>1</v>
      </c>
      <c r="H151" s="591">
        <f>COUNTIF($H$10:$H$142,F151)</f>
        <v>1</v>
      </c>
      <c r="I151" s="591">
        <f>COUNTIF($I$10:$I$142,F151)</f>
        <v>1</v>
      </c>
      <c r="J151" s="591">
        <f>COUNTIF($J$10:$J$142,F151)</f>
        <v>1</v>
      </c>
      <c r="K151" s="591">
        <f>COUNTIF($K$10:$K$142,F151)</f>
        <v>1</v>
      </c>
      <c r="L151" s="591">
        <f>COUNTIF(L$10:L$142,F151)</f>
        <v>1</v>
      </c>
      <c r="M151" s="592">
        <f>COUNTIF(M$10:M$142,F151)</f>
        <v>1</v>
      </c>
      <c r="N151" s="590">
        <f>COUNTIF(N$10:N$142,F151)</f>
        <v>1</v>
      </c>
      <c r="O151" s="591">
        <f>COUNTIF(O$10:O$142,F151)</f>
        <v>1</v>
      </c>
      <c r="P151" s="591">
        <f>COUNTIF(P$10:P$142,F151)</f>
        <v>1</v>
      </c>
      <c r="Q151" s="591">
        <f>COUNTIF(Q$10:Q$142,F151)</f>
        <v>1</v>
      </c>
      <c r="R151" s="591">
        <f>COUNTIF(R$10:R$142,F151)</f>
        <v>1</v>
      </c>
      <c r="S151" s="591">
        <f>COUNTIF(S$10:S$142,F151)</f>
        <v>1</v>
      </c>
      <c r="T151" s="592">
        <f>COUNTIF(T$10:T$142,F151)</f>
        <v>1</v>
      </c>
      <c r="U151" s="590">
        <f>COUNTIF(U$10:U$142,F151)</f>
        <v>1</v>
      </c>
      <c r="V151" s="591">
        <f>COUNTIF(V$10:V$142,F151)</f>
        <v>1</v>
      </c>
      <c r="W151" s="591">
        <f>COUNTIF(W$10:W$142,F151)</f>
        <v>1</v>
      </c>
      <c r="X151" s="591">
        <f>COUNTIF(X$10:X$142,F151)</f>
        <v>1</v>
      </c>
      <c r="Y151" s="591">
        <f>COUNTIF(Y$10:Y$142,F151)</f>
        <v>1</v>
      </c>
      <c r="Z151" s="591">
        <f>COUNTIF(Z$10:Z$142,F151)</f>
        <v>1</v>
      </c>
      <c r="AA151" s="592">
        <f>COUNTIF(AA$10:AA$142,F151)</f>
        <v>1</v>
      </c>
      <c r="AB151" s="590">
        <f>COUNTIF(AB$10:AB$142,F151)</f>
        <v>1</v>
      </c>
      <c r="AC151" s="591">
        <f>COUNTIF(AC$10:AC$142,F151)</f>
        <v>1</v>
      </c>
      <c r="AD151" s="591">
        <f>COUNTIF(AD$10:AD$142,F151)</f>
        <v>1</v>
      </c>
      <c r="AE151" s="591">
        <f>COUNTIF(AE$10:AE$142,F151)</f>
        <v>1</v>
      </c>
      <c r="AF151" s="591">
        <f>COUNTIF(AF$10:AF$142,F151)</f>
        <v>1</v>
      </c>
      <c r="AG151" s="591">
        <f>COUNTIF(AG$10:AG$142,F151)</f>
        <v>1</v>
      </c>
      <c r="AH151" s="592">
        <f>COUNTIF(AH$10:AH$142,F151)</f>
        <v>1</v>
      </c>
      <c r="AI151" s="593">
        <f>COUNTIF(AI$10:AI$142,F151)</f>
        <v>1</v>
      </c>
      <c r="AJ151" s="591">
        <f>COUNTIF(AJ$10:AJ$142,F151)</f>
        <v>1</v>
      </c>
      <c r="AK151" s="591">
        <f>COUNTIF(AK$10:AK$142,F151)</f>
        <v>1</v>
      </c>
      <c r="AL151" s="594">
        <f>SUM(G151:AK151)</f>
        <v>31</v>
      </c>
      <c r="AM151" s="595">
        <f>IF(AR197="","",AR197)</f>
        <v>7.5</v>
      </c>
      <c r="AN151" s="1271">
        <f>AL151*AM151</f>
        <v>232.5</v>
      </c>
      <c r="AO151" s="1272"/>
      <c r="AP151" s="588"/>
      <c r="AQ151" s="559"/>
      <c r="AR151" s="559"/>
    </row>
    <row r="152" spans="1:48">
      <c r="A152" s="463"/>
      <c r="B152" s="42" t="s">
        <v>1081</v>
      </c>
      <c r="C152" s="1252" t="str">
        <f t="shared" ref="C152:C175" si="69">CONCATENATE(AC198,"：",AD198,"（",AF198,AH198,AI198,"）",AK198,AM198)</f>
        <v>明：明け（0：00～9：15）7.25ｈ</v>
      </c>
      <c r="D152" s="1253"/>
      <c r="E152" s="1254"/>
      <c r="F152" s="596" t="str">
        <f t="shared" ref="F152:F175" si="70">IF(AC198="","",AC198)</f>
        <v>明</v>
      </c>
      <c r="G152" s="597">
        <f t="shared" ref="G152:G175" si="71">COUNTIF($G$10:$G$142,F152)</f>
        <v>0</v>
      </c>
      <c r="H152" s="598">
        <f t="shared" ref="H152:H175" si="72">COUNTIF($H$10:$H$142,F152)</f>
        <v>1</v>
      </c>
      <c r="I152" s="598">
        <f t="shared" ref="I152:I175" si="73">COUNTIF($I$10:$I$142,F152)</f>
        <v>1</v>
      </c>
      <c r="J152" s="598">
        <f t="shared" ref="J152:J175" si="74">COUNTIF($J$10:$J$142,F152)</f>
        <v>1</v>
      </c>
      <c r="K152" s="598">
        <f t="shared" ref="K152:K175" si="75">COUNTIF($K$10:$K$142,F152)</f>
        <v>1</v>
      </c>
      <c r="L152" s="598">
        <f t="shared" ref="L152:L175" si="76">COUNTIF(L$10:L$142,F152)</f>
        <v>1</v>
      </c>
      <c r="M152" s="599">
        <f t="shared" ref="M152:M175" si="77">COUNTIF(M$10:M$142,F152)</f>
        <v>1</v>
      </c>
      <c r="N152" s="597">
        <f t="shared" ref="N152:N175" si="78">COUNTIF(N$10:N$142,F152)</f>
        <v>1</v>
      </c>
      <c r="O152" s="598">
        <f t="shared" ref="O152:O175" si="79">COUNTIF(O$10:O$142,F152)</f>
        <v>1</v>
      </c>
      <c r="P152" s="598">
        <f t="shared" ref="P152:P175" si="80">COUNTIF(P$10:P$142,F152)</f>
        <v>1</v>
      </c>
      <c r="Q152" s="598">
        <f t="shared" ref="Q152:Q175" si="81">COUNTIF(Q$10:Q$142,F152)</f>
        <v>1</v>
      </c>
      <c r="R152" s="598">
        <f t="shared" ref="R152:R175" si="82">COUNTIF(R$10:R$142,F152)</f>
        <v>1</v>
      </c>
      <c r="S152" s="598">
        <f t="shared" ref="S152:S175" si="83">COUNTIF(S$10:S$142,F152)</f>
        <v>1</v>
      </c>
      <c r="T152" s="599">
        <f t="shared" ref="T152:T175" si="84">COUNTIF(T$10:T$142,F152)</f>
        <v>1</v>
      </c>
      <c r="U152" s="597">
        <f t="shared" ref="U152:U175" si="85">COUNTIF(U$10:U$142,F152)</f>
        <v>1</v>
      </c>
      <c r="V152" s="598">
        <f t="shared" ref="V152:V175" si="86">COUNTIF(V$10:V$142,F152)</f>
        <v>1</v>
      </c>
      <c r="W152" s="598">
        <f t="shared" ref="W152:W175" si="87">COUNTIF(W$10:W$142,F152)</f>
        <v>1</v>
      </c>
      <c r="X152" s="598">
        <f t="shared" ref="X152:X175" si="88">COUNTIF(X$10:X$142,F152)</f>
        <v>1</v>
      </c>
      <c r="Y152" s="598">
        <f t="shared" ref="Y152:Y175" si="89">COUNTIF(Y$10:Y$142,F152)</f>
        <v>1</v>
      </c>
      <c r="Z152" s="598">
        <f t="shared" ref="Z152:Z175" si="90">COUNTIF(Z$10:Z$142,F152)</f>
        <v>1</v>
      </c>
      <c r="AA152" s="599">
        <f t="shared" ref="AA152:AA175" si="91">COUNTIF(AA$10:AA$142,F152)</f>
        <v>1</v>
      </c>
      <c r="AB152" s="597">
        <f t="shared" ref="AB152:AB175" si="92">COUNTIF(AB$10:AB$142,F152)</f>
        <v>1</v>
      </c>
      <c r="AC152" s="598">
        <f t="shared" ref="AC152:AC175" si="93">COUNTIF(AC$10:AC$142,F152)</f>
        <v>1</v>
      </c>
      <c r="AD152" s="598">
        <f t="shared" ref="AD152:AD175" si="94">COUNTIF(AD$10:AD$142,F152)</f>
        <v>1</v>
      </c>
      <c r="AE152" s="598">
        <f t="shared" ref="AE152:AE175" si="95">COUNTIF(AE$10:AE$142,F152)</f>
        <v>1</v>
      </c>
      <c r="AF152" s="598">
        <f t="shared" ref="AF152:AF175" si="96">COUNTIF(AF$10:AF$142,F152)</f>
        <v>1</v>
      </c>
      <c r="AG152" s="598">
        <f t="shared" ref="AG152:AG175" si="97">COUNTIF(AG$10:AG$142,F152)</f>
        <v>1</v>
      </c>
      <c r="AH152" s="599">
        <f t="shared" ref="AH152:AH175" si="98">COUNTIF(AH$10:AH$142,F152)</f>
        <v>1</v>
      </c>
      <c r="AI152" s="600">
        <f t="shared" ref="AI152:AI175" si="99">COUNTIF(AI$10:AI$142,F152)</f>
        <v>1</v>
      </c>
      <c r="AJ152" s="598">
        <f t="shared" ref="AJ152:AJ175" si="100">COUNTIF(AJ$10:AJ$142,F152)</f>
        <v>1</v>
      </c>
      <c r="AK152" s="598">
        <f t="shared" ref="AK152:AK175" si="101">COUNTIF(AK$10:AK$142,F152)</f>
        <v>1</v>
      </c>
      <c r="AL152" s="601">
        <f t="shared" ref="AL152:AL175" si="102">SUM(G152:AK152)</f>
        <v>30</v>
      </c>
      <c r="AM152" s="602">
        <f t="shared" ref="AM152:AM175" si="103">IF(AR198="","",AR198)</f>
        <v>7.25</v>
      </c>
      <c r="AN152" s="1255">
        <f t="shared" ref="AN152:AN175" si="104">AL152*AM152</f>
        <v>217.5</v>
      </c>
      <c r="AO152" s="1262"/>
      <c r="AP152" s="588"/>
      <c r="AQ152" s="559"/>
      <c r="AR152" s="559"/>
    </row>
    <row r="153" spans="1:48">
      <c r="A153" s="463"/>
      <c r="B153" s="42" t="s">
        <v>1082</v>
      </c>
      <c r="C153" s="1252" t="str">
        <f t="shared" si="69"/>
        <v>①：日勤Ａ（8：40～17：15）7.75ｈ</v>
      </c>
      <c r="D153" s="1253"/>
      <c r="E153" s="1254"/>
      <c r="F153" s="596" t="str">
        <f t="shared" si="70"/>
        <v>①</v>
      </c>
      <c r="G153" s="597">
        <f t="shared" si="71"/>
        <v>0</v>
      </c>
      <c r="H153" s="598">
        <f t="shared" si="72"/>
        <v>0</v>
      </c>
      <c r="I153" s="598">
        <f t="shared" si="73"/>
        <v>0</v>
      </c>
      <c r="J153" s="598">
        <f t="shared" si="74"/>
        <v>1</v>
      </c>
      <c r="K153" s="598">
        <f t="shared" si="75"/>
        <v>2</v>
      </c>
      <c r="L153" s="598">
        <f t="shared" si="76"/>
        <v>3</v>
      </c>
      <c r="M153" s="599">
        <f t="shared" si="77"/>
        <v>3</v>
      </c>
      <c r="N153" s="597">
        <f t="shared" si="78"/>
        <v>3</v>
      </c>
      <c r="O153" s="598">
        <f t="shared" si="79"/>
        <v>3</v>
      </c>
      <c r="P153" s="598">
        <f t="shared" si="80"/>
        <v>3</v>
      </c>
      <c r="Q153" s="598">
        <f t="shared" si="81"/>
        <v>3</v>
      </c>
      <c r="R153" s="598">
        <f t="shared" si="82"/>
        <v>3</v>
      </c>
      <c r="S153" s="598">
        <f t="shared" si="83"/>
        <v>3</v>
      </c>
      <c r="T153" s="599">
        <f t="shared" si="84"/>
        <v>3</v>
      </c>
      <c r="U153" s="597">
        <f t="shared" si="85"/>
        <v>3</v>
      </c>
      <c r="V153" s="598">
        <f t="shared" si="86"/>
        <v>3</v>
      </c>
      <c r="W153" s="598">
        <f t="shared" si="87"/>
        <v>3</v>
      </c>
      <c r="X153" s="598">
        <f t="shared" si="88"/>
        <v>3</v>
      </c>
      <c r="Y153" s="598">
        <f t="shared" si="89"/>
        <v>3</v>
      </c>
      <c r="Z153" s="598">
        <f t="shared" si="90"/>
        <v>3</v>
      </c>
      <c r="AA153" s="599">
        <f t="shared" si="91"/>
        <v>3</v>
      </c>
      <c r="AB153" s="597">
        <f t="shared" si="92"/>
        <v>3</v>
      </c>
      <c r="AC153" s="598">
        <f t="shared" si="93"/>
        <v>3</v>
      </c>
      <c r="AD153" s="598">
        <f t="shared" si="94"/>
        <v>3</v>
      </c>
      <c r="AE153" s="598">
        <f t="shared" si="95"/>
        <v>3</v>
      </c>
      <c r="AF153" s="598">
        <f t="shared" si="96"/>
        <v>3</v>
      </c>
      <c r="AG153" s="598">
        <f t="shared" si="97"/>
        <v>3</v>
      </c>
      <c r="AH153" s="599">
        <f t="shared" si="98"/>
        <v>3</v>
      </c>
      <c r="AI153" s="600">
        <f t="shared" si="99"/>
        <v>3</v>
      </c>
      <c r="AJ153" s="598">
        <f t="shared" si="100"/>
        <v>3</v>
      </c>
      <c r="AK153" s="598">
        <f t="shared" si="101"/>
        <v>3</v>
      </c>
      <c r="AL153" s="601">
        <f t="shared" si="102"/>
        <v>81</v>
      </c>
      <c r="AM153" s="602">
        <f t="shared" si="103"/>
        <v>1.33</v>
      </c>
      <c r="AN153" s="1255">
        <f t="shared" si="104"/>
        <v>107.73</v>
      </c>
      <c r="AO153" s="1256"/>
      <c r="AP153" s="559"/>
      <c r="AQ153" s="559"/>
      <c r="AR153" s="559"/>
    </row>
    <row r="154" spans="1:48">
      <c r="A154" s="463"/>
      <c r="B154" s="42" t="s">
        <v>1083</v>
      </c>
      <c r="C154" s="1252" t="str">
        <f t="shared" si="69"/>
        <v>②：早出（7：10～15：45）7.75ｈ</v>
      </c>
      <c r="D154" s="1253"/>
      <c r="E154" s="1254"/>
      <c r="F154" s="596" t="str">
        <f t="shared" si="70"/>
        <v>②</v>
      </c>
      <c r="G154" s="597">
        <f t="shared" si="71"/>
        <v>0</v>
      </c>
      <c r="H154" s="598">
        <f t="shared" si="72"/>
        <v>0</v>
      </c>
      <c r="I154" s="598">
        <f t="shared" si="73"/>
        <v>0</v>
      </c>
      <c r="J154" s="598">
        <f t="shared" si="74"/>
        <v>0</v>
      </c>
      <c r="K154" s="598">
        <f t="shared" si="75"/>
        <v>0</v>
      </c>
      <c r="L154" s="598">
        <f t="shared" si="76"/>
        <v>0</v>
      </c>
      <c r="M154" s="599">
        <f t="shared" si="77"/>
        <v>0</v>
      </c>
      <c r="N154" s="597">
        <f t="shared" si="78"/>
        <v>0</v>
      </c>
      <c r="O154" s="598">
        <f t="shared" si="79"/>
        <v>0</v>
      </c>
      <c r="P154" s="598">
        <f t="shared" si="80"/>
        <v>0</v>
      </c>
      <c r="Q154" s="598">
        <f t="shared" si="81"/>
        <v>0</v>
      </c>
      <c r="R154" s="598">
        <f t="shared" si="82"/>
        <v>0</v>
      </c>
      <c r="S154" s="598">
        <f t="shared" si="83"/>
        <v>0</v>
      </c>
      <c r="T154" s="599">
        <f t="shared" si="84"/>
        <v>0</v>
      </c>
      <c r="U154" s="597">
        <f t="shared" si="85"/>
        <v>0</v>
      </c>
      <c r="V154" s="598">
        <f t="shared" si="86"/>
        <v>0</v>
      </c>
      <c r="W154" s="598">
        <f t="shared" si="87"/>
        <v>0</v>
      </c>
      <c r="X154" s="598">
        <f t="shared" si="88"/>
        <v>0</v>
      </c>
      <c r="Y154" s="598">
        <f t="shared" si="89"/>
        <v>0</v>
      </c>
      <c r="Z154" s="598">
        <f t="shared" si="90"/>
        <v>0</v>
      </c>
      <c r="AA154" s="599">
        <f t="shared" si="91"/>
        <v>0</v>
      </c>
      <c r="AB154" s="597">
        <f t="shared" si="92"/>
        <v>0</v>
      </c>
      <c r="AC154" s="598">
        <f t="shared" si="93"/>
        <v>0</v>
      </c>
      <c r="AD154" s="598">
        <f t="shared" si="94"/>
        <v>0</v>
      </c>
      <c r="AE154" s="598">
        <f t="shared" si="95"/>
        <v>0</v>
      </c>
      <c r="AF154" s="598">
        <f t="shared" si="96"/>
        <v>0</v>
      </c>
      <c r="AG154" s="598">
        <f t="shared" si="97"/>
        <v>0</v>
      </c>
      <c r="AH154" s="599">
        <f t="shared" si="98"/>
        <v>0</v>
      </c>
      <c r="AI154" s="600">
        <f t="shared" si="99"/>
        <v>0</v>
      </c>
      <c r="AJ154" s="598">
        <f t="shared" si="100"/>
        <v>0</v>
      </c>
      <c r="AK154" s="598">
        <f t="shared" si="101"/>
        <v>0</v>
      </c>
      <c r="AL154" s="601">
        <f t="shared" si="102"/>
        <v>0</v>
      </c>
      <c r="AM154" s="602">
        <f t="shared" si="103"/>
        <v>2.08</v>
      </c>
      <c r="AN154" s="1255">
        <f t="shared" si="104"/>
        <v>0</v>
      </c>
      <c r="AO154" s="1256"/>
      <c r="AP154" s="559"/>
      <c r="AQ154" s="559"/>
      <c r="AR154" s="559"/>
    </row>
    <row r="155" spans="1:48">
      <c r="A155" s="463"/>
      <c r="B155" s="42" t="s">
        <v>1084</v>
      </c>
      <c r="C155" s="1252" t="str">
        <f t="shared" si="69"/>
        <v>③：遅出（11：25～20：00）7.75ｈ</v>
      </c>
      <c r="D155" s="1253"/>
      <c r="E155" s="1254"/>
      <c r="F155" s="596" t="str">
        <f t="shared" si="70"/>
        <v>③</v>
      </c>
      <c r="G155" s="597">
        <f t="shared" si="71"/>
        <v>0</v>
      </c>
      <c r="H155" s="598">
        <f t="shared" si="72"/>
        <v>0</v>
      </c>
      <c r="I155" s="598">
        <f t="shared" si="73"/>
        <v>0</v>
      </c>
      <c r="J155" s="598">
        <f t="shared" si="74"/>
        <v>0</v>
      </c>
      <c r="K155" s="598">
        <f t="shared" si="75"/>
        <v>0</v>
      </c>
      <c r="L155" s="598">
        <f t="shared" si="76"/>
        <v>0</v>
      </c>
      <c r="M155" s="599">
        <f t="shared" si="77"/>
        <v>0</v>
      </c>
      <c r="N155" s="597">
        <f t="shared" si="78"/>
        <v>0</v>
      </c>
      <c r="O155" s="598">
        <f t="shared" si="79"/>
        <v>0</v>
      </c>
      <c r="P155" s="598">
        <f t="shared" si="80"/>
        <v>0</v>
      </c>
      <c r="Q155" s="598">
        <f t="shared" si="81"/>
        <v>0</v>
      </c>
      <c r="R155" s="598">
        <f t="shared" si="82"/>
        <v>0</v>
      </c>
      <c r="S155" s="598">
        <f t="shared" si="83"/>
        <v>0</v>
      </c>
      <c r="T155" s="599">
        <f t="shared" si="84"/>
        <v>0</v>
      </c>
      <c r="U155" s="597">
        <f t="shared" si="85"/>
        <v>0</v>
      </c>
      <c r="V155" s="598">
        <f t="shared" si="86"/>
        <v>0</v>
      </c>
      <c r="W155" s="598">
        <f t="shared" si="87"/>
        <v>0</v>
      </c>
      <c r="X155" s="598">
        <f t="shared" si="88"/>
        <v>0</v>
      </c>
      <c r="Y155" s="598">
        <f t="shared" si="89"/>
        <v>0</v>
      </c>
      <c r="Z155" s="598">
        <f t="shared" si="90"/>
        <v>0</v>
      </c>
      <c r="AA155" s="599">
        <f t="shared" si="91"/>
        <v>0</v>
      </c>
      <c r="AB155" s="597">
        <f t="shared" si="92"/>
        <v>0</v>
      </c>
      <c r="AC155" s="598">
        <f t="shared" si="93"/>
        <v>0</v>
      </c>
      <c r="AD155" s="598">
        <f t="shared" si="94"/>
        <v>0</v>
      </c>
      <c r="AE155" s="598">
        <f t="shared" si="95"/>
        <v>0</v>
      </c>
      <c r="AF155" s="598">
        <f t="shared" si="96"/>
        <v>0</v>
      </c>
      <c r="AG155" s="598">
        <f t="shared" si="97"/>
        <v>0</v>
      </c>
      <c r="AH155" s="599">
        <f t="shared" si="98"/>
        <v>0</v>
      </c>
      <c r="AI155" s="600">
        <f t="shared" si="99"/>
        <v>0</v>
      </c>
      <c r="AJ155" s="598">
        <f t="shared" si="100"/>
        <v>0</v>
      </c>
      <c r="AK155" s="598">
        <f t="shared" si="101"/>
        <v>0</v>
      </c>
      <c r="AL155" s="601">
        <f t="shared" si="102"/>
        <v>0</v>
      </c>
      <c r="AM155" s="602">
        <f t="shared" si="103"/>
        <v>2.5</v>
      </c>
      <c r="AN155" s="1255">
        <f t="shared" si="104"/>
        <v>0</v>
      </c>
      <c r="AO155" s="1256"/>
      <c r="AP155" s="559"/>
      <c r="AQ155" s="559"/>
      <c r="AR155" s="559"/>
    </row>
    <row r="156" spans="1:48">
      <c r="A156" s="463"/>
      <c r="B156" s="42" t="s">
        <v>1085</v>
      </c>
      <c r="C156" s="1252" t="str">
        <f t="shared" si="69"/>
        <v>⑤：午前Ａ（8：40～12：40）4ｈ</v>
      </c>
      <c r="D156" s="1253"/>
      <c r="E156" s="1254"/>
      <c r="F156" s="596" t="str">
        <f t="shared" si="70"/>
        <v>⑤</v>
      </c>
      <c r="G156" s="597">
        <f t="shared" si="71"/>
        <v>0</v>
      </c>
      <c r="H156" s="598">
        <f t="shared" si="72"/>
        <v>0</v>
      </c>
      <c r="I156" s="598">
        <f t="shared" si="73"/>
        <v>0</v>
      </c>
      <c r="J156" s="598">
        <f t="shared" si="74"/>
        <v>0</v>
      </c>
      <c r="K156" s="598">
        <f t="shared" si="75"/>
        <v>0</v>
      </c>
      <c r="L156" s="598">
        <f t="shared" si="76"/>
        <v>0</v>
      </c>
      <c r="M156" s="599">
        <f t="shared" si="77"/>
        <v>0</v>
      </c>
      <c r="N156" s="597">
        <f t="shared" si="78"/>
        <v>0</v>
      </c>
      <c r="O156" s="598">
        <f t="shared" si="79"/>
        <v>0</v>
      </c>
      <c r="P156" s="598">
        <f t="shared" si="80"/>
        <v>0</v>
      </c>
      <c r="Q156" s="598">
        <f t="shared" si="81"/>
        <v>0</v>
      </c>
      <c r="R156" s="598">
        <f t="shared" si="82"/>
        <v>0</v>
      </c>
      <c r="S156" s="598">
        <f t="shared" si="83"/>
        <v>0</v>
      </c>
      <c r="T156" s="599">
        <f t="shared" si="84"/>
        <v>0</v>
      </c>
      <c r="U156" s="597">
        <f t="shared" si="85"/>
        <v>0</v>
      </c>
      <c r="V156" s="598">
        <f t="shared" si="86"/>
        <v>0</v>
      </c>
      <c r="W156" s="598">
        <f t="shared" si="87"/>
        <v>0</v>
      </c>
      <c r="X156" s="598">
        <f t="shared" si="88"/>
        <v>0</v>
      </c>
      <c r="Y156" s="598">
        <f t="shared" si="89"/>
        <v>0</v>
      </c>
      <c r="Z156" s="598">
        <f t="shared" si="90"/>
        <v>0</v>
      </c>
      <c r="AA156" s="599">
        <f t="shared" si="91"/>
        <v>0</v>
      </c>
      <c r="AB156" s="597">
        <f t="shared" si="92"/>
        <v>0</v>
      </c>
      <c r="AC156" s="598">
        <f t="shared" si="93"/>
        <v>0</v>
      </c>
      <c r="AD156" s="598">
        <f t="shared" si="94"/>
        <v>0</v>
      </c>
      <c r="AE156" s="598">
        <f t="shared" si="95"/>
        <v>0</v>
      </c>
      <c r="AF156" s="598">
        <f t="shared" si="96"/>
        <v>0</v>
      </c>
      <c r="AG156" s="598">
        <f t="shared" si="97"/>
        <v>0</v>
      </c>
      <c r="AH156" s="599">
        <f t="shared" si="98"/>
        <v>0</v>
      </c>
      <c r="AI156" s="600">
        <f t="shared" si="99"/>
        <v>0</v>
      </c>
      <c r="AJ156" s="598">
        <f t="shared" si="100"/>
        <v>0</v>
      </c>
      <c r="AK156" s="598">
        <f t="shared" si="101"/>
        <v>0</v>
      </c>
      <c r="AL156" s="601">
        <f t="shared" si="102"/>
        <v>0</v>
      </c>
      <c r="AM156" s="602">
        <f t="shared" si="103"/>
        <v>0.57999999999999996</v>
      </c>
      <c r="AN156" s="1255">
        <f t="shared" si="104"/>
        <v>0</v>
      </c>
      <c r="AO156" s="1256"/>
      <c r="AP156" s="559"/>
      <c r="AQ156" s="559"/>
      <c r="AR156" s="559"/>
    </row>
    <row r="157" spans="1:48">
      <c r="A157" s="463"/>
      <c r="B157" s="42" t="s">
        <v>1086</v>
      </c>
      <c r="C157" s="1252" t="str">
        <f t="shared" si="69"/>
        <v>⑥：午後Ａ（13：30～17：30）4ｈ</v>
      </c>
      <c r="D157" s="1253"/>
      <c r="E157" s="1254"/>
      <c r="F157" s="596" t="str">
        <f t="shared" si="70"/>
        <v>⑥</v>
      </c>
      <c r="G157" s="597">
        <f t="shared" si="71"/>
        <v>0</v>
      </c>
      <c r="H157" s="598">
        <f t="shared" si="72"/>
        <v>0</v>
      </c>
      <c r="I157" s="598">
        <f t="shared" si="73"/>
        <v>0</v>
      </c>
      <c r="J157" s="598">
        <f t="shared" si="74"/>
        <v>0</v>
      </c>
      <c r="K157" s="598">
        <f t="shared" si="75"/>
        <v>0</v>
      </c>
      <c r="L157" s="598">
        <f t="shared" si="76"/>
        <v>0</v>
      </c>
      <c r="M157" s="599">
        <f t="shared" si="77"/>
        <v>0</v>
      </c>
      <c r="N157" s="597">
        <f t="shared" si="78"/>
        <v>0</v>
      </c>
      <c r="O157" s="598">
        <f t="shared" si="79"/>
        <v>0</v>
      </c>
      <c r="P157" s="598">
        <f t="shared" si="80"/>
        <v>0</v>
      </c>
      <c r="Q157" s="598">
        <f t="shared" si="81"/>
        <v>0</v>
      </c>
      <c r="R157" s="598">
        <f t="shared" si="82"/>
        <v>0</v>
      </c>
      <c r="S157" s="598">
        <f t="shared" si="83"/>
        <v>0</v>
      </c>
      <c r="T157" s="599">
        <f t="shared" si="84"/>
        <v>0</v>
      </c>
      <c r="U157" s="597">
        <f t="shared" si="85"/>
        <v>0</v>
      </c>
      <c r="V157" s="598">
        <f t="shared" si="86"/>
        <v>0</v>
      </c>
      <c r="W157" s="598">
        <f t="shared" si="87"/>
        <v>0</v>
      </c>
      <c r="X157" s="598">
        <f t="shared" si="88"/>
        <v>0</v>
      </c>
      <c r="Y157" s="598">
        <f t="shared" si="89"/>
        <v>0</v>
      </c>
      <c r="Z157" s="598">
        <f t="shared" si="90"/>
        <v>0</v>
      </c>
      <c r="AA157" s="599">
        <f t="shared" si="91"/>
        <v>0</v>
      </c>
      <c r="AB157" s="597">
        <f t="shared" si="92"/>
        <v>0</v>
      </c>
      <c r="AC157" s="598">
        <f t="shared" si="93"/>
        <v>0</v>
      </c>
      <c r="AD157" s="598">
        <f t="shared" si="94"/>
        <v>0</v>
      </c>
      <c r="AE157" s="598">
        <f t="shared" si="95"/>
        <v>0</v>
      </c>
      <c r="AF157" s="598">
        <f t="shared" si="96"/>
        <v>0</v>
      </c>
      <c r="AG157" s="598">
        <f t="shared" si="97"/>
        <v>0</v>
      </c>
      <c r="AH157" s="599">
        <f t="shared" si="98"/>
        <v>0</v>
      </c>
      <c r="AI157" s="600">
        <f t="shared" si="99"/>
        <v>0</v>
      </c>
      <c r="AJ157" s="598">
        <f t="shared" si="100"/>
        <v>0</v>
      </c>
      <c r="AK157" s="598">
        <f t="shared" si="101"/>
        <v>0</v>
      </c>
      <c r="AL157" s="601">
        <f t="shared" si="102"/>
        <v>0</v>
      </c>
      <c r="AM157" s="602">
        <f t="shared" si="103"/>
        <v>1</v>
      </c>
      <c r="AN157" s="1255">
        <f t="shared" si="104"/>
        <v>0</v>
      </c>
      <c r="AO157" s="1256"/>
      <c r="AP157" s="559"/>
      <c r="AQ157" s="559"/>
      <c r="AR157" s="559"/>
    </row>
    <row r="158" spans="1:48">
      <c r="A158" s="463"/>
      <c r="B158" s="42" t="s">
        <v>1087</v>
      </c>
      <c r="C158" s="1252" t="str">
        <f t="shared" si="69"/>
        <v>⑦：日勤Ｂ（9：00～17：00）7ｈ</v>
      </c>
      <c r="D158" s="1253"/>
      <c r="E158" s="1254"/>
      <c r="F158" s="596" t="str">
        <f t="shared" si="70"/>
        <v>⑦</v>
      </c>
      <c r="G158" s="597">
        <f t="shared" si="71"/>
        <v>0</v>
      </c>
      <c r="H158" s="598">
        <f t="shared" si="72"/>
        <v>0</v>
      </c>
      <c r="I158" s="598">
        <f t="shared" si="73"/>
        <v>0</v>
      </c>
      <c r="J158" s="598">
        <f t="shared" si="74"/>
        <v>0</v>
      </c>
      <c r="K158" s="598">
        <f t="shared" si="75"/>
        <v>0</v>
      </c>
      <c r="L158" s="598">
        <f t="shared" si="76"/>
        <v>0</v>
      </c>
      <c r="M158" s="599">
        <f t="shared" si="77"/>
        <v>0</v>
      </c>
      <c r="N158" s="597">
        <f t="shared" si="78"/>
        <v>0</v>
      </c>
      <c r="O158" s="598">
        <f t="shared" si="79"/>
        <v>0</v>
      </c>
      <c r="P158" s="598">
        <f t="shared" si="80"/>
        <v>0</v>
      </c>
      <c r="Q158" s="598">
        <f t="shared" si="81"/>
        <v>0</v>
      </c>
      <c r="R158" s="598">
        <f t="shared" si="82"/>
        <v>0</v>
      </c>
      <c r="S158" s="598">
        <f t="shared" si="83"/>
        <v>0</v>
      </c>
      <c r="T158" s="599">
        <f t="shared" si="84"/>
        <v>0</v>
      </c>
      <c r="U158" s="597">
        <f t="shared" si="85"/>
        <v>0</v>
      </c>
      <c r="V158" s="598">
        <f t="shared" si="86"/>
        <v>0</v>
      </c>
      <c r="W158" s="598">
        <f t="shared" si="87"/>
        <v>0</v>
      </c>
      <c r="X158" s="598">
        <f t="shared" si="88"/>
        <v>0</v>
      </c>
      <c r="Y158" s="598">
        <f t="shared" si="89"/>
        <v>0</v>
      </c>
      <c r="Z158" s="598">
        <f t="shared" si="90"/>
        <v>0</v>
      </c>
      <c r="AA158" s="599">
        <f t="shared" si="91"/>
        <v>0</v>
      </c>
      <c r="AB158" s="597">
        <f t="shared" si="92"/>
        <v>0</v>
      </c>
      <c r="AC158" s="598">
        <f t="shared" si="93"/>
        <v>0</v>
      </c>
      <c r="AD158" s="598">
        <f t="shared" si="94"/>
        <v>0</v>
      </c>
      <c r="AE158" s="598">
        <f t="shared" si="95"/>
        <v>0</v>
      </c>
      <c r="AF158" s="598">
        <f t="shared" si="96"/>
        <v>0</v>
      </c>
      <c r="AG158" s="598">
        <f t="shared" si="97"/>
        <v>0</v>
      </c>
      <c r="AH158" s="599">
        <f t="shared" si="98"/>
        <v>0</v>
      </c>
      <c r="AI158" s="600">
        <f t="shared" si="99"/>
        <v>0</v>
      </c>
      <c r="AJ158" s="598">
        <f t="shared" si="100"/>
        <v>0</v>
      </c>
      <c r="AK158" s="598">
        <f t="shared" si="101"/>
        <v>0</v>
      </c>
      <c r="AL158" s="601">
        <f t="shared" si="102"/>
        <v>0</v>
      </c>
      <c r="AM158" s="602">
        <f t="shared" si="103"/>
        <v>0.75</v>
      </c>
      <c r="AN158" s="1255">
        <f t="shared" si="104"/>
        <v>0</v>
      </c>
      <c r="AO158" s="1256"/>
      <c r="AP158" s="559"/>
      <c r="AQ158" s="559"/>
      <c r="AR158" s="559"/>
    </row>
    <row r="159" spans="1:48">
      <c r="A159" s="463"/>
      <c r="B159" s="42" t="s">
        <v>1088</v>
      </c>
      <c r="C159" s="1252" t="str">
        <f t="shared" si="69"/>
        <v>⑧：午前Ｂ（9：00～13：00）4ｈ</v>
      </c>
      <c r="D159" s="1253"/>
      <c r="E159" s="1254"/>
      <c r="F159" s="596" t="str">
        <f t="shared" si="70"/>
        <v>⑧</v>
      </c>
      <c r="G159" s="597">
        <f t="shared" si="71"/>
        <v>0</v>
      </c>
      <c r="H159" s="598">
        <f t="shared" si="72"/>
        <v>0</v>
      </c>
      <c r="I159" s="598">
        <f t="shared" si="73"/>
        <v>0</v>
      </c>
      <c r="J159" s="598">
        <f t="shared" si="74"/>
        <v>0</v>
      </c>
      <c r="K159" s="598">
        <f t="shared" si="75"/>
        <v>0</v>
      </c>
      <c r="L159" s="598">
        <f t="shared" si="76"/>
        <v>0</v>
      </c>
      <c r="M159" s="599">
        <f t="shared" si="77"/>
        <v>0</v>
      </c>
      <c r="N159" s="597">
        <f t="shared" si="78"/>
        <v>0</v>
      </c>
      <c r="O159" s="598">
        <f t="shared" si="79"/>
        <v>0</v>
      </c>
      <c r="P159" s="598">
        <f t="shared" si="80"/>
        <v>0</v>
      </c>
      <c r="Q159" s="598">
        <f t="shared" si="81"/>
        <v>0</v>
      </c>
      <c r="R159" s="598">
        <f t="shared" si="82"/>
        <v>0</v>
      </c>
      <c r="S159" s="598">
        <f t="shared" si="83"/>
        <v>0</v>
      </c>
      <c r="T159" s="599">
        <f t="shared" si="84"/>
        <v>0</v>
      </c>
      <c r="U159" s="597">
        <f t="shared" si="85"/>
        <v>0</v>
      </c>
      <c r="V159" s="598">
        <f t="shared" si="86"/>
        <v>0</v>
      </c>
      <c r="W159" s="598">
        <f t="shared" si="87"/>
        <v>0</v>
      </c>
      <c r="X159" s="598">
        <f t="shared" si="88"/>
        <v>0</v>
      </c>
      <c r="Y159" s="598">
        <f t="shared" si="89"/>
        <v>0</v>
      </c>
      <c r="Z159" s="598">
        <f t="shared" si="90"/>
        <v>0</v>
      </c>
      <c r="AA159" s="599">
        <f t="shared" si="91"/>
        <v>0</v>
      </c>
      <c r="AB159" s="597">
        <f t="shared" si="92"/>
        <v>0</v>
      </c>
      <c r="AC159" s="598">
        <f t="shared" si="93"/>
        <v>0</v>
      </c>
      <c r="AD159" s="598">
        <f t="shared" si="94"/>
        <v>0</v>
      </c>
      <c r="AE159" s="598">
        <f t="shared" si="95"/>
        <v>0</v>
      </c>
      <c r="AF159" s="598">
        <f t="shared" si="96"/>
        <v>0</v>
      </c>
      <c r="AG159" s="598">
        <f t="shared" si="97"/>
        <v>0</v>
      </c>
      <c r="AH159" s="599">
        <f t="shared" si="98"/>
        <v>0</v>
      </c>
      <c r="AI159" s="600">
        <f t="shared" si="99"/>
        <v>0</v>
      </c>
      <c r="AJ159" s="598">
        <f t="shared" si="100"/>
        <v>0</v>
      </c>
      <c r="AK159" s="598">
        <f t="shared" si="101"/>
        <v>0</v>
      </c>
      <c r="AL159" s="601">
        <f t="shared" si="102"/>
        <v>0</v>
      </c>
      <c r="AM159" s="602">
        <f t="shared" si="103"/>
        <v>0.25</v>
      </c>
      <c r="AN159" s="1255">
        <f t="shared" si="104"/>
        <v>0</v>
      </c>
      <c r="AO159" s="1256"/>
      <c r="AP159" s="559"/>
      <c r="AQ159" s="559"/>
      <c r="AR159" s="559"/>
    </row>
    <row r="160" spans="1:48">
      <c r="A160" s="463"/>
      <c r="B160" s="42" t="s">
        <v>1089</v>
      </c>
      <c r="C160" s="1252" t="str">
        <f t="shared" si="69"/>
        <v>⑨：午後Ｂ（13：00～17：00）4ｈ</v>
      </c>
      <c r="D160" s="1253"/>
      <c r="E160" s="1254"/>
      <c r="F160" s="596" t="str">
        <f t="shared" si="70"/>
        <v>⑨</v>
      </c>
      <c r="G160" s="597">
        <f t="shared" si="71"/>
        <v>0</v>
      </c>
      <c r="H160" s="598">
        <f t="shared" si="72"/>
        <v>0</v>
      </c>
      <c r="I160" s="598">
        <f t="shared" si="73"/>
        <v>0</v>
      </c>
      <c r="J160" s="598">
        <f t="shared" si="74"/>
        <v>0</v>
      </c>
      <c r="K160" s="598">
        <f t="shared" si="75"/>
        <v>0</v>
      </c>
      <c r="L160" s="598">
        <f t="shared" si="76"/>
        <v>0</v>
      </c>
      <c r="M160" s="599">
        <f t="shared" si="77"/>
        <v>0</v>
      </c>
      <c r="N160" s="597">
        <f t="shared" si="78"/>
        <v>0</v>
      </c>
      <c r="O160" s="598">
        <f t="shared" si="79"/>
        <v>0</v>
      </c>
      <c r="P160" s="598">
        <f t="shared" si="80"/>
        <v>0</v>
      </c>
      <c r="Q160" s="598">
        <f t="shared" si="81"/>
        <v>0</v>
      </c>
      <c r="R160" s="598">
        <f t="shared" si="82"/>
        <v>0</v>
      </c>
      <c r="S160" s="598">
        <f t="shared" si="83"/>
        <v>0</v>
      </c>
      <c r="T160" s="599">
        <f t="shared" si="84"/>
        <v>0</v>
      </c>
      <c r="U160" s="597">
        <f t="shared" si="85"/>
        <v>0</v>
      </c>
      <c r="V160" s="598">
        <f t="shared" si="86"/>
        <v>0</v>
      </c>
      <c r="W160" s="598">
        <f t="shared" si="87"/>
        <v>0</v>
      </c>
      <c r="X160" s="598">
        <f t="shared" si="88"/>
        <v>0</v>
      </c>
      <c r="Y160" s="598">
        <f t="shared" si="89"/>
        <v>0</v>
      </c>
      <c r="Z160" s="598">
        <f t="shared" si="90"/>
        <v>0</v>
      </c>
      <c r="AA160" s="599">
        <f t="shared" si="91"/>
        <v>0</v>
      </c>
      <c r="AB160" s="597">
        <f t="shared" si="92"/>
        <v>0</v>
      </c>
      <c r="AC160" s="598">
        <f t="shared" si="93"/>
        <v>0</v>
      </c>
      <c r="AD160" s="598">
        <f t="shared" si="94"/>
        <v>0</v>
      </c>
      <c r="AE160" s="598">
        <f t="shared" si="95"/>
        <v>0</v>
      </c>
      <c r="AF160" s="598">
        <f t="shared" si="96"/>
        <v>0</v>
      </c>
      <c r="AG160" s="598">
        <f t="shared" si="97"/>
        <v>0</v>
      </c>
      <c r="AH160" s="599">
        <f t="shared" si="98"/>
        <v>0</v>
      </c>
      <c r="AI160" s="600">
        <f t="shared" si="99"/>
        <v>0</v>
      </c>
      <c r="AJ160" s="598">
        <f t="shared" si="100"/>
        <v>0</v>
      </c>
      <c r="AK160" s="598">
        <f t="shared" si="101"/>
        <v>0</v>
      </c>
      <c r="AL160" s="601">
        <f t="shared" si="102"/>
        <v>0</v>
      </c>
      <c r="AM160" s="602">
        <f t="shared" si="103"/>
        <v>0.5</v>
      </c>
      <c r="AN160" s="1255">
        <f t="shared" si="104"/>
        <v>0</v>
      </c>
      <c r="AO160" s="1256"/>
      <c r="AP160" s="559"/>
      <c r="AQ160" s="559"/>
      <c r="AR160" s="559"/>
    </row>
    <row r="161" spans="1:44">
      <c r="A161" s="463"/>
      <c r="B161" s="42" t="s">
        <v>1090</v>
      </c>
      <c r="C161" s="1252" t="str">
        <f t="shared" si="69"/>
        <v>⑩：午後Ｃ（11：25～15：25）4ｈ</v>
      </c>
      <c r="D161" s="1253"/>
      <c r="E161" s="1254"/>
      <c r="F161" s="596" t="str">
        <f t="shared" si="70"/>
        <v>⑩</v>
      </c>
      <c r="G161" s="597">
        <f t="shared" si="71"/>
        <v>0</v>
      </c>
      <c r="H161" s="598">
        <f t="shared" si="72"/>
        <v>0</v>
      </c>
      <c r="I161" s="598">
        <f t="shared" si="73"/>
        <v>0</v>
      </c>
      <c r="J161" s="598">
        <f t="shared" si="74"/>
        <v>0</v>
      </c>
      <c r="K161" s="598">
        <f t="shared" si="75"/>
        <v>0</v>
      </c>
      <c r="L161" s="598">
        <f t="shared" si="76"/>
        <v>0</v>
      </c>
      <c r="M161" s="599">
        <f t="shared" si="77"/>
        <v>0</v>
      </c>
      <c r="N161" s="597">
        <f t="shared" si="78"/>
        <v>0</v>
      </c>
      <c r="O161" s="598">
        <f t="shared" si="79"/>
        <v>0</v>
      </c>
      <c r="P161" s="598">
        <f t="shared" si="80"/>
        <v>0</v>
      </c>
      <c r="Q161" s="598">
        <f t="shared" si="81"/>
        <v>0</v>
      </c>
      <c r="R161" s="598">
        <f t="shared" si="82"/>
        <v>0</v>
      </c>
      <c r="S161" s="598">
        <f t="shared" si="83"/>
        <v>0</v>
      </c>
      <c r="T161" s="599">
        <f t="shared" si="84"/>
        <v>0</v>
      </c>
      <c r="U161" s="597">
        <f t="shared" si="85"/>
        <v>0</v>
      </c>
      <c r="V161" s="598">
        <f t="shared" si="86"/>
        <v>0</v>
      </c>
      <c r="W161" s="598">
        <f t="shared" si="87"/>
        <v>0</v>
      </c>
      <c r="X161" s="598">
        <f t="shared" si="88"/>
        <v>0</v>
      </c>
      <c r="Y161" s="598">
        <f t="shared" si="89"/>
        <v>0</v>
      </c>
      <c r="Z161" s="598">
        <f t="shared" si="90"/>
        <v>0</v>
      </c>
      <c r="AA161" s="599">
        <f t="shared" si="91"/>
        <v>0</v>
      </c>
      <c r="AB161" s="597">
        <f t="shared" si="92"/>
        <v>0</v>
      </c>
      <c r="AC161" s="598">
        <f t="shared" si="93"/>
        <v>0</v>
      </c>
      <c r="AD161" s="598">
        <f t="shared" si="94"/>
        <v>0</v>
      </c>
      <c r="AE161" s="598">
        <f t="shared" si="95"/>
        <v>0</v>
      </c>
      <c r="AF161" s="598">
        <f t="shared" si="96"/>
        <v>0</v>
      </c>
      <c r="AG161" s="598">
        <f t="shared" si="97"/>
        <v>0</v>
      </c>
      <c r="AH161" s="599">
        <f t="shared" si="98"/>
        <v>0</v>
      </c>
      <c r="AI161" s="600">
        <f t="shared" si="99"/>
        <v>0</v>
      </c>
      <c r="AJ161" s="598">
        <f t="shared" si="100"/>
        <v>0</v>
      </c>
      <c r="AK161" s="598">
        <f t="shared" si="101"/>
        <v>0</v>
      </c>
      <c r="AL161" s="601">
        <f t="shared" si="102"/>
        <v>0</v>
      </c>
      <c r="AM161" s="602">
        <f t="shared" si="103"/>
        <v>0</v>
      </c>
      <c r="AN161" s="1255">
        <f t="shared" si="104"/>
        <v>0</v>
      </c>
      <c r="AO161" s="1256"/>
      <c r="AP161" s="559"/>
      <c r="AQ161" s="559"/>
      <c r="AR161" s="559"/>
    </row>
    <row r="162" spans="1:44">
      <c r="A162" s="463"/>
      <c r="B162" s="42" t="s">
        <v>1091</v>
      </c>
      <c r="C162" s="1252" t="str">
        <f t="shared" si="69"/>
        <v>⑪：午後Ｄ（16：00～20：00）4ｈ</v>
      </c>
      <c r="D162" s="1253"/>
      <c r="E162" s="1254"/>
      <c r="F162" s="596" t="str">
        <f t="shared" si="70"/>
        <v>⑪</v>
      </c>
      <c r="G162" s="597">
        <f t="shared" si="71"/>
        <v>0</v>
      </c>
      <c r="H162" s="598">
        <f t="shared" si="72"/>
        <v>0</v>
      </c>
      <c r="I162" s="598">
        <f t="shared" si="73"/>
        <v>0</v>
      </c>
      <c r="J162" s="598">
        <f t="shared" si="74"/>
        <v>0</v>
      </c>
      <c r="K162" s="598">
        <f t="shared" si="75"/>
        <v>0</v>
      </c>
      <c r="L162" s="598">
        <f t="shared" si="76"/>
        <v>0</v>
      </c>
      <c r="M162" s="599">
        <f t="shared" si="77"/>
        <v>0</v>
      </c>
      <c r="N162" s="597">
        <f t="shared" si="78"/>
        <v>0</v>
      </c>
      <c r="O162" s="598">
        <f t="shared" si="79"/>
        <v>0</v>
      </c>
      <c r="P162" s="598">
        <f t="shared" si="80"/>
        <v>0</v>
      </c>
      <c r="Q162" s="598">
        <f t="shared" si="81"/>
        <v>0</v>
      </c>
      <c r="R162" s="598">
        <f t="shared" si="82"/>
        <v>0</v>
      </c>
      <c r="S162" s="598">
        <f t="shared" si="83"/>
        <v>0</v>
      </c>
      <c r="T162" s="599">
        <f t="shared" si="84"/>
        <v>0</v>
      </c>
      <c r="U162" s="597">
        <f t="shared" si="85"/>
        <v>0</v>
      </c>
      <c r="V162" s="598">
        <f t="shared" si="86"/>
        <v>0</v>
      </c>
      <c r="W162" s="598">
        <f t="shared" si="87"/>
        <v>0</v>
      </c>
      <c r="X162" s="598">
        <f t="shared" si="88"/>
        <v>0</v>
      </c>
      <c r="Y162" s="598">
        <f t="shared" si="89"/>
        <v>0</v>
      </c>
      <c r="Z162" s="598">
        <f t="shared" si="90"/>
        <v>0</v>
      </c>
      <c r="AA162" s="599">
        <f t="shared" si="91"/>
        <v>0</v>
      </c>
      <c r="AB162" s="597">
        <f t="shared" si="92"/>
        <v>0</v>
      </c>
      <c r="AC162" s="598">
        <f t="shared" si="93"/>
        <v>0</v>
      </c>
      <c r="AD162" s="598">
        <f t="shared" si="94"/>
        <v>0</v>
      </c>
      <c r="AE162" s="598">
        <f t="shared" si="95"/>
        <v>0</v>
      </c>
      <c r="AF162" s="598">
        <f t="shared" si="96"/>
        <v>0</v>
      </c>
      <c r="AG162" s="598">
        <f t="shared" si="97"/>
        <v>0</v>
      </c>
      <c r="AH162" s="599">
        <f t="shared" si="98"/>
        <v>0</v>
      </c>
      <c r="AI162" s="600">
        <f t="shared" si="99"/>
        <v>0</v>
      </c>
      <c r="AJ162" s="598">
        <f t="shared" si="100"/>
        <v>0</v>
      </c>
      <c r="AK162" s="598">
        <f t="shared" si="101"/>
        <v>0</v>
      </c>
      <c r="AL162" s="601">
        <f t="shared" si="102"/>
        <v>0</v>
      </c>
      <c r="AM162" s="602">
        <f t="shared" si="103"/>
        <v>3.5</v>
      </c>
      <c r="AN162" s="1255">
        <f t="shared" si="104"/>
        <v>0</v>
      </c>
      <c r="AO162" s="1256"/>
      <c r="AP162" s="559"/>
      <c r="AQ162" s="559"/>
      <c r="AR162" s="559"/>
    </row>
    <row r="163" spans="1:44">
      <c r="A163" s="463"/>
      <c r="B163" s="42" t="s">
        <v>1092</v>
      </c>
      <c r="C163" s="1252" t="str">
        <f t="shared" si="69"/>
        <v>⑱：日勤Ｃ（8：40～17：00）7.5ｈ</v>
      </c>
      <c r="D163" s="1253"/>
      <c r="E163" s="1254"/>
      <c r="F163" s="596" t="str">
        <f t="shared" si="70"/>
        <v>⑱</v>
      </c>
      <c r="G163" s="597">
        <f t="shared" si="71"/>
        <v>0</v>
      </c>
      <c r="H163" s="598">
        <f t="shared" si="72"/>
        <v>0</v>
      </c>
      <c r="I163" s="598">
        <f t="shared" si="73"/>
        <v>0</v>
      </c>
      <c r="J163" s="598">
        <f t="shared" si="74"/>
        <v>0</v>
      </c>
      <c r="K163" s="598">
        <f t="shared" si="75"/>
        <v>0</v>
      </c>
      <c r="L163" s="598">
        <f t="shared" si="76"/>
        <v>0</v>
      </c>
      <c r="M163" s="599">
        <f t="shared" si="77"/>
        <v>0</v>
      </c>
      <c r="N163" s="597">
        <f t="shared" si="78"/>
        <v>0</v>
      </c>
      <c r="O163" s="598">
        <f t="shared" si="79"/>
        <v>0</v>
      </c>
      <c r="P163" s="598">
        <f t="shared" si="80"/>
        <v>0</v>
      </c>
      <c r="Q163" s="598">
        <f t="shared" si="81"/>
        <v>0</v>
      </c>
      <c r="R163" s="598">
        <f t="shared" si="82"/>
        <v>0</v>
      </c>
      <c r="S163" s="598">
        <f t="shared" si="83"/>
        <v>0</v>
      </c>
      <c r="T163" s="599">
        <f t="shared" si="84"/>
        <v>0</v>
      </c>
      <c r="U163" s="597">
        <f t="shared" si="85"/>
        <v>0</v>
      </c>
      <c r="V163" s="598">
        <f t="shared" si="86"/>
        <v>0</v>
      </c>
      <c r="W163" s="598">
        <f t="shared" si="87"/>
        <v>0</v>
      </c>
      <c r="X163" s="598">
        <f t="shared" si="88"/>
        <v>0</v>
      </c>
      <c r="Y163" s="598">
        <f t="shared" si="89"/>
        <v>0</v>
      </c>
      <c r="Z163" s="598">
        <f t="shared" si="90"/>
        <v>0</v>
      </c>
      <c r="AA163" s="599">
        <f t="shared" si="91"/>
        <v>0</v>
      </c>
      <c r="AB163" s="597">
        <f t="shared" si="92"/>
        <v>0</v>
      </c>
      <c r="AC163" s="598">
        <f t="shared" si="93"/>
        <v>0</v>
      </c>
      <c r="AD163" s="598">
        <f t="shared" si="94"/>
        <v>0</v>
      </c>
      <c r="AE163" s="598">
        <f t="shared" si="95"/>
        <v>0</v>
      </c>
      <c r="AF163" s="598">
        <f t="shared" si="96"/>
        <v>0</v>
      </c>
      <c r="AG163" s="598">
        <f t="shared" si="97"/>
        <v>0</v>
      </c>
      <c r="AH163" s="599">
        <f t="shared" si="98"/>
        <v>0</v>
      </c>
      <c r="AI163" s="600">
        <f t="shared" si="99"/>
        <v>0</v>
      </c>
      <c r="AJ163" s="598">
        <f t="shared" si="100"/>
        <v>0</v>
      </c>
      <c r="AK163" s="598">
        <f t="shared" si="101"/>
        <v>0</v>
      </c>
      <c r="AL163" s="601">
        <f t="shared" si="102"/>
        <v>0</v>
      </c>
      <c r="AM163" s="602">
        <f t="shared" si="103"/>
        <v>1.08</v>
      </c>
      <c r="AN163" s="1255">
        <f t="shared" si="104"/>
        <v>0</v>
      </c>
      <c r="AO163" s="1256"/>
      <c r="AP163" s="559"/>
      <c r="AQ163" s="559"/>
      <c r="AR163" s="559"/>
    </row>
    <row r="164" spans="1:44">
      <c r="A164" s="463"/>
      <c r="B164" s="42" t="s">
        <v>1093</v>
      </c>
      <c r="C164" s="1252" t="str">
        <f t="shared" si="69"/>
        <v>⑲：午前Ｃ（9：00～13：00）4ｈ</v>
      </c>
      <c r="D164" s="1253"/>
      <c r="E164" s="1254"/>
      <c r="F164" s="596" t="str">
        <f t="shared" si="70"/>
        <v>⑲</v>
      </c>
      <c r="G164" s="597">
        <f t="shared" si="71"/>
        <v>0</v>
      </c>
      <c r="H164" s="598">
        <f t="shared" si="72"/>
        <v>0</v>
      </c>
      <c r="I164" s="598">
        <f t="shared" si="73"/>
        <v>0</v>
      </c>
      <c r="J164" s="598">
        <f t="shared" si="74"/>
        <v>0</v>
      </c>
      <c r="K164" s="598">
        <f t="shared" si="75"/>
        <v>0</v>
      </c>
      <c r="L164" s="598">
        <f t="shared" si="76"/>
        <v>0</v>
      </c>
      <c r="M164" s="599">
        <f t="shared" si="77"/>
        <v>0</v>
      </c>
      <c r="N164" s="597">
        <f t="shared" si="78"/>
        <v>0</v>
      </c>
      <c r="O164" s="598">
        <f t="shared" si="79"/>
        <v>0</v>
      </c>
      <c r="P164" s="598">
        <f t="shared" si="80"/>
        <v>0</v>
      </c>
      <c r="Q164" s="598">
        <f t="shared" si="81"/>
        <v>0</v>
      </c>
      <c r="R164" s="598">
        <f t="shared" si="82"/>
        <v>0</v>
      </c>
      <c r="S164" s="598">
        <f t="shared" si="83"/>
        <v>0</v>
      </c>
      <c r="T164" s="599">
        <f t="shared" si="84"/>
        <v>0</v>
      </c>
      <c r="U164" s="597">
        <f t="shared" si="85"/>
        <v>0</v>
      </c>
      <c r="V164" s="598">
        <f t="shared" si="86"/>
        <v>0</v>
      </c>
      <c r="W164" s="598">
        <f t="shared" si="87"/>
        <v>0</v>
      </c>
      <c r="X164" s="598">
        <f t="shared" si="88"/>
        <v>0</v>
      </c>
      <c r="Y164" s="598">
        <f t="shared" si="89"/>
        <v>0</v>
      </c>
      <c r="Z164" s="598">
        <f t="shared" si="90"/>
        <v>0</v>
      </c>
      <c r="AA164" s="599">
        <f t="shared" si="91"/>
        <v>0</v>
      </c>
      <c r="AB164" s="597">
        <f t="shared" si="92"/>
        <v>0</v>
      </c>
      <c r="AC164" s="598">
        <f t="shared" si="93"/>
        <v>0</v>
      </c>
      <c r="AD164" s="598">
        <f t="shared" si="94"/>
        <v>0</v>
      </c>
      <c r="AE164" s="598">
        <f t="shared" si="95"/>
        <v>0</v>
      </c>
      <c r="AF164" s="598">
        <f t="shared" si="96"/>
        <v>0</v>
      </c>
      <c r="AG164" s="598">
        <f t="shared" si="97"/>
        <v>0</v>
      </c>
      <c r="AH164" s="599">
        <f t="shared" si="98"/>
        <v>0</v>
      </c>
      <c r="AI164" s="600">
        <f t="shared" si="99"/>
        <v>0</v>
      </c>
      <c r="AJ164" s="598">
        <f t="shared" si="100"/>
        <v>0</v>
      </c>
      <c r="AK164" s="598">
        <f t="shared" si="101"/>
        <v>0</v>
      </c>
      <c r="AL164" s="601">
        <f t="shared" si="102"/>
        <v>0</v>
      </c>
      <c r="AM164" s="602">
        <f t="shared" si="103"/>
        <v>0.25</v>
      </c>
      <c r="AN164" s="1255">
        <f t="shared" si="104"/>
        <v>0</v>
      </c>
      <c r="AO164" s="1256"/>
      <c r="AP164" s="559"/>
      <c r="AQ164" s="559"/>
      <c r="AR164" s="559"/>
    </row>
    <row r="165" spans="1:44">
      <c r="A165" s="463"/>
      <c r="B165" s="42" t="s">
        <v>1094</v>
      </c>
      <c r="C165" s="1252" t="str">
        <f t="shared" si="69"/>
        <v>⑳：午前Ｄ（7：10～11：10）4ｈ</v>
      </c>
      <c r="D165" s="1253"/>
      <c r="E165" s="1254"/>
      <c r="F165" s="596" t="str">
        <f t="shared" si="70"/>
        <v>⑳</v>
      </c>
      <c r="G165" s="597">
        <f t="shared" si="71"/>
        <v>0</v>
      </c>
      <c r="H165" s="598">
        <f t="shared" si="72"/>
        <v>0</v>
      </c>
      <c r="I165" s="598">
        <f t="shared" si="73"/>
        <v>0</v>
      </c>
      <c r="J165" s="598">
        <f t="shared" si="74"/>
        <v>0</v>
      </c>
      <c r="K165" s="598">
        <f t="shared" si="75"/>
        <v>0</v>
      </c>
      <c r="L165" s="598">
        <f t="shared" si="76"/>
        <v>0</v>
      </c>
      <c r="M165" s="599">
        <f t="shared" si="77"/>
        <v>0</v>
      </c>
      <c r="N165" s="597">
        <f t="shared" si="78"/>
        <v>0</v>
      </c>
      <c r="O165" s="598">
        <f t="shared" si="79"/>
        <v>0</v>
      </c>
      <c r="P165" s="598">
        <f t="shared" si="80"/>
        <v>0</v>
      </c>
      <c r="Q165" s="598">
        <f t="shared" si="81"/>
        <v>0</v>
      </c>
      <c r="R165" s="598">
        <f t="shared" si="82"/>
        <v>0</v>
      </c>
      <c r="S165" s="598">
        <f t="shared" si="83"/>
        <v>0</v>
      </c>
      <c r="T165" s="599">
        <f t="shared" si="84"/>
        <v>0</v>
      </c>
      <c r="U165" s="597">
        <f t="shared" si="85"/>
        <v>0</v>
      </c>
      <c r="V165" s="598">
        <f t="shared" si="86"/>
        <v>0</v>
      </c>
      <c r="W165" s="598">
        <f t="shared" si="87"/>
        <v>0</v>
      </c>
      <c r="X165" s="598">
        <f t="shared" si="88"/>
        <v>0</v>
      </c>
      <c r="Y165" s="598">
        <f t="shared" si="89"/>
        <v>0</v>
      </c>
      <c r="Z165" s="598">
        <f t="shared" si="90"/>
        <v>0</v>
      </c>
      <c r="AA165" s="599">
        <f t="shared" si="91"/>
        <v>0</v>
      </c>
      <c r="AB165" s="597">
        <f t="shared" si="92"/>
        <v>0</v>
      </c>
      <c r="AC165" s="598">
        <f t="shared" si="93"/>
        <v>0</v>
      </c>
      <c r="AD165" s="598">
        <f t="shared" si="94"/>
        <v>0</v>
      </c>
      <c r="AE165" s="598">
        <f t="shared" si="95"/>
        <v>0</v>
      </c>
      <c r="AF165" s="598">
        <f t="shared" si="96"/>
        <v>0</v>
      </c>
      <c r="AG165" s="598">
        <f t="shared" si="97"/>
        <v>0</v>
      </c>
      <c r="AH165" s="599">
        <f t="shared" si="98"/>
        <v>0</v>
      </c>
      <c r="AI165" s="600">
        <f t="shared" si="99"/>
        <v>0</v>
      </c>
      <c r="AJ165" s="598">
        <f t="shared" si="100"/>
        <v>0</v>
      </c>
      <c r="AK165" s="598">
        <f t="shared" si="101"/>
        <v>0</v>
      </c>
      <c r="AL165" s="601">
        <f t="shared" si="102"/>
        <v>0</v>
      </c>
      <c r="AM165" s="602">
        <f t="shared" si="103"/>
        <v>2.08</v>
      </c>
      <c r="AN165" s="1255">
        <f t="shared" si="104"/>
        <v>0</v>
      </c>
      <c r="AO165" s="1256"/>
      <c r="AP165" s="559"/>
      <c r="AQ165" s="559"/>
      <c r="AR165" s="559"/>
    </row>
    <row r="166" spans="1:44">
      <c r="A166" s="463"/>
      <c r="B166" s="42" t="s">
        <v>1095</v>
      </c>
      <c r="C166" s="1252" t="str">
        <f t="shared" si="69"/>
        <v>公：公休（～）ｈ</v>
      </c>
      <c r="D166" s="1253"/>
      <c r="E166" s="1254"/>
      <c r="F166" s="596" t="str">
        <f t="shared" si="70"/>
        <v>公</v>
      </c>
      <c r="G166" s="597">
        <f t="shared" si="71"/>
        <v>0</v>
      </c>
      <c r="H166" s="598">
        <f t="shared" si="72"/>
        <v>0</v>
      </c>
      <c r="I166" s="598">
        <f t="shared" si="73"/>
        <v>0</v>
      </c>
      <c r="J166" s="598">
        <f t="shared" si="74"/>
        <v>0</v>
      </c>
      <c r="K166" s="598">
        <f t="shared" si="75"/>
        <v>0</v>
      </c>
      <c r="L166" s="598">
        <f t="shared" si="76"/>
        <v>0</v>
      </c>
      <c r="M166" s="599">
        <f t="shared" si="77"/>
        <v>0</v>
      </c>
      <c r="N166" s="597">
        <f t="shared" si="78"/>
        <v>0</v>
      </c>
      <c r="O166" s="598">
        <f t="shared" si="79"/>
        <v>0</v>
      </c>
      <c r="P166" s="598">
        <f t="shared" si="80"/>
        <v>0</v>
      </c>
      <c r="Q166" s="598">
        <f t="shared" si="81"/>
        <v>0</v>
      </c>
      <c r="R166" s="598">
        <f t="shared" si="82"/>
        <v>0</v>
      </c>
      <c r="S166" s="598">
        <f t="shared" si="83"/>
        <v>0</v>
      </c>
      <c r="T166" s="599">
        <f t="shared" si="84"/>
        <v>0</v>
      </c>
      <c r="U166" s="597">
        <f t="shared" si="85"/>
        <v>0</v>
      </c>
      <c r="V166" s="598">
        <f t="shared" si="86"/>
        <v>0</v>
      </c>
      <c r="W166" s="598">
        <f t="shared" si="87"/>
        <v>0</v>
      </c>
      <c r="X166" s="598">
        <f t="shared" si="88"/>
        <v>0</v>
      </c>
      <c r="Y166" s="598">
        <f t="shared" si="89"/>
        <v>0</v>
      </c>
      <c r="Z166" s="598">
        <f t="shared" si="90"/>
        <v>0</v>
      </c>
      <c r="AA166" s="599">
        <f t="shared" si="91"/>
        <v>0</v>
      </c>
      <c r="AB166" s="597">
        <f t="shared" si="92"/>
        <v>0</v>
      </c>
      <c r="AC166" s="598">
        <f t="shared" si="93"/>
        <v>0</v>
      </c>
      <c r="AD166" s="598">
        <f t="shared" si="94"/>
        <v>0</v>
      </c>
      <c r="AE166" s="598">
        <f t="shared" si="95"/>
        <v>0</v>
      </c>
      <c r="AF166" s="598">
        <f t="shared" si="96"/>
        <v>0</v>
      </c>
      <c r="AG166" s="598">
        <f t="shared" si="97"/>
        <v>0</v>
      </c>
      <c r="AH166" s="599">
        <f t="shared" si="98"/>
        <v>0</v>
      </c>
      <c r="AI166" s="600">
        <f t="shared" si="99"/>
        <v>0</v>
      </c>
      <c r="AJ166" s="598">
        <f t="shared" si="100"/>
        <v>0</v>
      </c>
      <c r="AK166" s="598">
        <f t="shared" si="101"/>
        <v>0</v>
      </c>
      <c r="AL166" s="601">
        <f t="shared" si="102"/>
        <v>0</v>
      </c>
      <c r="AM166" s="602">
        <f t="shared" si="103"/>
        <v>0</v>
      </c>
      <c r="AN166" s="1255">
        <f t="shared" si="104"/>
        <v>0</v>
      </c>
      <c r="AO166" s="1256"/>
      <c r="AP166" s="559"/>
      <c r="AQ166" s="559"/>
      <c r="AR166" s="559"/>
    </row>
    <row r="167" spans="1:44">
      <c r="A167" s="463"/>
      <c r="B167" s="42" t="s">
        <v>1096</v>
      </c>
      <c r="C167" s="1252" t="str">
        <f t="shared" si="69"/>
        <v>有：有休（～）ｈ</v>
      </c>
      <c r="D167" s="1253"/>
      <c r="E167" s="1254"/>
      <c r="F167" s="596" t="str">
        <f t="shared" si="70"/>
        <v>有</v>
      </c>
      <c r="G167" s="597">
        <f t="shared" si="71"/>
        <v>0</v>
      </c>
      <c r="H167" s="598">
        <f t="shared" si="72"/>
        <v>0</v>
      </c>
      <c r="I167" s="598">
        <f t="shared" si="73"/>
        <v>0</v>
      </c>
      <c r="J167" s="598">
        <f t="shared" si="74"/>
        <v>0</v>
      </c>
      <c r="K167" s="598">
        <f t="shared" si="75"/>
        <v>0</v>
      </c>
      <c r="L167" s="598">
        <f t="shared" si="76"/>
        <v>0</v>
      </c>
      <c r="M167" s="599">
        <f t="shared" si="77"/>
        <v>0</v>
      </c>
      <c r="N167" s="597">
        <f t="shared" si="78"/>
        <v>0</v>
      </c>
      <c r="O167" s="598">
        <f t="shared" si="79"/>
        <v>0</v>
      </c>
      <c r="P167" s="598">
        <f t="shared" si="80"/>
        <v>0</v>
      </c>
      <c r="Q167" s="598">
        <f t="shared" si="81"/>
        <v>0</v>
      </c>
      <c r="R167" s="598">
        <f t="shared" si="82"/>
        <v>0</v>
      </c>
      <c r="S167" s="598">
        <f t="shared" si="83"/>
        <v>0</v>
      </c>
      <c r="T167" s="599">
        <f t="shared" si="84"/>
        <v>0</v>
      </c>
      <c r="U167" s="597">
        <f t="shared" si="85"/>
        <v>0</v>
      </c>
      <c r="V167" s="598">
        <f t="shared" si="86"/>
        <v>0</v>
      </c>
      <c r="W167" s="598">
        <f t="shared" si="87"/>
        <v>0</v>
      </c>
      <c r="X167" s="598">
        <f t="shared" si="88"/>
        <v>0</v>
      </c>
      <c r="Y167" s="598">
        <f t="shared" si="89"/>
        <v>0</v>
      </c>
      <c r="Z167" s="598">
        <f t="shared" si="90"/>
        <v>0</v>
      </c>
      <c r="AA167" s="599">
        <f t="shared" si="91"/>
        <v>0</v>
      </c>
      <c r="AB167" s="597">
        <f t="shared" si="92"/>
        <v>0</v>
      </c>
      <c r="AC167" s="598">
        <f t="shared" si="93"/>
        <v>0</v>
      </c>
      <c r="AD167" s="598">
        <f t="shared" si="94"/>
        <v>0</v>
      </c>
      <c r="AE167" s="598">
        <f t="shared" si="95"/>
        <v>0</v>
      </c>
      <c r="AF167" s="598">
        <f t="shared" si="96"/>
        <v>0</v>
      </c>
      <c r="AG167" s="598">
        <f t="shared" si="97"/>
        <v>0</v>
      </c>
      <c r="AH167" s="599">
        <f t="shared" si="98"/>
        <v>0</v>
      </c>
      <c r="AI167" s="600">
        <f t="shared" si="99"/>
        <v>0</v>
      </c>
      <c r="AJ167" s="598">
        <f t="shared" si="100"/>
        <v>0</v>
      </c>
      <c r="AK167" s="598">
        <f t="shared" si="101"/>
        <v>0</v>
      </c>
      <c r="AL167" s="601">
        <f t="shared" si="102"/>
        <v>0</v>
      </c>
      <c r="AM167" s="602">
        <f t="shared" si="103"/>
        <v>0</v>
      </c>
      <c r="AN167" s="1255">
        <f t="shared" si="104"/>
        <v>0</v>
      </c>
      <c r="AO167" s="1256"/>
      <c r="AP167" s="559"/>
      <c r="AQ167" s="559"/>
      <c r="AR167" s="559"/>
    </row>
    <row r="168" spans="1:44">
      <c r="A168" s="463"/>
      <c r="B168" s="42" t="s">
        <v>1097</v>
      </c>
      <c r="C168" s="1252" t="str">
        <f t="shared" si="69"/>
        <v>欠：欠勤（～）ｈ</v>
      </c>
      <c r="D168" s="1253"/>
      <c r="E168" s="1254"/>
      <c r="F168" s="596" t="str">
        <f t="shared" si="70"/>
        <v>欠</v>
      </c>
      <c r="G168" s="597">
        <f t="shared" si="71"/>
        <v>0</v>
      </c>
      <c r="H168" s="598">
        <f t="shared" si="72"/>
        <v>0</v>
      </c>
      <c r="I168" s="598">
        <f t="shared" si="73"/>
        <v>0</v>
      </c>
      <c r="J168" s="598">
        <f t="shared" si="74"/>
        <v>0</v>
      </c>
      <c r="K168" s="598">
        <f t="shared" si="75"/>
        <v>0</v>
      </c>
      <c r="L168" s="598">
        <f t="shared" si="76"/>
        <v>0</v>
      </c>
      <c r="M168" s="599">
        <f t="shared" si="77"/>
        <v>0</v>
      </c>
      <c r="N168" s="597">
        <f t="shared" si="78"/>
        <v>0</v>
      </c>
      <c r="O168" s="598">
        <f t="shared" si="79"/>
        <v>0</v>
      </c>
      <c r="P168" s="598">
        <f t="shared" si="80"/>
        <v>0</v>
      </c>
      <c r="Q168" s="598">
        <f t="shared" si="81"/>
        <v>0</v>
      </c>
      <c r="R168" s="598">
        <f t="shared" si="82"/>
        <v>0</v>
      </c>
      <c r="S168" s="598">
        <f t="shared" si="83"/>
        <v>0</v>
      </c>
      <c r="T168" s="599">
        <f t="shared" si="84"/>
        <v>0</v>
      </c>
      <c r="U168" s="597">
        <f t="shared" si="85"/>
        <v>0</v>
      </c>
      <c r="V168" s="598">
        <f t="shared" si="86"/>
        <v>0</v>
      </c>
      <c r="W168" s="598">
        <f t="shared" si="87"/>
        <v>0</v>
      </c>
      <c r="X168" s="598">
        <f t="shared" si="88"/>
        <v>0</v>
      </c>
      <c r="Y168" s="598">
        <f t="shared" si="89"/>
        <v>0</v>
      </c>
      <c r="Z168" s="598">
        <f t="shared" si="90"/>
        <v>0</v>
      </c>
      <c r="AA168" s="599">
        <f t="shared" si="91"/>
        <v>0</v>
      </c>
      <c r="AB168" s="597">
        <f t="shared" si="92"/>
        <v>0</v>
      </c>
      <c r="AC168" s="598">
        <f t="shared" si="93"/>
        <v>0</v>
      </c>
      <c r="AD168" s="598">
        <f t="shared" si="94"/>
        <v>0</v>
      </c>
      <c r="AE168" s="598">
        <f t="shared" si="95"/>
        <v>0</v>
      </c>
      <c r="AF168" s="598">
        <f t="shared" si="96"/>
        <v>0</v>
      </c>
      <c r="AG168" s="598">
        <f t="shared" si="97"/>
        <v>0</v>
      </c>
      <c r="AH168" s="599">
        <f t="shared" si="98"/>
        <v>0</v>
      </c>
      <c r="AI168" s="600">
        <f t="shared" si="99"/>
        <v>0</v>
      </c>
      <c r="AJ168" s="598">
        <f t="shared" si="100"/>
        <v>0</v>
      </c>
      <c r="AK168" s="598">
        <f t="shared" si="101"/>
        <v>0</v>
      </c>
      <c r="AL168" s="601">
        <f t="shared" si="102"/>
        <v>0</v>
      </c>
      <c r="AM168" s="602">
        <f t="shared" si="103"/>
        <v>0</v>
      </c>
      <c r="AN168" s="1255">
        <f t="shared" si="104"/>
        <v>0</v>
      </c>
      <c r="AO168" s="1256"/>
      <c r="AP168" s="559"/>
      <c r="AQ168" s="559"/>
      <c r="AR168" s="559"/>
    </row>
    <row r="169" spans="1:44">
      <c r="A169" s="463"/>
      <c r="B169" s="42" t="s">
        <v>1098</v>
      </c>
      <c r="C169" s="1252" t="str">
        <f t="shared" si="69"/>
        <v>特：特休（～）ｈ</v>
      </c>
      <c r="D169" s="1253"/>
      <c r="E169" s="1254"/>
      <c r="F169" s="596" t="str">
        <f t="shared" si="70"/>
        <v>特</v>
      </c>
      <c r="G169" s="597">
        <f t="shared" si="71"/>
        <v>0</v>
      </c>
      <c r="H169" s="598">
        <f t="shared" si="72"/>
        <v>0</v>
      </c>
      <c r="I169" s="598">
        <f t="shared" si="73"/>
        <v>0</v>
      </c>
      <c r="J169" s="598">
        <f t="shared" si="74"/>
        <v>0</v>
      </c>
      <c r="K169" s="598">
        <f t="shared" si="75"/>
        <v>0</v>
      </c>
      <c r="L169" s="598">
        <f t="shared" si="76"/>
        <v>0</v>
      </c>
      <c r="M169" s="599">
        <f t="shared" si="77"/>
        <v>0</v>
      </c>
      <c r="N169" s="597">
        <f t="shared" si="78"/>
        <v>0</v>
      </c>
      <c r="O169" s="598">
        <f t="shared" si="79"/>
        <v>0</v>
      </c>
      <c r="P169" s="598">
        <f t="shared" si="80"/>
        <v>0</v>
      </c>
      <c r="Q169" s="598">
        <f t="shared" si="81"/>
        <v>0</v>
      </c>
      <c r="R169" s="598">
        <f t="shared" si="82"/>
        <v>0</v>
      </c>
      <c r="S169" s="598">
        <f t="shared" si="83"/>
        <v>0</v>
      </c>
      <c r="T169" s="599">
        <f t="shared" si="84"/>
        <v>0</v>
      </c>
      <c r="U169" s="597">
        <f t="shared" si="85"/>
        <v>0</v>
      </c>
      <c r="V169" s="598">
        <f t="shared" si="86"/>
        <v>0</v>
      </c>
      <c r="W169" s="598">
        <f t="shared" si="87"/>
        <v>0</v>
      </c>
      <c r="X169" s="598">
        <f t="shared" si="88"/>
        <v>0</v>
      </c>
      <c r="Y169" s="598">
        <f t="shared" si="89"/>
        <v>0</v>
      </c>
      <c r="Z169" s="598">
        <f t="shared" si="90"/>
        <v>0</v>
      </c>
      <c r="AA169" s="599">
        <f t="shared" si="91"/>
        <v>0</v>
      </c>
      <c r="AB169" s="597">
        <f t="shared" si="92"/>
        <v>0</v>
      </c>
      <c r="AC169" s="598">
        <f t="shared" si="93"/>
        <v>0</v>
      </c>
      <c r="AD169" s="598">
        <f t="shared" si="94"/>
        <v>0</v>
      </c>
      <c r="AE169" s="598">
        <f t="shared" si="95"/>
        <v>0</v>
      </c>
      <c r="AF169" s="598">
        <f t="shared" si="96"/>
        <v>0</v>
      </c>
      <c r="AG169" s="598">
        <f t="shared" si="97"/>
        <v>0</v>
      </c>
      <c r="AH169" s="599">
        <f t="shared" si="98"/>
        <v>0</v>
      </c>
      <c r="AI169" s="600">
        <f t="shared" si="99"/>
        <v>0</v>
      </c>
      <c r="AJ169" s="598">
        <f t="shared" si="100"/>
        <v>0</v>
      </c>
      <c r="AK169" s="598">
        <f t="shared" si="101"/>
        <v>0</v>
      </c>
      <c r="AL169" s="601">
        <f t="shared" si="102"/>
        <v>0</v>
      </c>
      <c r="AM169" s="602">
        <f t="shared" si="103"/>
        <v>0</v>
      </c>
      <c r="AN169" s="1255">
        <f t="shared" si="104"/>
        <v>0</v>
      </c>
      <c r="AO169" s="1256"/>
      <c r="AP169" s="559"/>
      <c r="AQ169" s="559"/>
      <c r="AR169" s="559"/>
    </row>
    <row r="170" spans="1:44">
      <c r="A170" s="463"/>
      <c r="B170" s="42" t="s">
        <v>1099</v>
      </c>
      <c r="C170" s="1252" t="str">
        <f t="shared" si="69"/>
        <v>-：（～）ｈ</v>
      </c>
      <c r="D170" s="1253"/>
      <c r="E170" s="1254"/>
      <c r="F170" s="596" t="str">
        <f t="shared" si="70"/>
        <v>-</v>
      </c>
      <c r="G170" s="597">
        <f t="shared" si="71"/>
        <v>0</v>
      </c>
      <c r="H170" s="598">
        <f t="shared" si="72"/>
        <v>0</v>
      </c>
      <c r="I170" s="598">
        <f t="shared" si="73"/>
        <v>0</v>
      </c>
      <c r="J170" s="598">
        <f t="shared" si="74"/>
        <v>0</v>
      </c>
      <c r="K170" s="598">
        <f t="shared" si="75"/>
        <v>0</v>
      </c>
      <c r="L170" s="598">
        <f t="shared" si="76"/>
        <v>0</v>
      </c>
      <c r="M170" s="599">
        <f t="shared" si="77"/>
        <v>0</v>
      </c>
      <c r="N170" s="597">
        <f t="shared" si="78"/>
        <v>0</v>
      </c>
      <c r="O170" s="598">
        <f t="shared" si="79"/>
        <v>0</v>
      </c>
      <c r="P170" s="598">
        <f t="shared" si="80"/>
        <v>0</v>
      </c>
      <c r="Q170" s="598">
        <f t="shared" si="81"/>
        <v>0</v>
      </c>
      <c r="R170" s="598">
        <f t="shared" si="82"/>
        <v>0</v>
      </c>
      <c r="S170" s="598">
        <f t="shared" si="83"/>
        <v>0</v>
      </c>
      <c r="T170" s="599">
        <f t="shared" si="84"/>
        <v>0</v>
      </c>
      <c r="U170" s="597">
        <f t="shared" si="85"/>
        <v>0</v>
      </c>
      <c r="V170" s="598">
        <f t="shared" si="86"/>
        <v>0</v>
      </c>
      <c r="W170" s="598">
        <f t="shared" si="87"/>
        <v>0</v>
      </c>
      <c r="X170" s="598">
        <f t="shared" si="88"/>
        <v>0</v>
      </c>
      <c r="Y170" s="598">
        <f t="shared" si="89"/>
        <v>0</v>
      </c>
      <c r="Z170" s="598">
        <f t="shared" si="90"/>
        <v>0</v>
      </c>
      <c r="AA170" s="599">
        <f t="shared" si="91"/>
        <v>0</v>
      </c>
      <c r="AB170" s="597">
        <f t="shared" si="92"/>
        <v>0</v>
      </c>
      <c r="AC170" s="598">
        <f t="shared" si="93"/>
        <v>0</v>
      </c>
      <c r="AD170" s="598">
        <f t="shared" si="94"/>
        <v>0</v>
      </c>
      <c r="AE170" s="598">
        <f t="shared" si="95"/>
        <v>0</v>
      </c>
      <c r="AF170" s="598">
        <f t="shared" si="96"/>
        <v>0</v>
      </c>
      <c r="AG170" s="598">
        <f t="shared" si="97"/>
        <v>0</v>
      </c>
      <c r="AH170" s="599">
        <f t="shared" si="98"/>
        <v>0</v>
      </c>
      <c r="AI170" s="600">
        <f t="shared" si="99"/>
        <v>0</v>
      </c>
      <c r="AJ170" s="598">
        <f t="shared" si="100"/>
        <v>0</v>
      </c>
      <c r="AK170" s="598">
        <f t="shared" si="101"/>
        <v>0</v>
      </c>
      <c r="AL170" s="601">
        <f t="shared" si="102"/>
        <v>0</v>
      </c>
      <c r="AM170" s="602">
        <f t="shared" si="103"/>
        <v>0</v>
      </c>
      <c r="AN170" s="1255">
        <f t="shared" si="104"/>
        <v>0</v>
      </c>
      <c r="AO170" s="1256"/>
      <c r="AP170" s="559"/>
      <c r="AQ170" s="559"/>
      <c r="AR170" s="559"/>
    </row>
    <row r="171" spans="1:44">
      <c r="A171" s="463"/>
      <c r="B171" s="42" t="s">
        <v>1100</v>
      </c>
      <c r="C171" s="1252" t="str">
        <f t="shared" si="69"/>
        <v>-：（～）ｈ</v>
      </c>
      <c r="D171" s="1253"/>
      <c r="E171" s="1254"/>
      <c r="F171" s="596" t="str">
        <f t="shared" si="70"/>
        <v>-</v>
      </c>
      <c r="G171" s="597">
        <f t="shared" si="71"/>
        <v>0</v>
      </c>
      <c r="H171" s="598">
        <f t="shared" si="72"/>
        <v>0</v>
      </c>
      <c r="I171" s="598">
        <f t="shared" si="73"/>
        <v>0</v>
      </c>
      <c r="J171" s="598">
        <f t="shared" si="74"/>
        <v>0</v>
      </c>
      <c r="K171" s="598">
        <f t="shared" si="75"/>
        <v>0</v>
      </c>
      <c r="L171" s="598">
        <f t="shared" si="76"/>
        <v>0</v>
      </c>
      <c r="M171" s="599">
        <f t="shared" si="77"/>
        <v>0</v>
      </c>
      <c r="N171" s="597">
        <f t="shared" si="78"/>
        <v>0</v>
      </c>
      <c r="O171" s="598">
        <f t="shared" si="79"/>
        <v>0</v>
      </c>
      <c r="P171" s="598">
        <f t="shared" si="80"/>
        <v>0</v>
      </c>
      <c r="Q171" s="598">
        <f t="shared" si="81"/>
        <v>0</v>
      </c>
      <c r="R171" s="598">
        <f t="shared" si="82"/>
        <v>0</v>
      </c>
      <c r="S171" s="598">
        <f t="shared" si="83"/>
        <v>0</v>
      </c>
      <c r="T171" s="599">
        <f t="shared" si="84"/>
        <v>0</v>
      </c>
      <c r="U171" s="597">
        <f t="shared" si="85"/>
        <v>0</v>
      </c>
      <c r="V171" s="598">
        <f t="shared" si="86"/>
        <v>0</v>
      </c>
      <c r="W171" s="598">
        <f t="shared" si="87"/>
        <v>0</v>
      </c>
      <c r="X171" s="598">
        <f t="shared" si="88"/>
        <v>0</v>
      </c>
      <c r="Y171" s="598">
        <f t="shared" si="89"/>
        <v>0</v>
      </c>
      <c r="Z171" s="598">
        <f t="shared" si="90"/>
        <v>0</v>
      </c>
      <c r="AA171" s="599">
        <f t="shared" si="91"/>
        <v>0</v>
      </c>
      <c r="AB171" s="597">
        <f t="shared" si="92"/>
        <v>0</v>
      </c>
      <c r="AC171" s="598">
        <f t="shared" si="93"/>
        <v>0</v>
      </c>
      <c r="AD171" s="598">
        <f t="shared" si="94"/>
        <v>0</v>
      </c>
      <c r="AE171" s="598">
        <f t="shared" si="95"/>
        <v>0</v>
      </c>
      <c r="AF171" s="598">
        <f t="shared" si="96"/>
        <v>0</v>
      </c>
      <c r="AG171" s="598">
        <f t="shared" si="97"/>
        <v>0</v>
      </c>
      <c r="AH171" s="599">
        <f t="shared" si="98"/>
        <v>0</v>
      </c>
      <c r="AI171" s="600">
        <f t="shared" si="99"/>
        <v>0</v>
      </c>
      <c r="AJ171" s="598">
        <f t="shared" si="100"/>
        <v>0</v>
      </c>
      <c r="AK171" s="598">
        <f t="shared" si="101"/>
        <v>0</v>
      </c>
      <c r="AL171" s="601">
        <f t="shared" si="102"/>
        <v>0</v>
      </c>
      <c r="AM171" s="602">
        <f t="shared" si="103"/>
        <v>0</v>
      </c>
      <c r="AN171" s="1255">
        <f t="shared" si="104"/>
        <v>0</v>
      </c>
      <c r="AO171" s="1256"/>
      <c r="AP171" s="559"/>
      <c r="AQ171" s="559"/>
      <c r="AR171" s="559"/>
    </row>
    <row r="172" spans="1:44">
      <c r="A172" s="463"/>
      <c r="B172" s="42" t="s">
        <v>1101</v>
      </c>
      <c r="C172" s="1252" t="str">
        <f t="shared" si="69"/>
        <v>-：（～）ｈ</v>
      </c>
      <c r="D172" s="1253"/>
      <c r="E172" s="1254"/>
      <c r="F172" s="596" t="str">
        <f t="shared" si="70"/>
        <v>-</v>
      </c>
      <c r="G172" s="597">
        <f t="shared" si="71"/>
        <v>0</v>
      </c>
      <c r="H172" s="598">
        <f t="shared" si="72"/>
        <v>0</v>
      </c>
      <c r="I172" s="598">
        <f t="shared" si="73"/>
        <v>0</v>
      </c>
      <c r="J172" s="598">
        <f t="shared" si="74"/>
        <v>0</v>
      </c>
      <c r="K172" s="598">
        <f t="shared" si="75"/>
        <v>0</v>
      </c>
      <c r="L172" s="598">
        <f t="shared" si="76"/>
        <v>0</v>
      </c>
      <c r="M172" s="599">
        <f t="shared" si="77"/>
        <v>0</v>
      </c>
      <c r="N172" s="597">
        <f t="shared" si="78"/>
        <v>0</v>
      </c>
      <c r="O172" s="598">
        <f t="shared" si="79"/>
        <v>0</v>
      </c>
      <c r="P172" s="598">
        <f t="shared" si="80"/>
        <v>0</v>
      </c>
      <c r="Q172" s="598">
        <f t="shared" si="81"/>
        <v>0</v>
      </c>
      <c r="R172" s="598">
        <f t="shared" si="82"/>
        <v>0</v>
      </c>
      <c r="S172" s="598">
        <f t="shared" si="83"/>
        <v>0</v>
      </c>
      <c r="T172" s="599">
        <f t="shared" si="84"/>
        <v>0</v>
      </c>
      <c r="U172" s="597">
        <f t="shared" si="85"/>
        <v>0</v>
      </c>
      <c r="V172" s="598">
        <f t="shared" si="86"/>
        <v>0</v>
      </c>
      <c r="W172" s="598">
        <f t="shared" si="87"/>
        <v>0</v>
      </c>
      <c r="X172" s="598">
        <f t="shared" si="88"/>
        <v>0</v>
      </c>
      <c r="Y172" s="598">
        <f t="shared" si="89"/>
        <v>0</v>
      </c>
      <c r="Z172" s="598">
        <f t="shared" si="90"/>
        <v>0</v>
      </c>
      <c r="AA172" s="599">
        <f t="shared" si="91"/>
        <v>0</v>
      </c>
      <c r="AB172" s="597">
        <f t="shared" si="92"/>
        <v>0</v>
      </c>
      <c r="AC172" s="598">
        <f t="shared" si="93"/>
        <v>0</v>
      </c>
      <c r="AD172" s="598">
        <f t="shared" si="94"/>
        <v>0</v>
      </c>
      <c r="AE172" s="598">
        <f t="shared" si="95"/>
        <v>0</v>
      </c>
      <c r="AF172" s="598">
        <f t="shared" si="96"/>
        <v>0</v>
      </c>
      <c r="AG172" s="598">
        <f t="shared" si="97"/>
        <v>0</v>
      </c>
      <c r="AH172" s="599">
        <f t="shared" si="98"/>
        <v>0</v>
      </c>
      <c r="AI172" s="600">
        <f t="shared" si="99"/>
        <v>0</v>
      </c>
      <c r="AJ172" s="598">
        <f t="shared" si="100"/>
        <v>0</v>
      </c>
      <c r="AK172" s="598">
        <f t="shared" si="101"/>
        <v>0</v>
      </c>
      <c r="AL172" s="601">
        <f t="shared" si="102"/>
        <v>0</v>
      </c>
      <c r="AM172" s="602">
        <f t="shared" si="103"/>
        <v>0</v>
      </c>
      <c r="AN172" s="1255">
        <f t="shared" si="104"/>
        <v>0</v>
      </c>
      <c r="AO172" s="1256"/>
      <c r="AP172" s="559"/>
      <c r="AQ172" s="559"/>
      <c r="AR172" s="559"/>
    </row>
    <row r="173" spans="1:44">
      <c r="A173" s="463"/>
      <c r="B173" s="42" t="s">
        <v>1102</v>
      </c>
      <c r="C173" s="1252" t="str">
        <f t="shared" si="69"/>
        <v>-：（～）ｈ</v>
      </c>
      <c r="D173" s="1253"/>
      <c r="E173" s="1254"/>
      <c r="F173" s="596" t="str">
        <f t="shared" si="70"/>
        <v>-</v>
      </c>
      <c r="G173" s="597">
        <f t="shared" si="71"/>
        <v>0</v>
      </c>
      <c r="H173" s="598">
        <f t="shared" si="72"/>
        <v>0</v>
      </c>
      <c r="I173" s="598">
        <f t="shared" si="73"/>
        <v>0</v>
      </c>
      <c r="J173" s="598">
        <f t="shared" si="74"/>
        <v>0</v>
      </c>
      <c r="K173" s="598">
        <f t="shared" si="75"/>
        <v>0</v>
      </c>
      <c r="L173" s="598">
        <f t="shared" si="76"/>
        <v>0</v>
      </c>
      <c r="M173" s="599">
        <f t="shared" si="77"/>
        <v>0</v>
      </c>
      <c r="N173" s="597">
        <f t="shared" si="78"/>
        <v>0</v>
      </c>
      <c r="O173" s="598">
        <f t="shared" si="79"/>
        <v>0</v>
      </c>
      <c r="P173" s="598">
        <f t="shared" si="80"/>
        <v>0</v>
      </c>
      <c r="Q173" s="598">
        <f t="shared" si="81"/>
        <v>0</v>
      </c>
      <c r="R173" s="598">
        <f t="shared" si="82"/>
        <v>0</v>
      </c>
      <c r="S173" s="598">
        <f t="shared" si="83"/>
        <v>0</v>
      </c>
      <c r="T173" s="599">
        <f t="shared" si="84"/>
        <v>0</v>
      </c>
      <c r="U173" s="597">
        <f t="shared" si="85"/>
        <v>0</v>
      </c>
      <c r="V173" s="598">
        <f t="shared" si="86"/>
        <v>0</v>
      </c>
      <c r="W173" s="598">
        <f t="shared" si="87"/>
        <v>0</v>
      </c>
      <c r="X173" s="598">
        <f t="shared" si="88"/>
        <v>0</v>
      </c>
      <c r="Y173" s="598">
        <f t="shared" si="89"/>
        <v>0</v>
      </c>
      <c r="Z173" s="598">
        <f t="shared" si="90"/>
        <v>0</v>
      </c>
      <c r="AA173" s="599">
        <f t="shared" si="91"/>
        <v>0</v>
      </c>
      <c r="AB173" s="597">
        <f t="shared" si="92"/>
        <v>0</v>
      </c>
      <c r="AC173" s="598">
        <f t="shared" si="93"/>
        <v>0</v>
      </c>
      <c r="AD173" s="598">
        <f t="shared" si="94"/>
        <v>0</v>
      </c>
      <c r="AE173" s="598">
        <f t="shared" si="95"/>
        <v>0</v>
      </c>
      <c r="AF173" s="598">
        <f t="shared" si="96"/>
        <v>0</v>
      </c>
      <c r="AG173" s="598">
        <f t="shared" si="97"/>
        <v>0</v>
      </c>
      <c r="AH173" s="599">
        <f t="shared" si="98"/>
        <v>0</v>
      </c>
      <c r="AI173" s="600">
        <f t="shared" si="99"/>
        <v>0</v>
      </c>
      <c r="AJ173" s="598">
        <f t="shared" si="100"/>
        <v>0</v>
      </c>
      <c r="AK173" s="598">
        <f t="shared" si="101"/>
        <v>0</v>
      </c>
      <c r="AL173" s="601">
        <f t="shared" si="102"/>
        <v>0</v>
      </c>
      <c r="AM173" s="602">
        <f t="shared" si="103"/>
        <v>0</v>
      </c>
      <c r="AN173" s="1255">
        <f t="shared" si="104"/>
        <v>0</v>
      </c>
      <c r="AO173" s="1256"/>
      <c r="AP173" s="559"/>
      <c r="AQ173" s="559"/>
      <c r="AR173" s="559"/>
    </row>
    <row r="174" spans="1:44">
      <c r="A174" s="463"/>
      <c r="B174" s="42" t="s">
        <v>1103</v>
      </c>
      <c r="C174" s="1252" t="str">
        <f t="shared" si="69"/>
        <v>-：（～）ｈ</v>
      </c>
      <c r="D174" s="1253"/>
      <c r="E174" s="1254"/>
      <c r="F174" s="596" t="str">
        <f t="shared" si="70"/>
        <v>-</v>
      </c>
      <c r="G174" s="597">
        <f t="shared" si="71"/>
        <v>0</v>
      </c>
      <c r="H174" s="598">
        <f t="shared" si="72"/>
        <v>0</v>
      </c>
      <c r="I174" s="598">
        <f t="shared" si="73"/>
        <v>0</v>
      </c>
      <c r="J174" s="598">
        <f t="shared" si="74"/>
        <v>0</v>
      </c>
      <c r="K174" s="598">
        <f t="shared" si="75"/>
        <v>0</v>
      </c>
      <c r="L174" s="598">
        <f t="shared" si="76"/>
        <v>0</v>
      </c>
      <c r="M174" s="599">
        <f t="shared" si="77"/>
        <v>0</v>
      </c>
      <c r="N174" s="597">
        <f t="shared" si="78"/>
        <v>0</v>
      </c>
      <c r="O174" s="598">
        <f t="shared" si="79"/>
        <v>0</v>
      </c>
      <c r="P174" s="598">
        <f t="shared" si="80"/>
        <v>0</v>
      </c>
      <c r="Q174" s="598">
        <f t="shared" si="81"/>
        <v>0</v>
      </c>
      <c r="R174" s="598">
        <f t="shared" si="82"/>
        <v>0</v>
      </c>
      <c r="S174" s="598">
        <f t="shared" si="83"/>
        <v>0</v>
      </c>
      <c r="T174" s="599">
        <f t="shared" si="84"/>
        <v>0</v>
      </c>
      <c r="U174" s="597">
        <f t="shared" si="85"/>
        <v>0</v>
      </c>
      <c r="V174" s="598">
        <f t="shared" si="86"/>
        <v>0</v>
      </c>
      <c r="W174" s="598">
        <f t="shared" si="87"/>
        <v>0</v>
      </c>
      <c r="X174" s="598">
        <f t="shared" si="88"/>
        <v>0</v>
      </c>
      <c r="Y174" s="598">
        <f t="shared" si="89"/>
        <v>0</v>
      </c>
      <c r="Z174" s="598">
        <f t="shared" si="90"/>
        <v>0</v>
      </c>
      <c r="AA174" s="599">
        <f t="shared" si="91"/>
        <v>0</v>
      </c>
      <c r="AB174" s="597">
        <f t="shared" si="92"/>
        <v>0</v>
      </c>
      <c r="AC174" s="598">
        <f t="shared" si="93"/>
        <v>0</v>
      </c>
      <c r="AD174" s="598">
        <f t="shared" si="94"/>
        <v>0</v>
      </c>
      <c r="AE174" s="598">
        <f t="shared" si="95"/>
        <v>0</v>
      </c>
      <c r="AF174" s="598">
        <f t="shared" si="96"/>
        <v>0</v>
      </c>
      <c r="AG174" s="598">
        <f t="shared" si="97"/>
        <v>0</v>
      </c>
      <c r="AH174" s="599">
        <f t="shared" si="98"/>
        <v>0</v>
      </c>
      <c r="AI174" s="600">
        <f t="shared" si="99"/>
        <v>0</v>
      </c>
      <c r="AJ174" s="598">
        <f t="shared" si="100"/>
        <v>0</v>
      </c>
      <c r="AK174" s="598">
        <f t="shared" si="101"/>
        <v>0</v>
      </c>
      <c r="AL174" s="601">
        <f t="shared" si="102"/>
        <v>0</v>
      </c>
      <c r="AM174" s="602">
        <f t="shared" si="103"/>
        <v>0</v>
      </c>
      <c r="AN174" s="1255">
        <f t="shared" si="104"/>
        <v>0</v>
      </c>
      <c r="AO174" s="1256"/>
      <c r="AP174" s="559"/>
      <c r="AQ174" s="559"/>
      <c r="AR174" s="559"/>
    </row>
    <row r="175" spans="1:44">
      <c r="A175" s="463"/>
      <c r="B175" s="42" t="s">
        <v>1104</v>
      </c>
      <c r="C175" s="1257" t="str">
        <f t="shared" si="69"/>
        <v>-：（～）ｈ</v>
      </c>
      <c r="D175" s="1258"/>
      <c r="E175" s="1259"/>
      <c r="F175" s="603" t="str">
        <f t="shared" si="70"/>
        <v>-</v>
      </c>
      <c r="G175" s="604">
        <f t="shared" si="71"/>
        <v>0</v>
      </c>
      <c r="H175" s="605">
        <f t="shared" si="72"/>
        <v>0</v>
      </c>
      <c r="I175" s="605">
        <f t="shared" si="73"/>
        <v>0</v>
      </c>
      <c r="J175" s="605">
        <f t="shared" si="74"/>
        <v>0</v>
      </c>
      <c r="K175" s="605">
        <f t="shared" si="75"/>
        <v>0</v>
      </c>
      <c r="L175" s="605">
        <f t="shared" si="76"/>
        <v>0</v>
      </c>
      <c r="M175" s="606">
        <f t="shared" si="77"/>
        <v>0</v>
      </c>
      <c r="N175" s="604">
        <f t="shared" si="78"/>
        <v>0</v>
      </c>
      <c r="O175" s="605">
        <f t="shared" si="79"/>
        <v>0</v>
      </c>
      <c r="P175" s="605">
        <f t="shared" si="80"/>
        <v>0</v>
      </c>
      <c r="Q175" s="605">
        <f t="shared" si="81"/>
        <v>0</v>
      </c>
      <c r="R175" s="605">
        <f t="shared" si="82"/>
        <v>0</v>
      </c>
      <c r="S175" s="605">
        <f t="shared" si="83"/>
        <v>0</v>
      </c>
      <c r="T175" s="606">
        <f t="shared" si="84"/>
        <v>0</v>
      </c>
      <c r="U175" s="604">
        <f t="shared" si="85"/>
        <v>0</v>
      </c>
      <c r="V175" s="605">
        <f t="shared" si="86"/>
        <v>0</v>
      </c>
      <c r="W175" s="605">
        <f t="shared" si="87"/>
        <v>0</v>
      </c>
      <c r="X175" s="605">
        <f t="shared" si="88"/>
        <v>0</v>
      </c>
      <c r="Y175" s="605">
        <f t="shared" si="89"/>
        <v>0</v>
      </c>
      <c r="Z175" s="605">
        <f t="shared" si="90"/>
        <v>0</v>
      </c>
      <c r="AA175" s="606">
        <f t="shared" si="91"/>
        <v>0</v>
      </c>
      <c r="AB175" s="604">
        <f t="shared" si="92"/>
        <v>0</v>
      </c>
      <c r="AC175" s="605">
        <f t="shared" si="93"/>
        <v>0</v>
      </c>
      <c r="AD175" s="605">
        <f t="shared" si="94"/>
        <v>0</v>
      </c>
      <c r="AE175" s="605">
        <f t="shared" si="95"/>
        <v>0</v>
      </c>
      <c r="AF175" s="605">
        <f t="shared" si="96"/>
        <v>0</v>
      </c>
      <c r="AG175" s="605">
        <f t="shared" si="97"/>
        <v>0</v>
      </c>
      <c r="AH175" s="606">
        <f t="shared" si="98"/>
        <v>0</v>
      </c>
      <c r="AI175" s="607">
        <f t="shared" si="99"/>
        <v>0</v>
      </c>
      <c r="AJ175" s="605">
        <f t="shared" si="100"/>
        <v>0</v>
      </c>
      <c r="AK175" s="605">
        <f t="shared" si="101"/>
        <v>0</v>
      </c>
      <c r="AL175" s="608">
        <f t="shared" si="102"/>
        <v>0</v>
      </c>
      <c r="AM175" s="609">
        <f t="shared" si="103"/>
        <v>0</v>
      </c>
      <c r="AN175" s="1260">
        <f t="shared" si="104"/>
        <v>0</v>
      </c>
      <c r="AO175" s="1261"/>
      <c r="AP175" s="559"/>
      <c r="AQ175" s="559"/>
      <c r="AR175" s="559"/>
    </row>
    <row r="176" spans="1:44" ht="13.5" customHeight="1">
      <c r="A176" s="463"/>
      <c r="C176" s="610"/>
      <c r="D176" s="475"/>
      <c r="E176" s="475"/>
      <c r="F176" s="475"/>
      <c r="G176" s="611"/>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1238" t="s">
        <v>1105</v>
      </c>
      <c r="AJ176" s="1238"/>
      <c r="AK176" s="1238"/>
      <c r="AL176" s="1238"/>
      <c r="AM176" s="1239"/>
      <c r="AN176" s="1240">
        <f>SUM(AN151:AO175)</f>
        <v>557.73</v>
      </c>
      <c r="AO176" s="1241"/>
      <c r="AP176" s="612"/>
      <c r="AQ176" s="612"/>
      <c r="AR176" s="612"/>
    </row>
    <row r="177" spans="1:44" ht="13.5" customHeight="1">
      <c r="A177" s="463"/>
      <c r="C177" s="610"/>
      <c r="D177" s="475"/>
      <c r="E177" s="475"/>
      <c r="F177" s="475"/>
      <c r="G177" s="611"/>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3"/>
      <c r="AJ177" s="613"/>
      <c r="AK177" s="613"/>
      <c r="AL177" s="613"/>
      <c r="AM177" s="613"/>
      <c r="AN177" s="614"/>
      <c r="AO177" s="614"/>
      <c r="AP177" s="612"/>
      <c r="AQ177" s="612"/>
      <c r="AR177" s="612"/>
    </row>
    <row r="178" spans="1:44" ht="14.25">
      <c r="A178" s="463"/>
      <c r="C178" s="465" t="s">
        <v>1106</v>
      </c>
      <c r="D178" s="475"/>
      <c r="E178" s="475"/>
      <c r="F178" s="475"/>
      <c r="G178" s="611"/>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2"/>
      <c r="AL178" s="612"/>
      <c r="AM178" s="612"/>
      <c r="AN178" s="612"/>
      <c r="AO178" s="612"/>
      <c r="AP178" s="612"/>
      <c r="AQ178" s="612"/>
      <c r="AR178" s="612"/>
    </row>
    <row r="179" spans="1:44">
      <c r="A179" s="463"/>
      <c r="C179" s="610"/>
      <c r="D179" s="475"/>
      <c r="E179" s="475"/>
      <c r="F179" s="475"/>
      <c r="G179" s="611"/>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row>
    <row r="180" spans="1:44">
      <c r="A180" s="463"/>
      <c r="C180" s="464" t="s">
        <v>1107</v>
      </c>
      <c r="D180" s="475"/>
      <c r="E180" s="475"/>
      <c r="F180" s="475"/>
      <c r="G180" s="611"/>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row>
    <row r="181" spans="1:44">
      <c r="A181" s="463"/>
      <c r="C181" s="461" t="s">
        <v>1108</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row>
    <row r="182" spans="1:44">
      <c r="A182" s="463"/>
      <c r="C182" s="41" t="s">
        <v>1109</v>
      </c>
      <c r="AF182" s="475"/>
      <c r="AG182" s="475"/>
      <c r="AH182" s="475"/>
      <c r="AI182" s="475"/>
      <c r="AJ182" s="475"/>
      <c r="AK182" s="475"/>
      <c r="AL182" s="475"/>
      <c r="AM182" s="475"/>
      <c r="AN182" s="475"/>
      <c r="AO182" s="475"/>
      <c r="AP182" s="475"/>
    </row>
    <row r="183" spans="1:44">
      <c r="A183" s="463"/>
      <c r="C183" s="41" t="s">
        <v>1110</v>
      </c>
      <c r="AF183" s="475"/>
      <c r="AG183" s="475"/>
      <c r="AH183" s="475"/>
      <c r="AI183" s="475"/>
      <c r="AJ183" s="475"/>
      <c r="AK183" s="475"/>
      <c r="AL183" s="475"/>
      <c r="AM183" s="475"/>
      <c r="AN183" s="475"/>
      <c r="AO183" s="475"/>
      <c r="AP183" s="475"/>
    </row>
    <row r="184" spans="1:44">
      <c r="A184" s="463"/>
      <c r="C184" s="41"/>
      <c r="D184" s="470" t="s">
        <v>1111</v>
      </c>
      <c r="AF184" s="475"/>
      <c r="AG184" s="475"/>
      <c r="AH184" s="475"/>
      <c r="AI184" s="475"/>
      <c r="AJ184" s="475"/>
      <c r="AK184" s="475"/>
      <c r="AL184" s="475"/>
      <c r="AM184" s="475"/>
      <c r="AN184" s="475"/>
      <c r="AO184" s="475"/>
      <c r="AP184" s="475"/>
    </row>
    <row r="185" spans="1:44">
      <c r="A185" s="463"/>
      <c r="C185" s="41" t="s">
        <v>1112</v>
      </c>
      <c r="AF185" s="475"/>
      <c r="AG185" s="475"/>
      <c r="AH185" s="475"/>
      <c r="AI185" s="475"/>
      <c r="AJ185" s="475"/>
      <c r="AK185" s="475"/>
      <c r="AL185" s="475"/>
      <c r="AM185" s="475"/>
      <c r="AN185" s="475"/>
      <c r="AO185" s="475"/>
      <c r="AP185" s="475"/>
    </row>
    <row r="186" spans="1:44">
      <c r="A186" s="463"/>
      <c r="C186" s="41"/>
      <c r="D186" s="470" t="s">
        <v>362</v>
      </c>
      <c r="E186" s="470"/>
      <c r="F186" s="470"/>
      <c r="AF186" s="475"/>
      <c r="AG186" s="475"/>
      <c r="AH186" s="475"/>
      <c r="AI186" s="475"/>
      <c r="AJ186" s="475"/>
      <c r="AK186" s="475"/>
      <c r="AL186" s="475"/>
      <c r="AM186" s="475"/>
      <c r="AN186" s="475"/>
      <c r="AO186" s="475"/>
      <c r="AP186" s="475"/>
    </row>
    <row r="187" spans="1:44">
      <c r="A187" s="463"/>
      <c r="C187" s="41" t="s">
        <v>1113</v>
      </c>
      <c r="AF187" s="475"/>
      <c r="AG187" s="475"/>
      <c r="AH187" s="475"/>
      <c r="AI187" s="475"/>
      <c r="AJ187" s="475"/>
      <c r="AK187" s="475"/>
      <c r="AL187" s="475"/>
      <c r="AM187" s="475"/>
      <c r="AN187" s="475"/>
      <c r="AO187" s="475"/>
      <c r="AP187" s="475"/>
    </row>
    <row r="188" spans="1:44">
      <c r="A188" s="463"/>
      <c r="C188" s="41" t="s">
        <v>1114</v>
      </c>
    </row>
    <row r="189" spans="1:44">
      <c r="A189" s="463"/>
    </row>
    <row r="190" spans="1:44" ht="14.25">
      <c r="A190" s="463"/>
      <c r="C190" s="465" t="s">
        <v>1115</v>
      </c>
    </row>
    <row r="191" spans="1:44" ht="12.75" thickBot="1">
      <c r="A191" s="463"/>
    </row>
    <row r="192" spans="1:44">
      <c r="A192" s="463"/>
      <c r="C192" s="1242" t="s">
        <v>1116</v>
      </c>
      <c r="D192" s="1243"/>
      <c r="E192" s="1243"/>
      <c r="F192" s="615"/>
      <c r="G192" s="1246">
        <v>7.75</v>
      </c>
      <c r="H192" s="1246"/>
      <c r="I192" s="1233" t="s">
        <v>1117</v>
      </c>
      <c r="J192" s="1233"/>
      <c r="K192" s="616">
        <v>5</v>
      </c>
      <c r="L192" s="1233" t="s">
        <v>1118</v>
      </c>
      <c r="M192" s="1233"/>
      <c r="N192" s="1247">
        <f>G192*K192</f>
        <v>38.75</v>
      </c>
      <c r="O192" s="1247"/>
      <c r="P192" s="617" t="s">
        <v>1119</v>
      </c>
      <c r="Q192" s="1248"/>
      <c r="R192" s="1249"/>
      <c r="Z192" s="1242" t="s">
        <v>1120</v>
      </c>
      <c r="AA192" s="1243"/>
      <c r="AB192" s="1243"/>
      <c r="AC192" s="1250"/>
      <c r="AD192" s="1227" t="s">
        <v>1121</v>
      </c>
      <c r="AE192" s="1228"/>
      <c r="AF192" s="1231" t="s">
        <v>1122</v>
      </c>
      <c r="AG192" s="1231"/>
      <c r="AH192" s="1233" t="s">
        <v>1123</v>
      </c>
      <c r="AI192" s="1231" t="s">
        <v>1124</v>
      </c>
      <c r="AJ192" s="1231"/>
      <c r="AK192" s="1234">
        <v>14.75</v>
      </c>
      <c r="AL192" s="1234"/>
      <c r="AM192" s="1236" t="s">
        <v>1125</v>
      </c>
    </row>
    <row r="193" spans="1:49" ht="12.75" thickBot="1">
      <c r="A193" s="463"/>
      <c r="C193" s="1244"/>
      <c r="D193" s="1245"/>
      <c r="E193" s="1245"/>
      <c r="F193" s="618"/>
      <c r="G193" s="618"/>
      <c r="H193" s="618"/>
      <c r="I193" s="619"/>
      <c r="J193" s="619"/>
      <c r="K193" s="620">
        <v>4</v>
      </c>
      <c r="L193" s="1224" t="s">
        <v>1126</v>
      </c>
      <c r="M193" s="1224"/>
      <c r="N193" s="1225">
        <f>N192*K193</f>
        <v>155</v>
      </c>
      <c r="O193" s="1225"/>
      <c r="P193" s="621" t="s">
        <v>1127</v>
      </c>
      <c r="Q193" s="475"/>
      <c r="Z193" s="1244"/>
      <c r="AA193" s="1245"/>
      <c r="AB193" s="1245"/>
      <c r="AC193" s="1251"/>
      <c r="AD193" s="1229"/>
      <c r="AE193" s="1230"/>
      <c r="AF193" s="1232"/>
      <c r="AG193" s="1232"/>
      <c r="AH193" s="1224"/>
      <c r="AI193" s="1232"/>
      <c r="AJ193" s="1232"/>
      <c r="AK193" s="1235"/>
      <c r="AL193" s="1235"/>
      <c r="AM193" s="1237"/>
    </row>
    <row r="194" spans="1:49">
      <c r="A194" s="463"/>
      <c r="C194" s="577"/>
      <c r="D194" s="577"/>
      <c r="E194" s="577"/>
      <c r="F194" s="577"/>
      <c r="G194" s="577"/>
      <c r="H194" s="577"/>
      <c r="I194" s="577"/>
      <c r="J194" s="577"/>
      <c r="K194" s="577"/>
      <c r="L194" s="577"/>
      <c r="M194" s="577"/>
      <c r="N194" s="577"/>
      <c r="O194" s="577"/>
      <c r="P194" s="577"/>
      <c r="Z194" s="463"/>
      <c r="AA194" s="463"/>
      <c r="AB194" s="463"/>
      <c r="AC194" s="622" t="s">
        <v>1128</v>
      </c>
      <c r="AD194" s="463"/>
      <c r="AE194" s="463"/>
      <c r="AF194" s="463"/>
      <c r="AG194" s="463"/>
      <c r="AH194" s="463"/>
      <c r="AI194" s="463"/>
      <c r="AJ194" s="463"/>
      <c r="AK194" s="463"/>
      <c r="AL194" s="463"/>
      <c r="AM194" s="463"/>
      <c r="AU194" s="475"/>
      <c r="AV194" s="475"/>
      <c r="AW194" s="455"/>
    </row>
    <row r="195" spans="1:49">
      <c r="A195" s="463"/>
      <c r="C195" s="577"/>
      <c r="D195" s="577"/>
      <c r="E195" s="577"/>
      <c r="F195" s="577"/>
      <c r="G195" s="577"/>
      <c r="H195" s="577"/>
      <c r="I195" s="464" t="s">
        <v>1129</v>
      </c>
      <c r="J195" s="577"/>
      <c r="K195" s="577"/>
      <c r="L195" s="577"/>
      <c r="M195" s="577"/>
      <c r="N195" s="577"/>
      <c r="O195" s="577"/>
      <c r="P195" s="577"/>
      <c r="Z195" s="463"/>
      <c r="AA195" s="463"/>
      <c r="AB195" s="463"/>
      <c r="AC195" s="622"/>
      <c r="AD195" s="463"/>
      <c r="AE195" s="463"/>
      <c r="AF195" s="463"/>
      <c r="AG195" s="463"/>
      <c r="AH195" s="463"/>
      <c r="AI195" s="463"/>
      <c r="AJ195" s="463"/>
      <c r="AK195" s="463"/>
      <c r="AL195" s="463"/>
      <c r="AM195" s="463"/>
      <c r="AU195" s="475"/>
      <c r="AV195" s="475"/>
      <c r="AW195" s="455"/>
    </row>
    <row r="196" spans="1:49" ht="15.95" customHeight="1" thickBot="1">
      <c r="A196" s="463"/>
      <c r="C196" s="463"/>
      <c r="D196" s="463"/>
      <c r="E196" s="623" t="s">
        <v>981</v>
      </c>
      <c r="F196" s="1217" t="s">
        <v>1130</v>
      </c>
      <c r="G196" s="1219"/>
      <c r="I196" s="1226" t="s">
        <v>1131</v>
      </c>
      <c r="J196" s="1226"/>
      <c r="K196" s="1226" t="s">
        <v>1132</v>
      </c>
      <c r="L196" s="1226"/>
      <c r="M196" s="1217" t="s">
        <v>1133</v>
      </c>
      <c r="N196" s="1218"/>
      <c r="O196" s="1218"/>
      <c r="P196" s="1218"/>
      <c r="Q196" s="1219"/>
      <c r="R196" s="463"/>
      <c r="S196" s="1217" t="s">
        <v>1134</v>
      </c>
      <c r="T196" s="1218"/>
      <c r="U196" s="1218"/>
      <c r="V196" s="1218"/>
      <c r="W196" s="1219"/>
      <c r="X196" s="463"/>
      <c r="Z196" s="1220"/>
      <c r="AA196" s="1220"/>
      <c r="AB196" s="1220"/>
      <c r="AC196" s="1220" t="s">
        <v>1135</v>
      </c>
      <c r="AD196" s="1220"/>
      <c r="AE196" s="1220"/>
      <c r="AF196" s="1220" t="s">
        <v>1136</v>
      </c>
      <c r="AG196" s="1220"/>
      <c r="AH196" s="1220"/>
      <c r="AI196" s="1220"/>
      <c r="AJ196" s="1220"/>
      <c r="AK196" s="1220" t="s">
        <v>1078</v>
      </c>
      <c r="AL196" s="1220"/>
      <c r="AM196" s="1220"/>
      <c r="AN196" s="624" t="s">
        <v>1137</v>
      </c>
      <c r="AP196" s="1221" t="s">
        <v>1138</v>
      </c>
      <c r="AQ196" s="1222"/>
      <c r="AR196" s="1223"/>
      <c r="AU196" s="475"/>
      <c r="AV196" s="475"/>
      <c r="AW196" s="455"/>
    </row>
    <row r="197" spans="1:49" ht="15.95" customHeight="1">
      <c r="A197" s="463"/>
      <c r="C197" s="463"/>
      <c r="D197" s="463"/>
      <c r="E197" s="625" t="s">
        <v>1139</v>
      </c>
      <c r="F197" s="1211">
        <f t="shared" ref="F197:F221" si="105">IF(E197="","",COUNTIF($C$10:$C$141,E197))</f>
        <v>0</v>
      </c>
      <c r="G197" s="1212"/>
      <c r="I197" s="1213">
        <f t="shared" ref="I197:I221" si="106">SUMIF($AN$10:$AN$141,E197,$AP$10:$AP$141)</f>
        <v>0</v>
      </c>
      <c r="J197" s="1213"/>
      <c r="K197" s="1213">
        <f t="shared" ref="K197:K221" si="107">SUMIF($AN$10:$AN$141,E197,$AR$10:$AR$141)</f>
        <v>0</v>
      </c>
      <c r="L197" s="1213"/>
      <c r="M197" s="1214">
        <f t="shared" ref="M197:M221" si="108">SUM(I197:L197)</f>
        <v>0</v>
      </c>
      <c r="N197" s="1200"/>
      <c r="O197" s="626" t="s">
        <v>1140</v>
      </c>
      <c r="P197" s="1200">
        <f t="shared" ref="P197:P221" si="109">ROUNDDOWN(SUM(M197),1)</f>
        <v>0</v>
      </c>
      <c r="Q197" s="1201"/>
      <c r="R197" s="463"/>
      <c r="S197" s="1215">
        <f t="shared" ref="S197:S221" si="110">SUMIF($AN$10:$AN$141,E197,$AQ$10:$AQ$141)</f>
        <v>0</v>
      </c>
      <c r="T197" s="1216"/>
      <c r="U197" s="626" t="s">
        <v>1140</v>
      </c>
      <c r="V197" s="1200">
        <f>ROUNDDOWN(SUM(S197),1)</f>
        <v>0</v>
      </c>
      <c r="W197" s="1201"/>
      <c r="X197" s="463"/>
      <c r="Y197" s="627" t="s">
        <v>1141</v>
      </c>
      <c r="Z197" s="1202"/>
      <c r="AA197" s="1203"/>
      <c r="AB197" s="1203"/>
      <c r="AC197" s="628" t="s">
        <v>990</v>
      </c>
      <c r="AD197" s="1204" t="s">
        <v>1142</v>
      </c>
      <c r="AE197" s="1205"/>
      <c r="AF197" s="1206" t="s">
        <v>1122</v>
      </c>
      <c r="AG197" s="1207"/>
      <c r="AH197" s="629" t="s">
        <v>1123</v>
      </c>
      <c r="AI197" s="1207" t="s">
        <v>1143</v>
      </c>
      <c r="AJ197" s="1208"/>
      <c r="AK197" s="1209">
        <v>7.5</v>
      </c>
      <c r="AL197" s="1210"/>
      <c r="AM197" s="630" t="s">
        <v>1125</v>
      </c>
      <c r="AN197" s="631" t="str">
        <f>CONCATENATE(AC197,"：",AD197,"（",AK197,AM197,"）、")</f>
        <v>夜：夜勤（7.5ｈ）、</v>
      </c>
      <c r="AO197" s="464" t="str">
        <f>IF(AC197="","",AC197)</f>
        <v>夜</v>
      </c>
      <c r="AP197" s="632">
        <v>7.5</v>
      </c>
      <c r="AQ197" s="633"/>
      <c r="AR197" s="634">
        <f>SUM(AP197:AQ197)</f>
        <v>7.5</v>
      </c>
      <c r="AU197" s="635"/>
      <c r="AV197" s="635"/>
      <c r="AW197" s="455"/>
    </row>
    <row r="198" spans="1:49" ht="15.95" customHeight="1" thickBot="1">
      <c r="A198" s="463"/>
      <c r="C198" s="463"/>
      <c r="D198" s="463"/>
      <c r="E198" s="636" t="s">
        <v>1144</v>
      </c>
      <c r="F198" s="1177">
        <f t="shared" si="105"/>
        <v>0</v>
      </c>
      <c r="G198" s="1178"/>
      <c r="I198" s="1179">
        <f t="shared" si="106"/>
        <v>0</v>
      </c>
      <c r="J198" s="1179"/>
      <c r="K198" s="1179">
        <f t="shared" si="107"/>
        <v>0</v>
      </c>
      <c r="L198" s="1179"/>
      <c r="M198" s="1180">
        <f t="shared" si="108"/>
        <v>0</v>
      </c>
      <c r="N198" s="1167"/>
      <c r="O198" s="637" t="s">
        <v>1140</v>
      </c>
      <c r="P198" s="1167">
        <f t="shared" si="109"/>
        <v>0</v>
      </c>
      <c r="Q198" s="1168"/>
      <c r="R198" s="463"/>
      <c r="S198" s="1181">
        <f t="shared" si="110"/>
        <v>0</v>
      </c>
      <c r="T198" s="1182"/>
      <c r="U198" s="637" t="s">
        <v>1140</v>
      </c>
      <c r="V198" s="1167">
        <f t="shared" ref="V198:V221" si="111">ROUNDDOWN(SUM(S198),1)</f>
        <v>0</v>
      </c>
      <c r="W198" s="1168"/>
      <c r="X198" s="463"/>
      <c r="Y198" s="627" t="s">
        <v>1145</v>
      </c>
      <c r="Z198" s="1191"/>
      <c r="AA198" s="1192"/>
      <c r="AB198" s="1192"/>
      <c r="AC198" s="638" t="s">
        <v>991</v>
      </c>
      <c r="AD198" s="1193" t="s">
        <v>1146</v>
      </c>
      <c r="AE198" s="1194"/>
      <c r="AF198" s="1195" t="s">
        <v>1143</v>
      </c>
      <c r="AG198" s="1196"/>
      <c r="AH198" s="639" t="s">
        <v>1123</v>
      </c>
      <c r="AI198" s="1196" t="s">
        <v>1124</v>
      </c>
      <c r="AJ198" s="1197"/>
      <c r="AK198" s="1198">
        <v>7.25</v>
      </c>
      <c r="AL198" s="1199"/>
      <c r="AM198" s="640" t="s">
        <v>1125</v>
      </c>
      <c r="AN198" s="641" t="str">
        <f t="shared" ref="AN198:AN221" si="112">CONCATENATE(AC198,"：",AD198,"（",AK198,AM198,"）、")</f>
        <v>明：明け（7.25ｈ）、</v>
      </c>
      <c r="AO198" s="464" t="str">
        <f t="shared" ref="AO198:AO221" si="113">IF(AC198="","",AC198)</f>
        <v>明</v>
      </c>
      <c r="AP198" s="642"/>
      <c r="AQ198" s="643">
        <v>7.25</v>
      </c>
      <c r="AR198" s="644">
        <f t="shared" ref="AR198:AR221" si="114">SUM(AP198:AQ198)</f>
        <v>7.25</v>
      </c>
      <c r="AU198" s="635"/>
      <c r="AV198" s="635"/>
      <c r="AW198" s="455"/>
    </row>
    <row r="199" spans="1:49" ht="15.95" customHeight="1">
      <c r="A199" s="463"/>
      <c r="C199" s="463"/>
      <c r="D199" s="463"/>
      <c r="E199" s="636" t="s">
        <v>1147</v>
      </c>
      <c r="F199" s="1177">
        <f t="shared" si="105"/>
        <v>0</v>
      </c>
      <c r="G199" s="1178"/>
      <c r="I199" s="1179">
        <f t="shared" si="106"/>
        <v>0</v>
      </c>
      <c r="J199" s="1179"/>
      <c r="K199" s="1179">
        <f t="shared" si="107"/>
        <v>0</v>
      </c>
      <c r="L199" s="1179"/>
      <c r="M199" s="1180">
        <f t="shared" si="108"/>
        <v>0</v>
      </c>
      <c r="N199" s="1167"/>
      <c r="O199" s="637" t="s">
        <v>1140</v>
      </c>
      <c r="P199" s="1167">
        <f t="shared" si="109"/>
        <v>0</v>
      </c>
      <c r="Q199" s="1168"/>
      <c r="R199" s="463"/>
      <c r="S199" s="1181">
        <f t="shared" si="110"/>
        <v>0</v>
      </c>
      <c r="T199" s="1182"/>
      <c r="U199" s="637" t="s">
        <v>1140</v>
      </c>
      <c r="V199" s="1167">
        <f t="shared" si="111"/>
        <v>0</v>
      </c>
      <c r="W199" s="1168"/>
      <c r="X199" s="463"/>
      <c r="Y199" s="627" t="s">
        <v>1148</v>
      </c>
      <c r="Z199" s="1183"/>
      <c r="AA199" s="1183"/>
      <c r="AB199" s="1183"/>
      <c r="AC199" s="645" t="s">
        <v>1073</v>
      </c>
      <c r="AD199" s="1184" t="s">
        <v>1149</v>
      </c>
      <c r="AE199" s="1185"/>
      <c r="AF199" s="1186" t="s">
        <v>1150</v>
      </c>
      <c r="AG199" s="1187"/>
      <c r="AH199" s="646" t="s">
        <v>1123</v>
      </c>
      <c r="AI199" s="1187" t="s">
        <v>1151</v>
      </c>
      <c r="AJ199" s="1188"/>
      <c r="AK199" s="1189">
        <v>7.75</v>
      </c>
      <c r="AL199" s="1190"/>
      <c r="AM199" s="647" t="s">
        <v>1125</v>
      </c>
      <c r="AN199" s="648" t="str">
        <f t="shared" si="112"/>
        <v>①：日勤Ａ（7.75ｈ）、</v>
      </c>
      <c r="AO199" s="464" t="str">
        <f t="shared" si="113"/>
        <v>①</v>
      </c>
      <c r="AP199" s="649">
        <v>0.57999999999999996</v>
      </c>
      <c r="AQ199" s="649">
        <v>0.75</v>
      </c>
      <c r="AR199" s="650">
        <f t="shared" si="114"/>
        <v>1.33</v>
      </c>
      <c r="AU199" s="635"/>
      <c r="AV199" s="635"/>
      <c r="AW199" s="455"/>
    </row>
    <row r="200" spans="1:49" ht="15.95" customHeight="1">
      <c r="A200" s="463"/>
      <c r="C200" s="463"/>
      <c r="D200" s="463"/>
      <c r="E200" s="636" t="s">
        <v>1152</v>
      </c>
      <c r="F200" s="1177">
        <f t="shared" si="105"/>
        <v>0</v>
      </c>
      <c r="G200" s="1178"/>
      <c r="I200" s="1179">
        <f t="shared" si="106"/>
        <v>0</v>
      </c>
      <c r="J200" s="1179"/>
      <c r="K200" s="1179">
        <f t="shared" si="107"/>
        <v>0</v>
      </c>
      <c r="L200" s="1179"/>
      <c r="M200" s="1180">
        <f t="shared" si="108"/>
        <v>0</v>
      </c>
      <c r="N200" s="1167"/>
      <c r="O200" s="637" t="s">
        <v>1140</v>
      </c>
      <c r="P200" s="1167">
        <f t="shared" si="109"/>
        <v>0</v>
      </c>
      <c r="Q200" s="1168"/>
      <c r="R200" s="463"/>
      <c r="S200" s="1181">
        <f t="shared" si="110"/>
        <v>0</v>
      </c>
      <c r="T200" s="1182"/>
      <c r="U200" s="637" t="s">
        <v>1140</v>
      </c>
      <c r="V200" s="1167">
        <f t="shared" si="111"/>
        <v>0</v>
      </c>
      <c r="W200" s="1168"/>
      <c r="X200" s="463"/>
      <c r="Y200" s="627" t="s">
        <v>1153</v>
      </c>
      <c r="Z200" s="1169"/>
      <c r="AA200" s="1169"/>
      <c r="AB200" s="1169"/>
      <c r="AC200" s="651" t="s">
        <v>1074</v>
      </c>
      <c r="AD200" s="1170" t="s">
        <v>1154</v>
      </c>
      <c r="AE200" s="1171"/>
      <c r="AF200" s="1172" t="s">
        <v>1155</v>
      </c>
      <c r="AG200" s="1173"/>
      <c r="AH200" s="652" t="s">
        <v>1123</v>
      </c>
      <c r="AI200" s="1173" t="s">
        <v>1156</v>
      </c>
      <c r="AJ200" s="1174"/>
      <c r="AK200" s="1175">
        <v>7.75</v>
      </c>
      <c r="AL200" s="1176"/>
      <c r="AM200" s="653" t="s">
        <v>1125</v>
      </c>
      <c r="AN200" s="654" t="str">
        <f t="shared" si="112"/>
        <v>②：早出（7.75ｈ）、</v>
      </c>
      <c r="AO200" s="464" t="str">
        <f t="shared" si="113"/>
        <v>②</v>
      </c>
      <c r="AP200" s="655">
        <v>2.08</v>
      </c>
      <c r="AQ200" s="655"/>
      <c r="AR200" s="656">
        <f t="shared" si="114"/>
        <v>2.08</v>
      </c>
      <c r="AU200" s="635"/>
      <c r="AV200" s="635"/>
      <c r="AW200" s="455"/>
    </row>
    <row r="201" spans="1:49" ht="15.95" customHeight="1">
      <c r="A201" s="463"/>
      <c r="C201" s="463"/>
      <c r="D201" s="463"/>
      <c r="E201" s="657" t="s">
        <v>987</v>
      </c>
      <c r="F201" s="1177">
        <f t="shared" si="105"/>
        <v>3</v>
      </c>
      <c r="G201" s="1178"/>
      <c r="I201" s="1179">
        <f t="shared" si="106"/>
        <v>2</v>
      </c>
      <c r="J201" s="1179"/>
      <c r="K201" s="1179">
        <f t="shared" si="107"/>
        <v>0.88</v>
      </c>
      <c r="L201" s="1179"/>
      <c r="M201" s="1180">
        <f t="shared" si="108"/>
        <v>2.88</v>
      </c>
      <c r="N201" s="1167"/>
      <c r="O201" s="637" t="s">
        <v>1140</v>
      </c>
      <c r="P201" s="1167">
        <f t="shared" si="109"/>
        <v>2.8</v>
      </c>
      <c r="Q201" s="1168"/>
      <c r="R201" s="463"/>
      <c r="S201" s="1181">
        <f t="shared" si="110"/>
        <v>2.84</v>
      </c>
      <c r="T201" s="1182"/>
      <c r="U201" s="637" t="s">
        <v>1140</v>
      </c>
      <c r="V201" s="1167">
        <f t="shared" si="111"/>
        <v>2.8</v>
      </c>
      <c r="W201" s="1168"/>
      <c r="X201" s="463"/>
      <c r="Y201" s="627" t="s">
        <v>1157</v>
      </c>
      <c r="Z201" s="1169"/>
      <c r="AA201" s="1169"/>
      <c r="AB201" s="1169"/>
      <c r="AC201" s="651" t="s">
        <v>1075</v>
      </c>
      <c r="AD201" s="1170" t="s">
        <v>1158</v>
      </c>
      <c r="AE201" s="1171"/>
      <c r="AF201" s="1172" t="s">
        <v>1159</v>
      </c>
      <c r="AG201" s="1173"/>
      <c r="AH201" s="652" t="s">
        <v>1123</v>
      </c>
      <c r="AI201" s="1173" t="s">
        <v>1160</v>
      </c>
      <c r="AJ201" s="1174"/>
      <c r="AK201" s="1175">
        <v>7.75</v>
      </c>
      <c r="AL201" s="1176"/>
      <c r="AM201" s="653" t="s">
        <v>1125</v>
      </c>
      <c r="AN201" s="654" t="str">
        <f t="shared" si="112"/>
        <v>③：遅出（7.75ｈ）、</v>
      </c>
      <c r="AO201" s="464" t="str">
        <f t="shared" si="113"/>
        <v>③</v>
      </c>
      <c r="AP201" s="655"/>
      <c r="AQ201" s="655">
        <v>2.5</v>
      </c>
      <c r="AR201" s="656">
        <f t="shared" si="114"/>
        <v>2.5</v>
      </c>
      <c r="AU201" s="635"/>
      <c r="AV201" s="635"/>
      <c r="AW201" s="455"/>
    </row>
    <row r="202" spans="1:49" ht="15.95" customHeight="1">
      <c r="A202" s="463"/>
      <c r="C202" s="463"/>
      <c r="D202" s="463"/>
      <c r="E202" s="657" t="s">
        <v>995</v>
      </c>
      <c r="F202" s="1177">
        <f t="shared" si="105"/>
        <v>1</v>
      </c>
      <c r="G202" s="1178"/>
      <c r="I202" s="1179">
        <f t="shared" si="106"/>
        <v>1</v>
      </c>
      <c r="J202" s="1179"/>
      <c r="K202" s="1179">
        <f t="shared" si="107"/>
        <v>0</v>
      </c>
      <c r="L202" s="1179"/>
      <c r="M202" s="1180">
        <f t="shared" si="108"/>
        <v>1</v>
      </c>
      <c r="N202" s="1167"/>
      <c r="O202" s="637" t="s">
        <v>1140</v>
      </c>
      <c r="P202" s="1167">
        <f t="shared" si="109"/>
        <v>1</v>
      </c>
      <c r="Q202" s="1168"/>
      <c r="R202" s="463"/>
      <c r="S202" s="1181">
        <f t="shared" si="110"/>
        <v>0.93</v>
      </c>
      <c r="T202" s="1182"/>
      <c r="U202" s="637" t="s">
        <v>1140</v>
      </c>
      <c r="V202" s="1167">
        <f t="shared" si="111"/>
        <v>0.9</v>
      </c>
      <c r="W202" s="1168"/>
      <c r="X202" s="463"/>
      <c r="Y202" s="627" t="s">
        <v>1161</v>
      </c>
      <c r="Z202" s="1169"/>
      <c r="AA202" s="1169"/>
      <c r="AB202" s="1169"/>
      <c r="AC202" s="651" t="s">
        <v>1162</v>
      </c>
      <c r="AD202" s="1170" t="s">
        <v>1163</v>
      </c>
      <c r="AE202" s="1171"/>
      <c r="AF202" s="1172" t="s">
        <v>1150</v>
      </c>
      <c r="AG202" s="1173"/>
      <c r="AH202" s="652" t="s">
        <v>1123</v>
      </c>
      <c r="AI202" s="1173" t="s">
        <v>1164</v>
      </c>
      <c r="AJ202" s="1174"/>
      <c r="AK202" s="1175">
        <v>4</v>
      </c>
      <c r="AL202" s="1176"/>
      <c r="AM202" s="653" t="s">
        <v>1125</v>
      </c>
      <c r="AN202" s="654" t="str">
        <f t="shared" si="112"/>
        <v>⑤：午前Ａ（4ｈ）、</v>
      </c>
      <c r="AO202" s="566" t="str">
        <f t="shared" si="113"/>
        <v>⑤</v>
      </c>
      <c r="AP202" s="655">
        <v>0.57999999999999996</v>
      </c>
      <c r="AQ202" s="655"/>
      <c r="AR202" s="656">
        <f t="shared" si="114"/>
        <v>0.57999999999999996</v>
      </c>
      <c r="AU202" s="635"/>
      <c r="AV202" s="635"/>
      <c r="AW202" s="455"/>
    </row>
    <row r="203" spans="1:49" ht="15.95" customHeight="1">
      <c r="A203" s="463"/>
      <c r="C203" s="463"/>
      <c r="D203" s="463"/>
      <c r="E203" s="636" t="s">
        <v>1165</v>
      </c>
      <c r="F203" s="1177">
        <f t="shared" si="105"/>
        <v>0</v>
      </c>
      <c r="G203" s="1178"/>
      <c r="I203" s="1179">
        <f t="shared" si="106"/>
        <v>0</v>
      </c>
      <c r="J203" s="1179"/>
      <c r="K203" s="1179">
        <f t="shared" si="107"/>
        <v>0</v>
      </c>
      <c r="L203" s="1179"/>
      <c r="M203" s="1180">
        <f t="shared" si="108"/>
        <v>0</v>
      </c>
      <c r="N203" s="1167"/>
      <c r="O203" s="637" t="s">
        <v>1140</v>
      </c>
      <c r="P203" s="1167">
        <f t="shared" si="109"/>
        <v>0</v>
      </c>
      <c r="Q203" s="1168"/>
      <c r="R203" s="463"/>
      <c r="S203" s="1181">
        <f t="shared" si="110"/>
        <v>0</v>
      </c>
      <c r="T203" s="1182"/>
      <c r="U203" s="637" t="s">
        <v>1140</v>
      </c>
      <c r="V203" s="1167">
        <f t="shared" si="111"/>
        <v>0</v>
      </c>
      <c r="W203" s="1168"/>
      <c r="X203" s="463"/>
      <c r="Y203" s="627" t="s">
        <v>1166</v>
      </c>
      <c r="Z203" s="1169"/>
      <c r="AA203" s="1169"/>
      <c r="AB203" s="1169"/>
      <c r="AC203" s="651" t="s">
        <v>1167</v>
      </c>
      <c r="AD203" s="1170" t="s">
        <v>1168</v>
      </c>
      <c r="AE203" s="1171"/>
      <c r="AF203" s="1172" t="s">
        <v>1169</v>
      </c>
      <c r="AG203" s="1173"/>
      <c r="AH203" s="652" t="s">
        <v>1123</v>
      </c>
      <c r="AI203" s="1173" t="s">
        <v>1170</v>
      </c>
      <c r="AJ203" s="1174"/>
      <c r="AK203" s="1175">
        <v>4</v>
      </c>
      <c r="AL203" s="1176"/>
      <c r="AM203" s="653" t="s">
        <v>1125</v>
      </c>
      <c r="AN203" s="654" t="str">
        <f t="shared" si="112"/>
        <v>⑥：午後Ａ（4ｈ）、</v>
      </c>
      <c r="AO203" s="566" t="str">
        <f t="shared" si="113"/>
        <v>⑥</v>
      </c>
      <c r="AP203" s="655"/>
      <c r="AQ203" s="655">
        <v>1</v>
      </c>
      <c r="AR203" s="656">
        <f t="shared" si="114"/>
        <v>1</v>
      </c>
      <c r="AU203" s="635"/>
      <c r="AV203" s="635"/>
      <c r="AW203" s="455"/>
    </row>
    <row r="204" spans="1:49" ht="15.95" customHeight="1">
      <c r="A204" s="463"/>
      <c r="C204" s="463"/>
      <c r="D204" s="463"/>
      <c r="E204" s="636" t="s">
        <v>1171</v>
      </c>
      <c r="F204" s="1177">
        <f t="shared" si="105"/>
        <v>0</v>
      </c>
      <c r="G204" s="1178"/>
      <c r="I204" s="1179">
        <f t="shared" si="106"/>
        <v>0</v>
      </c>
      <c r="J204" s="1179"/>
      <c r="K204" s="1179">
        <f t="shared" si="107"/>
        <v>0</v>
      </c>
      <c r="L204" s="1179"/>
      <c r="M204" s="1180">
        <f t="shared" si="108"/>
        <v>0</v>
      </c>
      <c r="N204" s="1167"/>
      <c r="O204" s="637" t="s">
        <v>1140</v>
      </c>
      <c r="P204" s="1167">
        <f t="shared" si="109"/>
        <v>0</v>
      </c>
      <c r="Q204" s="1168"/>
      <c r="R204" s="463"/>
      <c r="S204" s="1181">
        <f t="shared" si="110"/>
        <v>0</v>
      </c>
      <c r="T204" s="1182"/>
      <c r="U204" s="637" t="s">
        <v>1140</v>
      </c>
      <c r="V204" s="1167">
        <f t="shared" si="111"/>
        <v>0</v>
      </c>
      <c r="W204" s="1168"/>
      <c r="X204" s="463"/>
      <c r="Y204" s="627" t="s">
        <v>1172</v>
      </c>
      <c r="Z204" s="1169"/>
      <c r="AA204" s="1169"/>
      <c r="AB204" s="1169"/>
      <c r="AC204" s="651" t="s">
        <v>1173</v>
      </c>
      <c r="AD204" s="1170" t="s">
        <v>1174</v>
      </c>
      <c r="AE204" s="1171"/>
      <c r="AF204" s="1172" t="s">
        <v>1175</v>
      </c>
      <c r="AG204" s="1173"/>
      <c r="AH204" s="652" t="s">
        <v>1123</v>
      </c>
      <c r="AI204" s="1173" t="s">
        <v>1176</v>
      </c>
      <c r="AJ204" s="1174"/>
      <c r="AK204" s="1175">
        <v>7</v>
      </c>
      <c r="AL204" s="1176"/>
      <c r="AM204" s="653" t="s">
        <v>1125</v>
      </c>
      <c r="AN204" s="654" t="str">
        <f t="shared" si="112"/>
        <v>⑦：日勤Ｂ（7ｈ）、</v>
      </c>
      <c r="AO204" s="566" t="str">
        <f t="shared" si="113"/>
        <v>⑦</v>
      </c>
      <c r="AP204" s="655">
        <v>0.25</v>
      </c>
      <c r="AQ204" s="655">
        <v>0.5</v>
      </c>
      <c r="AR204" s="656">
        <f t="shared" si="114"/>
        <v>0.75</v>
      </c>
      <c r="AU204" s="635"/>
      <c r="AV204" s="635"/>
      <c r="AW204" s="455"/>
    </row>
    <row r="205" spans="1:49" ht="15.95" customHeight="1">
      <c r="A205" s="463"/>
      <c r="C205" s="463"/>
      <c r="D205" s="463"/>
      <c r="E205" s="636" t="s">
        <v>1177</v>
      </c>
      <c r="F205" s="1177">
        <f t="shared" si="105"/>
        <v>0</v>
      </c>
      <c r="G205" s="1178"/>
      <c r="I205" s="1179">
        <f t="shared" si="106"/>
        <v>0</v>
      </c>
      <c r="J205" s="1179"/>
      <c r="K205" s="1179">
        <f t="shared" si="107"/>
        <v>0</v>
      </c>
      <c r="L205" s="1179"/>
      <c r="M205" s="1180">
        <f t="shared" si="108"/>
        <v>0</v>
      </c>
      <c r="N205" s="1167"/>
      <c r="O205" s="637" t="s">
        <v>1140</v>
      </c>
      <c r="P205" s="1167">
        <f t="shared" si="109"/>
        <v>0</v>
      </c>
      <c r="Q205" s="1168"/>
      <c r="R205" s="463"/>
      <c r="S205" s="1181">
        <f t="shared" si="110"/>
        <v>0</v>
      </c>
      <c r="T205" s="1182"/>
      <c r="U205" s="637" t="s">
        <v>1140</v>
      </c>
      <c r="V205" s="1167">
        <f t="shared" si="111"/>
        <v>0</v>
      </c>
      <c r="W205" s="1168"/>
      <c r="X205" s="463"/>
      <c r="Y205" s="627" t="s">
        <v>1178</v>
      </c>
      <c r="Z205" s="1169"/>
      <c r="AA205" s="1169"/>
      <c r="AB205" s="1169"/>
      <c r="AC205" s="651" t="s">
        <v>1179</v>
      </c>
      <c r="AD205" s="1170" t="s">
        <v>1180</v>
      </c>
      <c r="AE205" s="1171"/>
      <c r="AF205" s="1172" t="s">
        <v>1175</v>
      </c>
      <c r="AG205" s="1173"/>
      <c r="AH205" s="652" t="s">
        <v>1123</v>
      </c>
      <c r="AI205" s="1173" t="s">
        <v>1181</v>
      </c>
      <c r="AJ205" s="1174"/>
      <c r="AK205" s="1175">
        <v>4</v>
      </c>
      <c r="AL205" s="1176"/>
      <c r="AM205" s="653" t="s">
        <v>1125</v>
      </c>
      <c r="AN205" s="654" t="str">
        <f t="shared" si="112"/>
        <v>⑧：午前Ｂ（4ｈ）、</v>
      </c>
      <c r="AO205" s="566" t="str">
        <f t="shared" si="113"/>
        <v>⑧</v>
      </c>
      <c r="AP205" s="655">
        <v>0.25</v>
      </c>
      <c r="AQ205" s="655"/>
      <c r="AR205" s="656">
        <f t="shared" si="114"/>
        <v>0.25</v>
      </c>
      <c r="AU205" s="635"/>
      <c r="AV205" s="635"/>
      <c r="AW205" s="455"/>
    </row>
    <row r="206" spans="1:49" ht="15.95" customHeight="1">
      <c r="A206" s="463"/>
      <c r="C206" s="463"/>
      <c r="D206" s="463"/>
      <c r="E206" s="636" t="s">
        <v>1182</v>
      </c>
      <c r="F206" s="1177">
        <f t="shared" si="105"/>
        <v>0</v>
      </c>
      <c r="G206" s="1178"/>
      <c r="I206" s="1179">
        <f t="shared" si="106"/>
        <v>0</v>
      </c>
      <c r="J206" s="1179"/>
      <c r="K206" s="1179">
        <f t="shared" si="107"/>
        <v>0</v>
      </c>
      <c r="L206" s="1179"/>
      <c r="M206" s="1180">
        <f t="shared" si="108"/>
        <v>0</v>
      </c>
      <c r="N206" s="1167"/>
      <c r="O206" s="637" t="s">
        <v>1140</v>
      </c>
      <c r="P206" s="1167">
        <f t="shared" si="109"/>
        <v>0</v>
      </c>
      <c r="Q206" s="1168"/>
      <c r="R206" s="463"/>
      <c r="S206" s="1181">
        <f t="shared" si="110"/>
        <v>0</v>
      </c>
      <c r="T206" s="1182"/>
      <c r="U206" s="637" t="s">
        <v>1140</v>
      </c>
      <c r="V206" s="1167">
        <f t="shared" si="111"/>
        <v>0</v>
      </c>
      <c r="W206" s="1168"/>
      <c r="X206" s="463"/>
      <c r="Y206" s="627" t="s">
        <v>1183</v>
      </c>
      <c r="Z206" s="1169"/>
      <c r="AA206" s="1169"/>
      <c r="AB206" s="1169"/>
      <c r="AC206" s="651" t="s">
        <v>1184</v>
      </c>
      <c r="AD206" s="1170" t="s">
        <v>1185</v>
      </c>
      <c r="AE206" s="1171"/>
      <c r="AF206" s="1172" t="s">
        <v>1181</v>
      </c>
      <c r="AG206" s="1173"/>
      <c r="AH206" s="652" t="s">
        <v>1123</v>
      </c>
      <c r="AI206" s="1173" t="s">
        <v>1176</v>
      </c>
      <c r="AJ206" s="1174"/>
      <c r="AK206" s="1175">
        <v>4</v>
      </c>
      <c r="AL206" s="1176"/>
      <c r="AM206" s="653" t="s">
        <v>1125</v>
      </c>
      <c r="AN206" s="654" t="str">
        <f t="shared" si="112"/>
        <v>⑨：午後Ｂ（4ｈ）、</v>
      </c>
      <c r="AO206" s="566" t="str">
        <f t="shared" si="113"/>
        <v>⑨</v>
      </c>
      <c r="AP206" s="655"/>
      <c r="AQ206" s="655">
        <v>0.5</v>
      </c>
      <c r="AR206" s="656">
        <f t="shared" si="114"/>
        <v>0.5</v>
      </c>
      <c r="AU206" s="635"/>
      <c r="AV206" s="635"/>
      <c r="AW206" s="455"/>
    </row>
    <row r="207" spans="1:49" ht="15.95" customHeight="1">
      <c r="A207" s="463"/>
      <c r="C207" s="463"/>
      <c r="D207" s="463"/>
      <c r="E207" s="636" t="s">
        <v>1186</v>
      </c>
      <c r="F207" s="1177">
        <f t="shared" si="105"/>
        <v>0</v>
      </c>
      <c r="G207" s="1178"/>
      <c r="I207" s="1179">
        <f t="shared" si="106"/>
        <v>0</v>
      </c>
      <c r="J207" s="1179"/>
      <c r="K207" s="1179">
        <f t="shared" si="107"/>
        <v>0</v>
      </c>
      <c r="L207" s="1179"/>
      <c r="M207" s="1180">
        <f t="shared" si="108"/>
        <v>0</v>
      </c>
      <c r="N207" s="1167"/>
      <c r="O207" s="637" t="s">
        <v>1140</v>
      </c>
      <c r="P207" s="1167">
        <f t="shared" si="109"/>
        <v>0</v>
      </c>
      <c r="Q207" s="1168"/>
      <c r="R207" s="463"/>
      <c r="S207" s="1181">
        <f t="shared" si="110"/>
        <v>0</v>
      </c>
      <c r="T207" s="1182"/>
      <c r="U207" s="637" t="s">
        <v>1140</v>
      </c>
      <c r="V207" s="1167">
        <f t="shared" si="111"/>
        <v>0</v>
      </c>
      <c r="W207" s="1168"/>
      <c r="X207" s="463"/>
      <c r="Y207" s="627" t="s">
        <v>1187</v>
      </c>
      <c r="Z207" s="1169"/>
      <c r="AA207" s="1169"/>
      <c r="AB207" s="1169"/>
      <c r="AC207" s="651" t="s">
        <v>1188</v>
      </c>
      <c r="AD207" s="1170" t="s">
        <v>1189</v>
      </c>
      <c r="AE207" s="1171"/>
      <c r="AF207" s="1172" t="s">
        <v>1159</v>
      </c>
      <c r="AG207" s="1173"/>
      <c r="AH207" s="652" t="s">
        <v>1123</v>
      </c>
      <c r="AI207" s="1173" t="s">
        <v>1190</v>
      </c>
      <c r="AJ207" s="1174"/>
      <c r="AK207" s="1175">
        <v>4</v>
      </c>
      <c r="AL207" s="1176"/>
      <c r="AM207" s="653" t="s">
        <v>1125</v>
      </c>
      <c r="AN207" s="654" t="str">
        <f t="shared" si="112"/>
        <v>⑩：午後Ｃ（4ｈ）、</v>
      </c>
      <c r="AO207" s="566" t="str">
        <f t="shared" si="113"/>
        <v>⑩</v>
      </c>
      <c r="AP207" s="655"/>
      <c r="AQ207" s="655"/>
      <c r="AR207" s="656">
        <f t="shared" si="114"/>
        <v>0</v>
      </c>
      <c r="AU207" s="635"/>
      <c r="AV207" s="635"/>
      <c r="AW207" s="455"/>
    </row>
    <row r="208" spans="1:49" ht="15.95" customHeight="1">
      <c r="A208" s="463"/>
      <c r="C208" s="463"/>
      <c r="D208" s="463"/>
      <c r="E208" s="636" t="s">
        <v>1191</v>
      </c>
      <c r="F208" s="1177">
        <f t="shared" si="105"/>
        <v>0</v>
      </c>
      <c r="G208" s="1178"/>
      <c r="I208" s="1179">
        <f t="shared" si="106"/>
        <v>0</v>
      </c>
      <c r="J208" s="1179"/>
      <c r="K208" s="1179">
        <f t="shared" si="107"/>
        <v>0</v>
      </c>
      <c r="L208" s="1179"/>
      <c r="M208" s="1180">
        <f t="shared" si="108"/>
        <v>0</v>
      </c>
      <c r="N208" s="1167"/>
      <c r="O208" s="637" t="s">
        <v>1140</v>
      </c>
      <c r="P208" s="1167">
        <f t="shared" si="109"/>
        <v>0</v>
      </c>
      <c r="Q208" s="1168"/>
      <c r="R208" s="463"/>
      <c r="S208" s="1181">
        <f t="shared" si="110"/>
        <v>0</v>
      </c>
      <c r="T208" s="1182"/>
      <c r="U208" s="637" t="s">
        <v>1140</v>
      </c>
      <c r="V208" s="1167">
        <f t="shared" si="111"/>
        <v>0</v>
      </c>
      <c r="W208" s="1168"/>
      <c r="X208" s="463"/>
      <c r="Y208" s="627" t="s">
        <v>1192</v>
      </c>
      <c r="Z208" s="1169"/>
      <c r="AA208" s="1169"/>
      <c r="AB208" s="1169"/>
      <c r="AC208" s="651" t="s">
        <v>1193</v>
      </c>
      <c r="AD208" s="1170" t="s">
        <v>1194</v>
      </c>
      <c r="AE208" s="1171"/>
      <c r="AF208" s="1172" t="s">
        <v>1195</v>
      </c>
      <c r="AG208" s="1173"/>
      <c r="AH208" s="652" t="s">
        <v>1123</v>
      </c>
      <c r="AI208" s="1173" t="s">
        <v>1160</v>
      </c>
      <c r="AJ208" s="1174"/>
      <c r="AK208" s="1175">
        <v>4</v>
      </c>
      <c r="AL208" s="1176"/>
      <c r="AM208" s="653" t="s">
        <v>1125</v>
      </c>
      <c r="AN208" s="654" t="str">
        <f t="shared" si="112"/>
        <v>⑪：午後Ｄ（4ｈ）、</v>
      </c>
      <c r="AO208" s="566" t="str">
        <f t="shared" si="113"/>
        <v>⑪</v>
      </c>
      <c r="AP208" s="655"/>
      <c r="AQ208" s="655">
        <v>3.5</v>
      </c>
      <c r="AR208" s="656">
        <f t="shared" si="114"/>
        <v>3.5</v>
      </c>
      <c r="AU208" s="635"/>
      <c r="AV208" s="635"/>
      <c r="AW208" s="455"/>
    </row>
    <row r="209" spans="1:49" ht="15.95" customHeight="1">
      <c r="A209" s="463"/>
      <c r="C209" s="463"/>
      <c r="D209" s="463"/>
      <c r="E209" s="636" t="s">
        <v>1196</v>
      </c>
      <c r="F209" s="1177">
        <f t="shared" si="105"/>
        <v>0</v>
      </c>
      <c r="G209" s="1178"/>
      <c r="I209" s="1179">
        <f t="shared" si="106"/>
        <v>0</v>
      </c>
      <c r="J209" s="1179"/>
      <c r="K209" s="1179">
        <f t="shared" si="107"/>
        <v>0</v>
      </c>
      <c r="L209" s="1179"/>
      <c r="M209" s="1180">
        <f t="shared" si="108"/>
        <v>0</v>
      </c>
      <c r="N209" s="1167"/>
      <c r="O209" s="637" t="s">
        <v>1140</v>
      </c>
      <c r="P209" s="1167">
        <f t="shared" si="109"/>
        <v>0</v>
      </c>
      <c r="Q209" s="1168"/>
      <c r="R209" s="463"/>
      <c r="S209" s="1181">
        <f t="shared" si="110"/>
        <v>0</v>
      </c>
      <c r="T209" s="1182"/>
      <c r="U209" s="637" t="s">
        <v>1140</v>
      </c>
      <c r="V209" s="1167">
        <f t="shared" si="111"/>
        <v>0</v>
      </c>
      <c r="W209" s="1168"/>
      <c r="X209" s="463"/>
      <c r="Y209" s="627" t="s">
        <v>1197</v>
      </c>
      <c r="Z209" s="1169"/>
      <c r="AA209" s="1169"/>
      <c r="AB209" s="1169"/>
      <c r="AC209" s="651" t="s">
        <v>1198</v>
      </c>
      <c r="AD209" s="1170" t="s">
        <v>1199</v>
      </c>
      <c r="AE209" s="1171"/>
      <c r="AF209" s="1172" t="s">
        <v>1150</v>
      </c>
      <c r="AG209" s="1173"/>
      <c r="AH209" s="652" t="s">
        <v>1123</v>
      </c>
      <c r="AI209" s="1173" t="s">
        <v>1176</v>
      </c>
      <c r="AJ209" s="1174"/>
      <c r="AK209" s="1175">
        <v>7.5</v>
      </c>
      <c r="AL209" s="1176"/>
      <c r="AM209" s="653" t="s">
        <v>1125</v>
      </c>
      <c r="AN209" s="654" t="str">
        <f t="shared" si="112"/>
        <v>⑱：日勤Ｃ（7.5ｈ）、</v>
      </c>
      <c r="AO209" s="566" t="str">
        <f t="shared" si="113"/>
        <v>⑱</v>
      </c>
      <c r="AP209" s="655">
        <v>0.57999999999999996</v>
      </c>
      <c r="AQ209" s="655">
        <v>0.5</v>
      </c>
      <c r="AR209" s="656">
        <f t="shared" si="114"/>
        <v>1.08</v>
      </c>
      <c r="AU209" s="635"/>
      <c r="AV209" s="635"/>
      <c r="AW209" s="455"/>
    </row>
    <row r="210" spans="1:49" ht="15.95" customHeight="1">
      <c r="A210" s="463"/>
      <c r="C210" s="463"/>
      <c r="D210" s="463"/>
      <c r="E210" s="636" t="s">
        <v>1200</v>
      </c>
      <c r="F210" s="1177">
        <f t="shared" si="105"/>
        <v>0</v>
      </c>
      <c r="G210" s="1178"/>
      <c r="I210" s="1179">
        <f t="shared" si="106"/>
        <v>0</v>
      </c>
      <c r="J210" s="1179"/>
      <c r="K210" s="1179">
        <f t="shared" si="107"/>
        <v>0</v>
      </c>
      <c r="L210" s="1179"/>
      <c r="M210" s="1180">
        <f t="shared" si="108"/>
        <v>0</v>
      </c>
      <c r="N210" s="1167"/>
      <c r="O210" s="637" t="s">
        <v>1140</v>
      </c>
      <c r="P210" s="1167">
        <f t="shared" si="109"/>
        <v>0</v>
      </c>
      <c r="Q210" s="1168"/>
      <c r="R210" s="463"/>
      <c r="S210" s="1181">
        <f t="shared" si="110"/>
        <v>0</v>
      </c>
      <c r="T210" s="1182"/>
      <c r="U210" s="637" t="s">
        <v>1140</v>
      </c>
      <c r="V210" s="1167">
        <f t="shared" si="111"/>
        <v>0</v>
      </c>
      <c r="W210" s="1168"/>
      <c r="X210" s="463"/>
      <c r="Y210" s="627" t="s">
        <v>1201</v>
      </c>
      <c r="Z210" s="1169"/>
      <c r="AA210" s="1169"/>
      <c r="AB210" s="1169"/>
      <c r="AC210" s="651" t="s">
        <v>1202</v>
      </c>
      <c r="AD210" s="1170" t="s">
        <v>1203</v>
      </c>
      <c r="AE210" s="1171"/>
      <c r="AF210" s="1172" t="s">
        <v>1175</v>
      </c>
      <c r="AG210" s="1173"/>
      <c r="AH210" s="652" t="s">
        <v>1123</v>
      </c>
      <c r="AI210" s="1173" t="s">
        <v>1181</v>
      </c>
      <c r="AJ210" s="1174"/>
      <c r="AK210" s="1175">
        <v>4</v>
      </c>
      <c r="AL210" s="1176"/>
      <c r="AM210" s="653" t="s">
        <v>1125</v>
      </c>
      <c r="AN210" s="654" t="str">
        <f t="shared" si="112"/>
        <v>⑲：午前Ｃ（4ｈ）、</v>
      </c>
      <c r="AO210" s="566" t="str">
        <f t="shared" si="113"/>
        <v>⑲</v>
      </c>
      <c r="AP210" s="655">
        <v>0.25</v>
      </c>
      <c r="AQ210" s="655"/>
      <c r="AR210" s="656">
        <f t="shared" si="114"/>
        <v>0.25</v>
      </c>
      <c r="AU210" s="635"/>
      <c r="AV210" s="635"/>
      <c r="AW210" s="455"/>
    </row>
    <row r="211" spans="1:49" ht="15.95" customHeight="1">
      <c r="A211" s="463"/>
      <c r="C211" s="463"/>
      <c r="D211" s="463"/>
      <c r="E211" s="636" t="s">
        <v>1204</v>
      </c>
      <c r="F211" s="1177">
        <f t="shared" si="105"/>
        <v>0</v>
      </c>
      <c r="G211" s="1178"/>
      <c r="I211" s="1179">
        <f t="shared" si="106"/>
        <v>0</v>
      </c>
      <c r="J211" s="1179"/>
      <c r="K211" s="1179">
        <f t="shared" si="107"/>
        <v>0</v>
      </c>
      <c r="L211" s="1179"/>
      <c r="M211" s="1180">
        <f t="shared" si="108"/>
        <v>0</v>
      </c>
      <c r="N211" s="1167"/>
      <c r="O211" s="637" t="s">
        <v>1140</v>
      </c>
      <c r="P211" s="1167">
        <f t="shared" si="109"/>
        <v>0</v>
      </c>
      <c r="Q211" s="1168"/>
      <c r="R211" s="463"/>
      <c r="S211" s="1181">
        <f t="shared" si="110"/>
        <v>0</v>
      </c>
      <c r="T211" s="1182"/>
      <c r="U211" s="637" t="s">
        <v>1140</v>
      </c>
      <c r="V211" s="1167">
        <f t="shared" si="111"/>
        <v>0</v>
      </c>
      <c r="W211" s="1168"/>
      <c r="X211" s="463"/>
      <c r="Y211" s="627" t="s">
        <v>1205</v>
      </c>
      <c r="Z211" s="1169"/>
      <c r="AA211" s="1169"/>
      <c r="AB211" s="1169"/>
      <c r="AC211" s="651" t="s">
        <v>1206</v>
      </c>
      <c r="AD211" s="1170" t="s">
        <v>1207</v>
      </c>
      <c r="AE211" s="1171"/>
      <c r="AF211" s="1172" t="s">
        <v>1155</v>
      </c>
      <c r="AG211" s="1173"/>
      <c r="AH211" s="652" t="s">
        <v>1123</v>
      </c>
      <c r="AI211" s="1173" t="s">
        <v>1208</v>
      </c>
      <c r="AJ211" s="1174"/>
      <c r="AK211" s="1175">
        <v>4</v>
      </c>
      <c r="AL211" s="1176"/>
      <c r="AM211" s="653" t="s">
        <v>1125</v>
      </c>
      <c r="AN211" s="654" t="str">
        <f t="shared" si="112"/>
        <v>⑳：午前Ｄ（4ｈ）、</v>
      </c>
      <c r="AO211" s="566" t="str">
        <f t="shared" si="113"/>
        <v>⑳</v>
      </c>
      <c r="AP211" s="655">
        <v>2.08</v>
      </c>
      <c r="AQ211" s="655"/>
      <c r="AR211" s="656">
        <f t="shared" si="114"/>
        <v>2.08</v>
      </c>
      <c r="AU211" s="635"/>
      <c r="AV211" s="635"/>
      <c r="AW211" s="455"/>
    </row>
    <row r="212" spans="1:49" ht="15.95" customHeight="1">
      <c r="A212" s="463"/>
      <c r="C212" s="463"/>
      <c r="D212" s="463"/>
      <c r="E212" s="636" t="s">
        <v>1209</v>
      </c>
      <c r="F212" s="1177">
        <f t="shared" si="105"/>
        <v>0</v>
      </c>
      <c r="G212" s="1178"/>
      <c r="I212" s="1179">
        <f t="shared" si="106"/>
        <v>0</v>
      </c>
      <c r="J212" s="1179"/>
      <c r="K212" s="1179">
        <f t="shared" si="107"/>
        <v>0</v>
      </c>
      <c r="L212" s="1179"/>
      <c r="M212" s="1180">
        <f t="shared" si="108"/>
        <v>0</v>
      </c>
      <c r="N212" s="1167"/>
      <c r="O212" s="637" t="s">
        <v>1140</v>
      </c>
      <c r="P212" s="1167">
        <f t="shared" si="109"/>
        <v>0</v>
      </c>
      <c r="Q212" s="1168"/>
      <c r="R212" s="463"/>
      <c r="S212" s="1181">
        <f t="shared" si="110"/>
        <v>0</v>
      </c>
      <c r="T212" s="1182"/>
      <c r="U212" s="637" t="s">
        <v>1140</v>
      </c>
      <c r="V212" s="1167">
        <f t="shared" si="111"/>
        <v>0</v>
      </c>
      <c r="W212" s="1168"/>
      <c r="X212" s="463"/>
      <c r="Y212" s="627" t="s">
        <v>1210</v>
      </c>
      <c r="Z212" s="1169"/>
      <c r="AA212" s="1169"/>
      <c r="AB212" s="1169"/>
      <c r="AC212" s="651" t="s">
        <v>1211</v>
      </c>
      <c r="AD212" s="1170" t="s">
        <v>1212</v>
      </c>
      <c r="AE212" s="1171"/>
      <c r="AF212" s="1172"/>
      <c r="AG212" s="1173"/>
      <c r="AH212" s="652" t="s">
        <v>1123</v>
      </c>
      <c r="AI212" s="1173"/>
      <c r="AJ212" s="1174"/>
      <c r="AK212" s="1175"/>
      <c r="AL212" s="1176"/>
      <c r="AM212" s="653" t="s">
        <v>1125</v>
      </c>
      <c r="AN212" s="654" t="str">
        <f t="shared" si="112"/>
        <v>公：公休（ｈ）、</v>
      </c>
      <c r="AO212" s="566" t="str">
        <f t="shared" si="113"/>
        <v>公</v>
      </c>
      <c r="AP212" s="655"/>
      <c r="AQ212" s="655"/>
      <c r="AR212" s="656">
        <f t="shared" si="114"/>
        <v>0</v>
      </c>
      <c r="AU212" s="635"/>
      <c r="AV212" s="635"/>
      <c r="AW212" s="455"/>
    </row>
    <row r="213" spans="1:49" ht="15.95" customHeight="1">
      <c r="A213" s="463"/>
      <c r="C213" s="463"/>
      <c r="D213" s="463"/>
      <c r="E213" s="636" t="s">
        <v>1213</v>
      </c>
      <c r="F213" s="1177">
        <f t="shared" si="105"/>
        <v>0</v>
      </c>
      <c r="G213" s="1178"/>
      <c r="I213" s="1179">
        <f t="shared" si="106"/>
        <v>0</v>
      </c>
      <c r="J213" s="1179"/>
      <c r="K213" s="1179">
        <f t="shared" si="107"/>
        <v>0</v>
      </c>
      <c r="L213" s="1179"/>
      <c r="M213" s="1180">
        <f t="shared" si="108"/>
        <v>0</v>
      </c>
      <c r="N213" s="1167"/>
      <c r="O213" s="637" t="s">
        <v>1140</v>
      </c>
      <c r="P213" s="1167">
        <f t="shared" si="109"/>
        <v>0</v>
      </c>
      <c r="Q213" s="1168"/>
      <c r="R213" s="463"/>
      <c r="S213" s="1181">
        <f t="shared" si="110"/>
        <v>0</v>
      </c>
      <c r="T213" s="1182"/>
      <c r="U213" s="637" t="s">
        <v>1140</v>
      </c>
      <c r="V213" s="1167">
        <f t="shared" si="111"/>
        <v>0</v>
      </c>
      <c r="W213" s="1168"/>
      <c r="X213" s="463"/>
      <c r="Y213" s="627" t="s">
        <v>1214</v>
      </c>
      <c r="Z213" s="1169"/>
      <c r="AA213" s="1169"/>
      <c r="AB213" s="1169"/>
      <c r="AC213" s="651" t="s">
        <v>1215</v>
      </c>
      <c r="AD213" s="1170" t="s">
        <v>1216</v>
      </c>
      <c r="AE213" s="1171"/>
      <c r="AF213" s="1172"/>
      <c r="AG213" s="1173"/>
      <c r="AH213" s="652" t="s">
        <v>1123</v>
      </c>
      <c r="AI213" s="1173"/>
      <c r="AJ213" s="1174"/>
      <c r="AK213" s="1175"/>
      <c r="AL213" s="1176"/>
      <c r="AM213" s="653" t="s">
        <v>1125</v>
      </c>
      <c r="AN213" s="654" t="str">
        <f t="shared" si="112"/>
        <v>有：有休（ｈ）、</v>
      </c>
      <c r="AO213" s="566" t="str">
        <f t="shared" si="113"/>
        <v>有</v>
      </c>
      <c r="AP213" s="655"/>
      <c r="AQ213" s="655"/>
      <c r="AR213" s="656">
        <f t="shared" si="114"/>
        <v>0</v>
      </c>
      <c r="AU213" s="635"/>
      <c r="AV213" s="635"/>
      <c r="AW213" s="455"/>
    </row>
    <row r="214" spans="1:49" ht="15.95" customHeight="1">
      <c r="A214" s="463"/>
      <c r="C214" s="463"/>
      <c r="D214" s="463"/>
      <c r="E214" s="636" t="s">
        <v>1217</v>
      </c>
      <c r="F214" s="1177">
        <f t="shared" si="105"/>
        <v>0</v>
      </c>
      <c r="G214" s="1178"/>
      <c r="I214" s="1179">
        <f t="shared" si="106"/>
        <v>0</v>
      </c>
      <c r="J214" s="1179"/>
      <c r="K214" s="1179">
        <f t="shared" si="107"/>
        <v>0</v>
      </c>
      <c r="L214" s="1179"/>
      <c r="M214" s="1180">
        <f t="shared" si="108"/>
        <v>0</v>
      </c>
      <c r="N214" s="1167"/>
      <c r="O214" s="637" t="s">
        <v>1140</v>
      </c>
      <c r="P214" s="1167">
        <f t="shared" si="109"/>
        <v>0</v>
      </c>
      <c r="Q214" s="1168"/>
      <c r="R214" s="463"/>
      <c r="S214" s="1181">
        <f t="shared" si="110"/>
        <v>0</v>
      </c>
      <c r="T214" s="1182"/>
      <c r="U214" s="637" t="s">
        <v>1140</v>
      </c>
      <c r="V214" s="1167">
        <f t="shared" si="111"/>
        <v>0</v>
      </c>
      <c r="W214" s="1168"/>
      <c r="X214" s="463"/>
      <c r="Y214" s="627" t="s">
        <v>1218</v>
      </c>
      <c r="Z214" s="1169"/>
      <c r="AA214" s="1169"/>
      <c r="AB214" s="1169"/>
      <c r="AC214" s="651" t="s">
        <v>1219</v>
      </c>
      <c r="AD214" s="1170" t="s">
        <v>1220</v>
      </c>
      <c r="AE214" s="1171"/>
      <c r="AF214" s="1172"/>
      <c r="AG214" s="1173"/>
      <c r="AH214" s="652" t="s">
        <v>1123</v>
      </c>
      <c r="AI214" s="1173"/>
      <c r="AJ214" s="1174"/>
      <c r="AK214" s="1175"/>
      <c r="AL214" s="1176"/>
      <c r="AM214" s="653" t="s">
        <v>1125</v>
      </c>
      <c r="AN214" s="654" t="str">
        <f t="shared" si="112"/>
        <v>欠：欠勤（ｈ）、</v>
      </c>
      <c r="AO214" s="566" t="str">
        <f t="shared" si="113"/>
        <v>欠</v>
      </c>
      <c r="AP214" s="655"/>
      <c r="AQ214" s="655"/>
      <c r="AR214" s="656">
        <f t="shared" si="114"/>
        <v>0</v>
      </c>
      <c r="AU214" s="635"/>
      <c r="AV214" s="635"/>
      <c r="AW214" s="455"/>
    </row>
    <row r="215" spans="1:49" ht="15.95" customHeight="1">
      <c r="A215" s="463"/>
      <c r="C215" s="463"/>
      <c r="D215" s="463"/>
      <c r="E215" s="636"/>
      <c r="F215" s="1177" t="str">
        <f t="shared" si="105"/>
        <v/>
      </c>
      <c r="G215" s="1178"/>
      <c r="I215" s="1179">
        <f t="shared" si="106"/>
        <v>0</v>
      </c>
      <c r="J215" s="1179"/>
      <c r="K215" s="1179">
        <f t="shared" si="107"/>
        <v>0</v>
      </c>
      <c r="L215" s="1179"/>
      <c r="M215" s="1180">
        <f t="shared" si="108"/>
        <v>0</v>
      </c>
      <c r="N215" s="1167"/>
      <c r="O215" s="637" t="s">
        <v>1140</v>
      </c>
      <c r="P215" s="1167">
        <f t="shared" si="109"/>
        <v>0</v>
      </c>
      <c r="Q215" s="1168"/>
      <c r="R215" s="463"/>
      <c r="S215" s="1181">
        <f t="shared" si="110"/>
        <v>0</v>
      </c>
      <c r="T215" s="1182"/>
      <c r="U215" s="637" t="s">
        <v>1140</v>
      </c>
      <c r="V215" s="1167">
        <f t="shared" si="111"/>
        <v>0</v>
      </c>
      <c r="W215" s="1168"/>
      <c r="X215" s="463"/>
      <c r="Y215" s="627" t="s">
        <v>1221</v>
      </c>
      <c r="Z215" s="1169"/>
      <c r="AA215" s="1169"/>
      <c r="AB215" s="1169"/>
      <c r="AC215" s="651" t="s">
        <v>1222</v>
      </c>
      <c r="AD215" s="1170" t="s">
        <v>1223</v>
      </c>
      <c r="AE215" s="1171"/>
      <c r="AF215" s="1172"/>
      <c r="AG215" s="1173"/>
      <c r="AH215" s="652" t="s">
        <v>1123</v>
      </c>
      <c r="AI215" s="1173"/>
      <c r="AJ215" s="1174"/>
      <c r="AK215" s="1175"/>
      <c r="AL215" s="1176"/>
      <c r="AM215" s="653" t="s">
        <v>1125</v>
      </c>
      <c r="AN215" s="654" t="str">
        <f t="shared" si="112"/>
        <v>特：特休（ｈ）、</v>
      </c>
      <c r="AO215" s="566" t="str">
        <f t="shared" si="113"/>
        <v>特</v>
      </c>
      <c r="AP215" s="655"/>
      <c r="AQ215" s="655"/>
      <c r="AR215" s="656">
        <f t="shared" si="114"/>
        <v>0</v>
      </c>
      <c r="AU215" s="635"/>
      <c r="AV215" s="635"/>
      <c r="AW215" s="455"/>
    </row>
    <row r="216" spans="1:49" ht="15.95" customHeight="1">
      <c r="A216" s="463"/>
      <c r="C216" s="463"/>
      <c r="D216" s="463"/>
      <c r="E216" s="636"/>
      <c r="F216" s="1177" t="str">
        <f t="shared" si="105"/>
        <v/>
      </c>
      <c r="G216" s="1178"/>
      <c r="I216" s="1179">
        <f t="shared" si="106"/>
        <v>0</v>
      </c>
      <c r="J216" s="1179"/>
      <c r="K216" s="1179">
        <f t="shared" si="107"/>
        <v>0</v>
      </c>
      <c r="L216" s="1179"/>
      <c r="M216" s="1180">
        <f t="shared" si="108"/>
        <v>0</v>
      </c>
      <c r="N216" s="1167"/>
      <c r="O216" s="637" t="s">
        <v>1140</v>
      </c>
      <c r="P216" s="1167">
        <f t="shared" si="109"/>
        <v>0</v>
      </c>
      <c r="Q216" s="1168"/>
      <c r="R216" s="463"/>
      <c r="S216" s="1181">
        <f t="shared" si="110"/>
        <v>0</v>
      </c>
      <c r="T216" s="1182"/>
      <c r="U216" s="637" t="s">
        <v>1140</v>
      </c>
      <c r="V216" s="1167">
        <f t="shared" si="111"/>
        <v>0</v>
      </c>
      <c r="W216" s="1168"/>
      <c r="X216" s="463"/>
      <c r="Y216" s="627" t="s">
        <v>1224</v>
      </c>
      <c r="Z216" s="1169"/>
      <c r="AA216" s="1169"/>
      <c r="AB216" s="1169"/>
      <c r="AC216" s="651" t="s">
        <v>1225</v>
      </c>
      <c r="AD216" s="1170"/>
      <c r="AE216" s="1171"/>
      <c r="AF216" s="1172"/>
      <c r="AG216" s="1173"/>
      <c r="AH216" s="652" t="s">
        <v>1123</v>
      </c>
      <c r="AI216" s="1173"/>
      <c r="AJ216" s="1174"/>
      <c r="AK216" s="1175"/>
      <c r="AL216" s="1176"/>
      <c r="AM216" s="653" t="s">
        <v>1125</v>
      </c>
      <c r="AN216" s="654" t="str">
        <f t="shared" si="112"/>
        <v>-：（ｈ）、</v>
      </c>
      <c r="AO216" s="566" t="str">
        <f t="shared" si="113"/>
        <v>-</v>
      </c>
      <c r="AP216" s="655"/>
      <c r="AQ216" s="655"/>
      <c r="AR216" s="656">
        <f t="shared" si="114"/>
        <v>0</v>
      </c>
      <c r="AU216" s="635"/>
      <c r="AV216" s="635"/>
      <c r="AW216" s="455"/>
    </row>
    <row r="217" spans="1:49" ht="15.95" customHeight="1">
      <c r="A217" s="463"/>
      <c r="C217" s="463"/>
      <c r="D217" s="463"/>
      <c r="E217" s="636"/>
      <c r="F217" s="1177" t="str">
        <f t="shared" si="105"/>
        <v/>
      </c>
      <c r="G217" s="1178"/>
      <c r="I217" s="1179">
        <f t="shared" si="106"/>
        <v>0</v>
      </c>
      <c r="J217" s="1179"/>
      <c r="K217" s="1179">
        <f t="shared" si="107"/>
        <v>0</v>
      </c>
      <c r="L217" s="1179"/>
      <c r="M217" s="1180">
        <f t="shared" si="108"/>
        <v>0</v>
      </c>
      <c r="N217" s="1167"/>
      <c r="O217" s="637" t="s">
        <v>1140</v>
      </c>
      <c r="P217" s="1167">
        <f t="shared" si="109"/>
        <v>0</v>
      </c>
      <c r="Q217" s="1168"/>
      <c r="R217" s="463"/>
      <c r="S217" s="1181">
        <f t="shared" si="110"/>
        <v>0</v>
      </c>
      <c r="T217" s="1182"/>
      <c r="U217" s="637" t="s">
        <v>1140</v>
      </c>
      <c r="V217" s="1167">
        <f t="shared" si="111"/>
        <v>0</v>
      </c>
      <c r="W217" s="1168"/>
      <c r="X217" s="463"/>
      <c r="Y217" s="627" t="s">
        <v>1226</v>
      </c>
      <c r="Z217" s="1169"/>
      <c r="AA217" s="1169"/>
      <c r="AB217" s="1169"/>
      <c r="AC217" s="651" t="s">
        <v>1225</v>
      </c>
      <c r="AD217" s="1170"/>
      <c r="AE217" s="1171"/>
      <c r="AF217" s="1172"/>
      <c r="AG217" s="1173"/>
      <c r="AH217" s="652" t="s">
        <v>1123</v>
      </c>
      <c r="AI217" s="1173"/>
      <c r="AJ217" s="1174"/>
      <c r="AK217" s="1175"/>
      <c r="AL217" s="1176"/>
      <c r="AM217" s="653" t="s">
        <v>1125</v>
      </c>
      <c r="AN217" s="654" t="str">
        <f t="shared" si="112"/>
        <v>-：（ｈ）、</v>
      </c>
      <c r="AO217" s="566" t="str">
        <f t="shared" si="113"/>
        <v>-</v>
      </c>
      <c r="AP217" s="655"/>
      <c r="AQ217" s="655"/>
      <c r="AR217" s="656">
        <f t="shared" si="114"/>
        <v>0</v>
      </c>
      <c r="AU217" s="635"/>
      <c r="AV217" s="635"/>
      <c r="AW217" s="455"/>
    </row>
    <row r="218" spans="1:49" ht="15.95" customHeight="1">
      <c r="A218" s="463"/>
      <c r="C218" s="463"/>
      <c r="D218" s="463"/>
      <c r="E218" s="636"/>
      <c r="F218" s="1177" t="str">
        <f t="shared" si="105"/>
        <v/>
      </c>
      <c r="G218" s="1178"/>
      <c r="I218" s="1179">
        <f t="shared" si="106"/>
        <v>0</v>
      </c>
      <c r="J218" s="1179"/>
      <c r="K218" s="1179">
        <f t="shared" si="107"/>
        <v>0</v>
      </c>
      <c r="L218" s="1179"/>
      <c r="M218" s="1180">
        <f t="shared" si="108"/>
        <v>0</v>
      </c>
      <c r="N218" s="1167"/>
      <c r="O218" s="637" t="s">
        <v>1140</v>
      </c>
      <c r="P218" s="1167">
        <f t="shared" si="109"/>
        <v>0</v>
      </c>
      <c r="Q218" s="1168"/>
      <c r="R218" s="463"/>
      <c r="S218" s="1181">
        <f t="shared" si="110"/>
        <v>0</v>
      </c>
      <c r="T218" s="1182"/>
      <c r="U218" s="637" t="s">
        <v>1140</v>
      </c>
      <c r="V218" s="1167">
        <f t="shared" si="111"/>
        <v>0</v>
      </c>
      <c r="W218" s="1168"/>
      <c r="X218" s="463"/>
      <c r="Y218" s="627" t="s">
        <v>1227</v>
      </c>
      <c r="Z218" s="1169"/>
      <c r="AA218" s="1169"/>
      <c r="AB218" s="1169"/>
      <c r="AC218" s="651" t="s">
        <v>1225</v>
      </c>
      <c r="AD218" s="1170"/>
      <c r="AE218" s="1171"/>
      <c r="AF218" s="1172"/>
      <c r="AG218" s="1173"/>
      <c r="AH218" s="652" t="s">
        <v>1123</v>
      </c>
      <c r="AI218" s="1173"/>
      <c r="AJ218" s="1174"/>
      <c r="AK218" s="1175"/>
      <c r="AL218" s="1176"/>
      <c r="AM218" s="653" t="s">
        <v>1125</v>
      </c>
      <c r="AN218" s="654" t="str">
        <f t="shared" si="112"/>
        <v>-：（ｈ）、</v>
      </c>
      <c r="AO218" s="566" t="str">
        <f t="shared" si="113"/>
        <v>-</v>
      </c>
      <c r="AP218" s="655"/>
      <c r="AQ218" s="655"/>
      <c r="AR218" s="656">
        <f t="shared" si="114"/>
        <v>0</v>
      </c>
      <c r="AU218" s="635"/>
      <c r="AV218" s="635"/>
      <c r="AW218" s="455"/>
    </row>
    <row r="219" spans="1:49" ht="15.95" customHeight="1">
      <c r="A219" s="463"/>
      <c r="C219" s="463"/>
      <c r="D219" s="463"/>
      <c r="E219" s="636"/>
      <c r="F219" s="1177" t="str">
        <f t="shared" si="105"/>
        <v/>
      </c>
      <c r="G219" s="1178"/>
      <c r="I219" s="1179">
        <f t="shared" si="106"/>
        <v>0</v>
      </c>
      <c r="J219" s="1179"/>
      <c r="K219" s="1179">
        <f t="shared" si="107"/>
        <v>0</v>
      </c>
      <c r="L219" s="1179"/>
      <c r="M219" s="1180">
        <f t="shared" si="108"/>
        <v>0</v>
      </c>
      <c r="N219" s="1167"/>
      <c r="O219" s="637" t="s">
        <v>1140</v>
      </c>
      <c r="P219" s="1167">
        <f t="shared" si="109"/>
        <v>0</v>
      </c>
      <c r="Q219" s="1168"/>
      <c r="R219" s="463"/>
      <c r="S219" s="1181">
        <f t="shared" si="110"/>
        <v>0</v>
      </c>
      <c r="T219" s="1182"/>
      <c r="U219" s="637" t="s">
        <v>1140</v>
      </c>
      <c r="V219" s="1167">
        <f t="shared" si="111"/>
        <v>0</v>
      </c>
      <c r="W219" s="1168"/>
      <c r="X219" s="463"/>
      <c r="Y219" s="627" t="s">
        <v>1228</v>
      </c>
      <c r="Z219" s="1169"/>
      <c r="AA219" s="1169"/>
      <c r="AB219" s="1169"/>
      <c r="AC219" s="651" t="s">
        <v>1225</v>
      </c>
      <c r="AD219" s="1170"/>
      <c r="AE219" s="1171"/>
      <c r="AF219" s="1172"/>
      <c r="AG219" s="1173"/>
      <c r="AH219" s="652" t="s">
        <v>1123</v>
      </c>
      <c r="AI219" s="1173"/>
      <c r="AJ219" s="1174"/>
      <c r="AK219" s="1175"/>
      <c r="AL219" s="1176"/>
      <c r="AM219" s="653" t="s">
        <v>1125</v>
      </c>
      <c r="AN219" s="654" t="str">
        <f t="shared" si="112"/>
        <v>-：（ｈ）、</v>
      </c>
      <c r="AO219" s="566" t="str">
        <f t="shared" si="113"/>
        <v>-</v>
      </c>
      <c r="AP219" s="655"/>
      <c r="AQ219" s="655"/>
      <c r="AR219" s="656">
        <f t="shared" si="114"/>
        <v>0</v>
      </c>
      <c r="AU219" s="635"/>
      <c r="AV219" s="635"/>
      <c r="AW219" s="455"/>
    </row>
    <row r="220" spans="1:49" ht="15.95" customHeight="1">
      <c r="A220" s="463"/>
      <c r="C220" s="463"/>
      <c r="D220" s="463"/>
      <c r="E220" s="658"/>
      <c r="F220" s="1177" t="str">
        <f t="shared" si="105"/>
        <v/>
      </c>
      <c r="G220" s="1178"/>
      <c r="I220" s="1179">
        <f t="shared" si="106"/>
        <v>0</v>
      </c>
      <c r="J220" s="1179"/>
      <c r="K220" s="1179">
        <f t="shared" si="107"/>
        <v>0</v>
      </c>
      <c r="L220" s="1179"/>
      <c r="M220" s="1180">
        <f t="shared" si="108"/>
        <v>0</v>
      </c>
      <c r="N220" s="1167"/>
      <c r="O220" s="637" t="s">
        <v>1140</v>
      </c>
      <c r="P220" s="1167">
        <f t="shared" si="109"/>
        <v>0</v>
      </c>
      <c r="Q220" s="1168"/>
      <c r="R220" s="463"/>
      <c r="S220" s="1181">
        <f t="shared" si="110"/>
        <v>0</v>
      </c>
      <c r="T220" s="1182"/>
      <c r="U220" s="637" t="s">
        <v>1140</v>
      </c>
      <c r="V220" s="1167">
        <f t="shared" si="111"/>
        <v>0</v>
      </c>
      <c r="W220" s="1168"/>
      <c r="X220" s="463"/>
      <c r="Y220" s="627" t="s">
        <v>1229</v>
      </c>
      <c r="Z220" s="1169"/>
      <c r="AA220" s="1169"/>
      <c r="AB220" s="1169"/>
      <c r="AC220" s="651" t="s">
        <v>1225</v>
      </c>
      <c r="AD220" s="1170"/>
      <c r="AE220" s="1171"/>
      <c r="AF220" s="1172"/>
      <c r="AG220" s="1173"/>
      <c r="AH220" s="652" t="s">
        <v>1123</v>
      </c>
      <c r="AI220" s="1173"/>
      <c r="AJ220" s="1174"/>
      <c r="AK220" s="1175"/>
      <c r="AL220" s="1176"/>
      <c r="AM220" s="653" t="s">
        <v>1125</v>
      </c>
      <c r="AN220" s="654" t="str">
        <f t="shared" si="112"/>
        <v>-：（ｈ）、</v>
      </c>
      <c r="AO220" s="566" t="str">
        <f t="shared" si="113"/>
        <v>-</v>
      </c>
      <c r="AP220" s="655"/>
      <c r="AQ220" s="655"/>
      <c r="AR220" s="656">
        <f t="shared" si="114"/>
        <v>0</v>
      </c>
      <c r="AU220" s="635"/>
      <c r="AV220" s="635"/>
      <c r="AW220" s="455"/>
    </row>
    <row r="221" spans="1:49" ht="15.95" customHeight="1">
      <c r="A221" s="463"/>
      <c r="C221" s="463"/>
      <c r="D221" s="463"/>
      <c r="E221" s="659"/>
      <c r="F221" s="1161" t="str">
        <f t="shared" si="105"/>
        <v/>
      </c>
      <c r="G221" s="1162"/>
      <c r="I221" s="1163">
        <f t="shared" si="106"/>
        <v>0</v>
      </c>
      <c r="J221" s="1163"/>
      <c r="K221" s="1163">
        <f t="shared" si="107"/>
        <v>0</v>
      </c>
      <c r="L221" s="1163"/>
      <c r="M221" s="1164">
        <f t="shared" si="108"/>
        <v>0</v>
      </c>
      <c r="N221" s="1151"/>
      <c r="O221" s="660" t="s">
        <v>1140</v>
      </c>
      <c r="P221" s="1151">
        <f t="shared" si="109"/>
        <v>0</v>
      </c>
      <c r="Q221" s="1152"/>
      <c r="R221" s="463"/>
      <c r="S221" s="1165">
        <f t="shared" si="110"/>
        <v>0</v>
      </c>
      <c r="T221" s="1166"/>
      <c r="U221" s="660" t="s">
        <v>1140</v>
      </c>
      <c r="V221" s="1151">
        <f t="shared" si="111"/>
        <v>0</v>
      </c>
      <c r="W221" s="1152"/>
      <c r="X221" s="463"/>
      <c r="Y221" s="627" t="s">
        <v>1230</v>
      </c>
      <c r="Z221" s="1153"/>
      <c r="AA221" s="1153"/>
      <c r="AB221" s="1153"/>
      <c r="AC221" s="661" t="s">
        <v>1225</v>
      </c>
      <c r="AD221" s="1154"/>
      <c r="AE221" s="1155"/>
      <c r="AF221" s="1156"/>
      <c r="AG221" s="1157"/>
      <c r="AH221" s="662" t="s">
        <v>1123</v>
      </c>
      <c r="AI221" s="1157"/>
      <c r="AJ221" s="1158"/>
      <c r="AK221" s="1159"/>
      <c r="AL221" s="1160"/>
      <c r="AM221" s="663" t="s">
        <v>1125</v>
      </c>
      <c r="AN221" s="664" t="str">
        <f t="shared" si="112"/>
        <v>-：（ｈ）、</v>
      </c>
      <c r="AO221" s="566" t="str">
        <f t="shared" si="113"/>
        <v>-</v>
      </c>
      <c r="AP221" s="665"/>
      <c r="AQ221" s="665"/>
      <c r="AR221" s="666">
        <f t="shared" si="114"/>
        <v>0</v>
      </c>
      <c r="AU221" s="635"/>
      <c r="AV221" s="635"/>
      <c r="AW221" s="455"/>
    </row>
    <row r="222" spans="1:49">
      <c r="A222" s="463"/>
      <c r="D222" s="463"/>
      <c r="E222" s="463"/>
      <c r="AF222" s="1150" t="s">
        <v>1231</v>
      </c>
      <c r="AG222" s="1150"/>
      <c r="AH222" s="1150"/>
      <c r="AI222" s="1150"/>
      <c r="AJ222" s="1150"/>
    </row>
    <row r="223" spans="1:49">
      <c r="A223" s="463"/>
      <c r="D223" s="463"/>
      <c r="E223" s="463"/>
      <c r="F223" s="463"/>
      <c r="G223" s="463"/>
      <c r="H223" s="463"/>
      <c r="I223" s="463"/>
      <c r="J223" s="463"/>
      <c r="K223" s="463"/>
      <c r="L223" s="463"/>
      <c r="M223" s="463"/>
      <c r="N223" s="463"/>
      <c r="O223" s="463"/>
      <c r="P223" s="463"/>
      <c r="Q223" s="463"/>
      <c r="R223" s="463"/>
      <c r="S223" s="463"/>
      <c r="T223" s="463"/>
    </row>
    <row r="224" spans="1:49">
      <c r="A224" s="463"/>
      <c r="F224" s="463"/>
      <c r="G224" s="463"/>
      <c r="H224" s="463"/>
      <c r="I224" s="463"/>
      <c r="J224" s="463"/>
      <c r="K224" s="463"/>
      <c r="L224" s="463"/>
      <c r="M224" s="463"/>
      <c r="N224" s="463"/>
      <c r="O224" s="463"/>
      <c r="P224" s="463"/>
      <c r="Q224" s="463"/>
      <c r="R224" s="463"/>
      <c r="S224" s="463"/>
      <c r="T224" s="323"/>
      <c r="U224" s="463"/>
      <c r="V224" s="463"/>
      <c r="W224" s="463"/>
      <c r="X224" s="463"/>
    </row>
    <row r="225" spans="15:15">
      <c r="O225" s="463"/>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1"/>
  <dataValidations count="3">
    <dataValidation type="list" allowBlank="1" showInputMessage="1" showErrorMessage="1" sqref="C10:C141" xr:uid="{00000000-0002-0000-0800-000000000000}">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800-000001000000}">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00000000-0002-0000-0800-000002000000}">
      <formula1>$AU$2:$AU$6</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IR74"/>
  <sheetViews>
    <sheetView view="pageBreakPreview" zoomScaleNormal="100" zoomScaleSheetLayoutView="100" workbookViewId="0">
      <pane xSplit="5" ySplit="8" topLeftCell="F9" activePane="bottomRight" state="frozen"/>
      <selection activeCell="A11" sqref="A11"/>
      <selection pane="topRight" activeCell="A11" sqref="A11"/>
      <selection pane="bottomLeft" activeCell="A11" sqref="A11"/>
      <selection pane="bottomRight"/>
    </sheetView>
  </sheetViews>
  <sheetFormatPr defaultColWidth="10.25" defaultRowHeight="13.5"/>
  <cols>
    <col min="1" max="1" width="1" style="407" customWidth="1"/>
    <col min="2" max="2" width="3.5" style="407" customWidth="1"/>
    <col min="3" max="3" width="12.875" style="407" customWidth="1"/>
    <col min="4" max="4" width="3.5" style="407" customWidth="1"/>
    <col min="5" max="5" width="12" style="407" customWidth="1"/>
    <col min="6" max="33" width="3.75" style="407" customWidth="1"/>
    <col min="34" max="34" width="6.125" style="407" customWidth="1"/>
    <col min="35" max="35" width="5.875" style="407" customWidth="1"/>
    <col min="36" max="36" width="6.375" style="407" customWidth="1"/>
    <col min="37" max="38" width="1.875" style="407" customWidth="1"/>
    <col min="39" max="40" width="3.125" style="407" bestFit="1" customWidth="1"/>
    <col min="41" max="41" width="15.375" style="407" bestFit="1" customWidth="1"/>
    <col min="42" max="42" width="5.625" style="407" bestFit="1" customWidth="1"/>
    <col min="43" max="252" width="10.25" style="407"/>
    <col min="253" max="256" width="10.25" style="335"/>
    <col min="257" max="257" width="1" style="335" customWidth="1"/>
    <col min="258" max="258" width="3.5" style="335" customWidth="1"/>
    <col min="259" max="259" width="12.875" style="335" customWidth="1"/>
    <col min="260" max="260" width="3.5" style="335" customWidth="1"/>
    <col min="261" max="261" width="12" style="335" customWidth="1"/>
    <col min="262" max="289" width="3.75" style="335" customWidth="1"/>
    <col min="290" max="290" width="6.125" style="335" customWidth="1"/>
    <col min="291" max="291" width="5.875" style="335" customWidth="1"/>
    <col min="292" max="292" width="6.375" style="335" customWidth="1"/>
    <col min="293" max="294" width="1.875" style="335" customWidth="1"/>
    <col min="295" max="296" width="3.125" style="335" bestFit="1" customWidth="1"/>
    <col min="297" max="297" width="15.375" style="335" bestFit="1" customWidth="1"/>
    <col min="298" max="298" width="5.625" style="335" bestFit="1" customWidth="1"/>
    <col min="299" max="512" width="10.25" style="335"/>
    <col min="513" max="513" width="1" style="335" customWidth="1"/>
    <col min="514" max="514" width="3.5" style="335" customWidth="1"/>
    <col min="515" max="515" width="12.875" style="335" customWidth="1"/>
    <col min="516" max="516" width="3.5" style="335" customWidth="1"/>
    <col min="517" max="517" width="12" style="335" customWidth="1"/>
    <col min="518" max="545" width="3.75" style="335" customWidth="1"/>
    <col min="546" max="546" width="6.125" style="335" customWidth="1"/>
    <col min="547" max="547" width="5.875" style="335" customWidth="1"/>
    <col min="548" max="548" width="6.375" style="335" customWidth="1"/>
    <col min="549" max="550" width="1.875" style="335" customWidth="1"/>
    <col min="551" max="552" width="3.125" style="335" bestFit="1" customWidth="1"/>
    <col min="553" max="553" width="15.375" style="335" bestFit="1" customWidth="1"/>
    <col min="554" max="554" width="5.625" style="335" bestFit="1" customWidth="1"/>
    <col min="555" max="768" width="10.25" style="335"/>
    <col min="769" max="769" width="1" style="335" customWidth="1"/>
    <col min="770" max="770" width="3.5" style="335" customWidth="1"/>
    <col min="771" max="771" width="12.875" style="335" customWidth="1"/>
    <col min="772" max="772" width="3.5" style="335" customWidth="1"/>
    <col min="773" max="773" width="12" style="335" customWidth="1"/>
    <col min="774" max="801" width="3.75" style="335" customWidth="1"/>
    <col min="802" max="802" width="6.125" style="335" customWidth="1"/>
    <col min="803" max="803" width="5.875" style="335" customWidth="1"/>
    <col min="804" max="804" width="6.375" style="335" customWidth="1"/>
    <col min="805" max="806" width="1.875" style="335" customWidth="1"/>
    <col min="807" max="808" width="3.125" style="335" bestFit="1" customWidth="1"/>
    <col min="809" max="809" width="15.375" style="335" bestFit="1" customWidth="1"/>
    <col min="810" max="810" width="5.625" style="335" bestFit="1" customWidth="1"/>
    <col min="811" max="1024" width="10.25" style="335"/>
    <col min="1025" max="1025" width="1" style="335" customWidth="1"/>
    <col min="1026" max="1026" width="3.5" style="335" customWidth="1"/>
    <col min="1027" max="1027" width="12.875" style="335" customWidth="1"/>
    <col min="1028" max="1028" width="3.5" style="335" customWidth="1"/>
    <col min="1029" max="1029" width="12" style="335" customWidth="1"/>
    <col min="1030" max="1057" width="3.75" style="335" customWidth="1"/>
    <col min="1058" max="1058" width="6.125" style="335" customWidth="1"/>
    <col min="1059" max="1059" width="5.875" style="335" customWidth="1"/>
    <col min="1060" max="1060" width="6.375" style="335" customWidth="1"/>
    <col min="1061" max="1062" width="1.875" style="335" customWidth="1"/>
    <col min="1063" max="1064" width="3.125" style="335" bestFit="1" customWidth="1"/>
    <col min="1065" max="1065" width="15.375" style="335" bestFit="1" customWidth="1"/>
    <col min="1066" max="1066" width="5.625" style="335" bestFit="1" customWidth="1"/>
    <col min="1067" max="1280" width="10.25" style="335"/>
    <col min="1281" max="1281" width="1" style="335" customWidth="1"/>
    <col min="1282" max="1282" width="3.5" style="335" customWidth="1"/>
    <col min="1283" max="1283" width="12.875" style="335" customWidth="1"/>
    <col min="1284" max="1284" width="3.5" style="335" customWidth="1"/>
    <col min="1285" max="1285" width="12" style="335" customWidth="1"/>
    <col min="1286" max="1313" width="3.75" style="335" customWidth="1"/>
    <col min="1314" max="1314" width="6.125" style="335" customWidth="1"/>
    <col min="1315" max="1315" width="5.875" style="335" customWidth="1"/>
    <col min="1316" max="1316" width="6.375" style="335" customWidth="1"/>
    <col min="1317" max="1318" width="1.875" style="335" customWidth="1"/>
    <col min="1319" max="1320" width="3.125" style="335" bestFit="1" customWidth="1"/>
    <col min="1321" max="1321" width="15.375" style="335" bestFit="1" customWidth="1"/>
    <col min="1322" max="1322" width="5.625" style="335" bestFit="1" customWidth="1"/>
    <col min="1323" max="1536" width="10.25" style="335"/>
    <col min="1537" max="1537" width="1" style="335" customWidth="1"/>
    <col min="1538" max="1538" width="3.5" style="335" customWidth="1"/>
    <col min="1539" max="1539" width="12.875" style="335" customWidth="1"/>
    <col min="1540" max="1540" width="3.5" style="335" customWidth="1"/>
    <col min="1541" max="1541" width="12" style="335" customWidth="1"/>
    <col min="1542" max="1569" width="3.75" style="335" customWidth="1"/>
    <col min="1570" max="1570" width="6.125" style="335" customWidth="1"/>
    <col min="1571" max="1571" width="5.875" style="335" customWidth="1"/>
    <col min="1572" max="1572" width="6.375" style="335" customWidth="1"/>
    <col min="1573" max="1574" width="1.875" style="335" customWidth="1"/>
    <col min="1575" max="1576" width="3.125" style="335" bestFit="1" customWidth="1"/>
    <col min="1577" max="1577" width="15.375" style="335" bestFit="1" customWidth="1"/>
    <col min="1578" max="1578" width="5.625" style="335" bestFit="1" customWidth="1"/>
    <col min="1579" max="1792" width="10.25" style="335"/>
    <col min="1793" max="1793" width="1" style="335" customWidth="1"/>
    <col min="1794" max="1794" width="3.5" style="335" customWidth="1"/>
    <col min="1795" max="1795" width="12.875" style="335" customWidth="1"/>
    <col min="1796" max="1796" width="3.5" style="335" customWidth="1"/>
    <col min="1797" max="1797" width="12" style="335" customWidth="1"/>
    <col min="1798" max="1825" width="3.75" style="335" customWidth="1"/>
    <col min="1826" max="1826" width="6.125" style="335" customWidth="1"/>
    <col min="1827" max="1827" width="5.875" style="335" customWidth="1"/>
    <col min="1828" max="1828" width="6.375" style="335" customWidth="1"/>
    <col min="1829" max="1830" width="1.875" style="335" customWidth="1"/>
    <col min="1831" max="1832" width="3.125" style="335" bestFit="1" customWidth="1"/>
    <col min="1833" max="1833" width="15.375" style="335" bestFit="1" customWidth="1"/>
    <col min="1834" max="1834" width="5.625" style="335" bestFit="1" customWidth="1"/>
    <col min="1835" max="2048" width="10.25" style="335"/>
    <col min="2049" max="2049" width="1" style="335" customWidth="1"/>
    <col min="2050" max="2050" width="3.5" style="335" customWidth="1"/>
    <col min="2051" max="2051" width="12.875" style="335" customWidth="1"/>
    <col min="2052" max="2052" width="3.5" style="335" customWidth="1"/>
    <col min="2053" max="2053" width="12" style="335" customWidth="1"/>
    <col min="2054" max="2081" width="3.75" style="335" customWidth="1"/>
    <col min="2082" max="2082" width="6.125" style="335" customWidth="1"/>
    <col min="2083" max="2083" width="5.875" style="335" customWidth="1"/>
    <col min="2084" max="2084" width="6.375" style="335" customWidth="1"/>
    <col min="2085" max="2086" width="1.875" style="335" customWidth="1"/>
    <col min="2087" max="2088" width="3.125" style="335" bestFit="1" customWidth="1"/>
    <col min="2089" max="2089" width="15.375" style="335" bestFit="1" customWidth="1"/>
    <col min="2090" max="2090" width="5.625" style="335" bestFit="1" customWidth="1"/>
    <col min="2091" max="2304" width="10.25" style="335"/>
    <col min="2305" max="2305" width="1" style="335" customWidth="1"/>
    <col min="2306" max="2306" width="3.5" style="335" customWidth="1"/>
    <col min="2307" max="2307" width="12.875" style="335" customWidth="1"/>
    <col min="2308" max="2308" width="3.5" style="335" customWidth="1"/>
    <col min="2309" max="2309" width="12" style="335" customWidth="1"/>
    <col min="2310" max="2337" width="3.75" style="335" customWidth="1"/>
    <col min="2338" max="2338" width="6.125" style="335" customWidth="1"/>
    <col min="2339" max="2339" width="5.875" style="335" customWidth="1"/>
    <col min="2340" max="2340" width="6.375" style="335" customWidth="1"/>
    <col min="2341" max="2342" width="1.875" style="335" customWidth="1"/>
    <col min="2343" max="2344" width="3.125" style="335" bestFit="1" customWidth="1"/>
    <col min="2345" max="2345" width="15.375" style="335" bestFit="1" customWidth="1"/>
    <col min="2346" max="2346" width="5.625" style="335" bestFit="1" customWidth="1"/>
    <col min="2347" max="2560" width="10.25" style="335"/>
    <col min="2561" max="2561" width="1" style="335" customWidth="1"/>
    <col min="2562" max="2562" width="3.5" style="335" customWidth="1"/>
    <col min="2563" max="2563" width="12.875" style="335" customWidth="1"/>
    <col min="2564" max="2564" width="3.5" style="335" customWidth="1"/>
    <col min="2565" max="2565" width="12" style="335" customWidth="1"/>
    <col min="2566" max="2593" width="3.75" style="335" customWidth="1"/>
    <col min="2594" max="2594" width="6.125" style="335" customWidth="1"/>
    <col min="2595" max="2595" width="5.875" style="335" customWidth="1"/>
    <col min="2596" max="2596" width="6.375" style="335" customWidth="1"/>
    <col min="2597" max="2598" width="1.875" style="335" customWidth="1"/>
    <col min="2599" max="2600" width="3.125" style="335" bestFit="1" customWidth="1"/>
    <col min="2601" max="2601" width="15.375" style="335" bestFit="1" customWidth="1"/>
    <col min="2602" max="2602" width="5.625" style="335" bestFit="1" customWidth="1"/>
    <col min="2603" max="2816" width="10.25" style="335"/>
    <col min="2817" max="2817" width="1" style="335" customWidth="1"/>
    <col min="2818" max="2818" width="3.5" style="335" customWidth="1"/>
    <col min="2819" max="2819" width="12.875" style="335" customWidth="1"/>
    <col min="2820" max="2820" width="3.5" style="335" customWidth="1"/>
    <col min="2821" max="2821" width="12" style="335" customWidth="1"/>
    <col min="2822" max="2849" width="3.75" style="335" customWidth="1"/>
    <col min="2850" max="2850" width="6.125" style="335" customWidth="1"/>
    <col min="2851" max="2851" width="5.875" style="335" customWidth="1"/>
    <col min="2852" max="2852" width="6.375" style="335" customWidth="1"/>
    <col min="2853" max="2854" width="1.875" style="335" customWidth="1"/>
    <col min="2855" max="2856" width="3.125" style="335" bestFit="1" customWidth="1"/>
    <col min="2857" max="2857" width="15.375" style="335" bestFit="1" customWidth="1"/>
    <col min="2858" max="2858" width="5.625" style="335" bestFit="1" customWidth="1"/>
    <col min="2859" max="3072" width="10.25" style="335"/>
    <col min="3073" max="3073" width="1" style="335" customWidth="1"/>
    <col min="3074" max="3074" width="3.5" style="335" customWidth="1"/>
    <col min="3075" max="3075" width="12.875" style="335" customWidth="1"/>
    <col min="3076" max="3076" width="3.5" style="335" customWidth="1"/>
    <col min="3077" max="3077" width="12" style="335" customWidth="1"/>
    <col min="3078" max="3105" width="3.75" style="335" customWidth="1"/>
    <col min="3106" max="3106" width="6.125" style="335" customWidth="1"/>
    <col min="3107" max="3107" width="5.875" style="335" customWidth="1"/>
    <col min="3108" max="3108" width="6.375" style="335" customWidth="1"/>
    <col min="3109" max="3110" width="1.875" style="335" customWidth="1"/>
    <col min="3111" max="3112" width="3.125" style="335" bestFit="1" customWidth="1"/>
    <col min="3113" max="3113" width="15.375" style="335" bestFit="1" customWidth="1"/>
    <col min="3114" max="3114" width="5.625" style="335" bestFit="1" customWidth="1"/>
    <col min="3115" max="3328" width="10.25" style="335"/>
    <col min="3329" max="3329" width="1" style="335" customWidth="1"/>
    <col min="3330" max="3330" width="3.5" style="335" customWidth="1"/>
    <col min="3331" max="3331" width="12.875" style="335" customWidth="1"/>
    <col min="3332" max="3332" width="3.5" style="335" customWidth="1"/>
    <col min="3333" max="3333" width="12" style="335" customWidth="1"/>
    <col min="3334" max="3361" width="3.75" style="335" customWidth="1"/>
    <col min="3362" max="3362" width="6.125" style="335" customWidth="1"/>
    <col min="3363" max="3363" width="5.875" style="335" customWidth="1"/>
    <col min="3364" max="3364" width="6.375" style="335" customWidth="1"/>
    <col min="3365" max="3366" width="1.875" style="335" customWidth="1"/>
    <col min="3367" max="3368" width="3.125" style="335" bestFit="1" customWidth="1"/>
    <col min="3369" max="3369" width="15.375" style="335" bestFit="1" customWidth="1"/>
    <col min="3370" max="3370" width="5.625" style="335" bestFit="1" customWidth="1"/>
    <col min="3371" max="3584" width="10.25" style="335"/>
    <col min="3585" max="3585" width="1" style="335" customWidth="1"/>
    <col min="3586" max="3586" width="3.5" style="335" customWidth="1"/>
    <col min="3587" max="3587" width="12.875" style="335" customWidth="1"/>
    <col min="3588" max="3588" width="3.5" style="335" customWidth="1"/>
    <col min="3589" max="3589" width="12" style="335" customWidth="1"/>
    <col min="3590" max="3617" width="3.75" style="335" customWidth="1"/>
    <col min="3618" max="3618" width="6.125" style="335" customWidth="1"/>
    <col min="3619" max="3619" width="5.875" style="335" customWidth="1"/>
    <col min="3620" max="3620" width="6.375" style="335" customWidth="1"/>
    <col min="3621" max="3622" width="1.875" style="335" customWidth="1"/>
    <col min="3623" max="3624" width="3.125" style="335" bestFit="1" customWidth="1"/>
    <col min="3625" max="3625" width="15.375" style="335" bestFit="1" customWidth="1"/>
    <col min="3626" max="3626" width="5.625" style="335" bestFit="1" customWidth="1"/>
    <col min="3627" max="3840" width="10.25" style="335"/>
    <col min="3841" max="3841" width="1" style="335" customWidth="1"/>
    <col min="3842" max="3842" width="3.5" style="335" customWidth="1"/>
    <col min="3843" max="3843" width="12.875" style="335" customWidth="1"/>
    <col min="3844" max="3844" width="3.5" style="335" customWidth="1"/>
    <col min="3845" max="3845" width="12" style="335" customWidth="1"/>
    <col min="3846" max="3873" width="3.75" style="335" customWidth="1"/>
    <col min="3874" max="3874" width="6.125" style="335" customWidth="1"/>
    <col min="3875" max="3875" width="5.875" style="335" customWidth="1"/>
    <col min="3876" max="3876" width="6.375" style="335" customWidth="1"/>
    <col min="3877" max="3878" width="1.875" style="335" customWidth="1"/>
    <col min="3879" max="3880" width="3.125" style="335" bestFit="1" customWidth="1"/>
    <col min="3881" max="3881" width="15.375" style="335" bestFit="1" customWidth="1"/>
    <col min="3882" max="3882" width="5.625" style="335" bestFit="1" customWidth="1"/>
    <col min="3883" max="4096" width="10.25" style="335"/>
    <col min="4097" max="4097" width="1" style="335" customWidth="1"/>
    <col min="4098" max="4098" width="3.5" style="335" customWidth="1"/>
    <col min="4099" max="4099" width="12.875" style="335" customWidth="1"/>
    <col min="4100" max="4100" width="3.5" style="335" customWidth="1"/>
    <col min="4101" max="4101" width="12" style="335" customWidth="1"/>
    <col min="4102" max="4129" width="3.75" style="335" customWidth="1"/>
    <col min="4130" max="4130" width="6.125" style="335" customWidth="1"/>
    <col min="4131" max="4131" width="5.875" style="335" customWidth="1"/>
    <col min="4132" max="4132" width="6.375" style="335" customWidth="1"/>
    <col min="4133" max="4134" width="1.875" style="335" customWidth="1"/>
    <col min="4135" max="4136" width="3.125" style="335" bestFit="1" customWidth="1"/>
    <col min="4137" max="4137" width="15.375" style="335" bestFit="1" customWidth="1"/>
    <col min="4138" max="4138" width="5.625" style="335" bestFit="1" customWidth="1"/>
    <col min="4139" max="4352" width="10.25" style="335"/>
    <col min="4353" max="4353" width="1" style="335" customWidth="1"/>
    <col min="4354" max="4354" width="3.5" style="335" customWidth="1"/>
    <col min="4355" max="4355" width="12.875" style="335" customWidth="1"/>
    <col min="4356" max="4356" width="3.5" style="335" customWidth="1"/>
    <col min="4357" max="4357" width="12" style="335" customWidth="1"/>
    <col min="4358" max="4385" width="3.75" style="335" customWidth="1"/>
    <col min="4386" max="4386" width="6.125" style="335" customWidth="1"/>
    <col min="4387" max="4387" width="5.875" style="335" customWidth="1"/>
    <col min="4388" max="4388" width="6.375" style="335" customWidth="1"/>
    <col min="4389" max="4390" width="1.875" style="335" customWidth="1"/>
    <col min="4391" max="4392" width="3.125" style="335" bestFit="1" customWidth="1"/>
    <col min="4393" max="4393" width="15.375" style="335" bestFit="1" customWidth="1"/>
    <col min="4394" max="4394" width="5.625" style="335" bestFit="1" customWidth="1"/>
    <col min="4395" max="4608" width="10.25" style="335"/>
    <col min="4609" max="4609" width="1" style="335" customWidth="1"/>
    <col min="4610" max="4610" width="3.5" style="335" customWidth="1"/>
    <col min="4611" max="4611" width="12.875" style="335" customWidth="1"/>
    <col min="4612" max="4612" width="3.5" style="335" customWidth="1"/>
    <col min="4613" max="4613" width="12" style="335" customWidth="1"/>
    <col min="4614" max="4641" width="3.75" style="335" customWidth="1"/>
    <col min="4642" max="4642" width="6.125" style="335" customWidth="1"/>
    <col min="4643" max="4643" width="5.875" style="335" customWidth="1"/>
    <col min="4644" max="4644" width="6.375" style="335" customWidth="1"/>
    <col min="4645" max="4646" width="1.875" style="335" customWidth="1"/>
    <col min="4647" max="4648" width="3.125" style="335" bestFit="1" customWidth="1"/>
    <col min="4649" max="4649" width="15.375" style="335" bestFit="1" customWidth="1"/>
    <col min="4650" max="4650" width="5.625" style="335" bestFit="1" customWidth="1"/>
    <col min="4651" max="4864" width="10.25" style="335"/>
    <col min="4865" max="4865" width="1" style="335" customWidth="1"/>
    <col min="4866" max="4866" width="3.5" style="335" customWidth="1"/>
    <col min="4867" max="4867" width="12.875" style="335" customWidth="1"/>
    <col min="4868" max="4868" width="3.5" style="335" customWidth="1"/>
    <col min="4869" max="4869" width="12" style="335" customWidth="1"/>
    <col min="4870" max="4897" width="3.75" style="335" customWidth="1"/>
    <col min="4898" max="4898" width="6.125" style="335" customWidth="1"/>
    <col min="4899" max="4899" width="5.875" style="335" customWidth="1"/>
    <col min="4900" max="4900" width="6.375" style="335" customWidth="1"/>
    <col min="4901" max="4902" width="1.875" style="335" customWidth="1"/>
    <col min="4903" max="4904" width="3.125" style="335" bestFit="1" customWidth="1"/>
    <col min="4905" max="4905" width="15.375" style="335" bestFit="1" customWidth="1"/>
    <col min="4906" max="4906" width="5.625" style="335" bestFit="1" customWidth="1"/>
    <col min="4907" max="5120" width="10.25" style="335"/>
    <col min="5121" max="5121" width="1" style="335" customWidth="1"/>
    <col min="5122" max="5122" width="3.5" style="335" customWidth="1"/>
    <col min="5123" max="5123" width="12.875" style="335" customWidth="1"/>
    <col min="5124" max="5124" width="3.5" style="335" customWidth="1"/>
    <col min="5125" max="5125" width="12" style="335" customWidth="1"/>
    <col min="5126" max="5153" width="3.75" style="335" customWidth="1"/>
    <col min="5154" max="5154" width="6.125" style="335" customWidth="1"/>
    <col min="5155" max="5155" width="5.875" style="335" customWidth="1"/>
    <col min="5156" max="5156" width="6.375" style="335" customWidth="1"/>
    <col min="5157" max="5158" width="1.875" style="335" customWidth="1"/>
    <col min="5159" max="5160" width="3.125" style="335" bestFit="1" customWidth="1"/>
    <col min="5161" max="5161" width="15.375" style="335" bestFit="1" customWidth="1"/>
    <col min="5162" max="5162" width="5.625" style="335" bestFit="1" customWidth="1"/>
    <col min="5163" max="5376" width="10.25" style="335"/>
    <col min="5377" max="5377" width="1" style="335" customWidth="1"/>
    <col min="5378" max="5378" width="3.5" style="335" customWidth="1"/>
    <col min="5379" max="5379" width="12.875" style="335" customWidth="1"/>
    <col min="5380" max="5380" width="3.5" style="335" customWidth="1"/>
    <col min="5381" max="5381" width="12" style="335" customWidth="1"/>
    <col min="5382" max="5409" width="3.75" style="335" customWidth="1"/>
    <col min="5410" max="5410" width="6.125" style="335" customWidth="1"/>
    <col min="5411" max="5411" width="5.875" style="335" customWidth="1"/>
    <col min="5412" max="5412" width="6.375" style="335" customWidth="1"/>
    <col min="5413" max="5414" width="1.875" style="335" customWidth="1"/>
    <col min="5415" max="5416" width="3.125" style="335" bestFit="1" customWidth="1"/>
    <col min="5417" max="5417" width="15.375" style="335" bestFit="1" customWidth="1"/>
    <col min="5418" max="5418" width="5.625" style="335" bestFit="1" customWidth="1"/>
    <col min="5419" max="5632" width="10.25" style="335"/>
    <col min="5633" max="5633" width="1" style="335" customWidth="1"/>
    <col min="5634" max="5634" width="3.5" style="335" customWidth="1"/>
    <col min="5635" max="5635" width="12.875" style="335" customWidth="1"/>
    <col min="5636" max="5636" width="3.5" style="335" customWidth="1"/>
    <col min="5637" max="5637" width="12" style="335" customWidth="1"/>
    <col min="5638" max="5665" width="3.75" style="335" customWidth="1"/>
    <col min="5666" max="5666" width="6.125" style="335" customWidth="1"/>
    <col min="5667" max="5667" width="5.875" style="335" customWidth="1"/>
    <col min="5668" max="5668" width="6.375" style="335" customWidth="1"/>
    <col min="5669" max="5670" width="1.875" style="335" customWidth="1"/>
    <col min="5671" max="5672" width="3.125" style="335" bestFit="1" customWidth="1"/>
    <col min="5673" max="5673" width="15.375" style="335" bestFit="1" customWidth="1"/>
    <col min="5674" max="5674" width="5.625" style="335" bestFit="1" customWidth="1"/>
    <col min="5675" max="5888" width="10.25" style="335"/>
    <col min="5889" max="5889" width="1" style="335" customWidth="1"/>
    <col min="5890" max="5890" width="3.5" style="335" customWidth="1"/>
    <col min="5891" max="5891" width="12.875" style="335" customWidth="1"/>
    <col min="5892" max="5892" width="3.5" style="335" customWidth="1"/>
    <col min="5893" max="5893" width="12" style="335" customWidth="1"/>
    <col min="5894" max="5921" width="3.75" style="335" customWidth="1"/>
    <col min="5922" max="5922" width="6.125" style="335" customWidth="1"/>
    <col min="5923" max="5923" width="5.875" style="335" customWidth="1"/>
    <col min="5924" max="5924" width="6.375" style="335" customWidth="1"/>
    <col min="5925" max="5926" width="1.875" style="335" customWidth="1"/>
    <col min="5927" max="5928" width="3.125" style="335" bestFit="1" customWidth="1"/>
    <col min="5929" max="5929" width="15.375" style="335" bestFit="1" customWidth="1"/>
    <col min="5930" max="5930" width="5.625" style="335" bestFit="1" customWidth="1"/>
    <col min="5931" max="6144" width="10.25" style="335"/>
    <col min="6145" max="6145" width="1" style="335" customWidth="1"/>
    <col min="6146" max="6146" width="3.5" style="335" customWidth="1"/>
    <col min="6147" max="6147" width="12.875" style="335" customWidth="1"/>
    <col min="6148" max="6148" width="3.5" style="335" customWidth="1"/>
    <col min="6149" max="6149" width="12" style="335" customWidth="1"/>
    <col min="6150" max="6177" width="3.75" style="335" customWidth="1"/>
    <col min="6178" max="6178" width="6.125" style="335" customWidth="1"/>
    <col min="6179" max="6179" width="5.875" style="335" customWidth="1"/>
    <col min="6180" max="6180" width="6.375" style="335" customWidth="1"/>
    <col min="6181" max="6182" width="1.875" style="335" customWidth="1"/>
    <col min="6183" max="6184" width="3.125" style="335" bestFit="1" customWidth="1"/>
    <col min="6185" max="6185" width="15.375" style="335" bestFit="1" customWidth="1"/>
    <col min="6186" max="6186" width="5.625" style="335" bestFit="1" customWidth="1"/>
    <col min="6187" max="6400" width="10.25" style="335"/>
    <col min="6401" max="6401" width="1" style="335" customWidth="1"/>
    <col min="6402" max="6402" width="3.5" style="335" customWidth="1"/>
    <col min="6403" max="6403" width="12.875" style="335" customWidth="1"/>
    <col min="6404" max="6404" width="3.5" style="335" customWidth="1"/>
    <col min="6405" max="6405" width="12" style="335" customWidth="1"/>
    <col min="6406" max="6433" width="3.75" style="335" customWidth="1"/>
    <col min="6434" max="6434" width="6.125" style="335" customWidth="1"/>
    <col min="6435" max="6435" width="5.875" style="335" customWidth="1"/>
    <col min="6436" max="6436" width="6.375" style="335" customWidth="1"/>
    <col min="6437" max="6438" width="1.875" style="335" customWidth="1"/>
    <col min="6439" max="6440" width="3.125" style="335" bestFit="1" customWidth="1"/>
    <col min="6441" max="6441" width="15.375" style="335" bestFit="1" customWidth="1"/>
    <col min="6442" max="6442" width="5.625" style="335" bestFit="1" customWidth="1"/>
    <col min="6443" max="6656" width="10.25" style="335"/>
    <col min="6657" max="6657" width="1" style="335" customWidth="1"/>
    <col min="6658" max="6658" width="3.5" style="335" customWidth="1"/>
    <col min="6659" max="6659" width="12.875" style="335" customWidth="1"/>
    <col min="6660" max="6660" width="3.5" style="335" customWidth="1"/>
    <col min="6661" max="6661" width="12" style="335" customWidth="1"/>
    <col min="6662" max="6689" width="3.75" style="335" customWidth="1"/>
    <col min="6690" max="6690" width="6.125" style="335" customWidth="1"/>
    <col min="6691" max="6691" width="5.875" style="335" customWidth="1"/>
    <col min="6692" max="6692" width="6.375" style="335" customWidth="1"/>
    <col min="6693" max="6694" width="1.875" style="335" customWidth="1"/>
    <col min="6695" max="6696" width="3.125" style="335" bestFit="1" customWidth="1"/>
    <col min="6697" max="6697" width="15.375" style="335" bestFit="1" customWidth="1"/>
    <col min="6698" max="6698" width="5.625" style="335" bestFit="1" customWidth="1"/>
    <col min="6699" max="6912" width="10.25" style="335"/>
    <col min="6913" max="6913" width="1" style="335" customWidth="1"/>
    <col min="6914" max="6914" width="3.5" style="335" customWidth="1"/>
    <col min="6915" max="6915" width="12.875" style="335" customWidth="1"/>
    <col min="6916" max="6916" width="3.5" style="335" customWidth="1"/>
    <col min="6917" max="6917" width="12" style="335" customWidth="1"/>
    <col min="6918" max="6945" width="3.75" style="335" customWidth="1"/>
    <col min="6946" max="6946" width="6.125" style="335" customWidth="1"/>
    <col min="6947" max="6947" width="5.875" style="335" customWidth="1"/>
    <col min="6948" max="6948" width="6.375" style="335" customWidth="1"/>
    <col min="6949" max="6950" width="1.875" style="335" customWidth="1"/>
    <col min="6951" max="6952" width="3.125" style="335" bestFit="1" customWidth="1"/>
    <col min="6953" max="6953" width="15.375" style="335" bestFit="1" customWidth="1"/>
    <col min="6954" max="6954" width="5.625" style="335" bestFit="1" customWidth="1"/>
    <col min="6955" max="7168" width="10.25" style="335"/>
    <col min="7169" max="7169" width="1" style="335" customWidth="1"/>
    <col min="7170" max="7170" width="3.5" style="335" customWidth="1"/>
    <col min="7171" max="7171" width="12.875" style="335" customWidth="1"/>
    <col min="7172" max="7172" width="3.5" style="335" customWidth="1"/>
    <col min="7173" max="7173" width="12" style="335" customWidth="1"/>
    <col min="7174" max="7201" width="3.75" style="335" customWidth="1"/>
    <col min="7202" max="7202" width="6.125" style="335" customWidth="1"/>
    <col min="7203" max="7203" width="5.875" style="335" customWidth="1"/>
    <col min="7204" max="7204" width="6.375" style="335" customWidth="1"/>
    <col min="7205" max="7206" width="1.875" style="335" customWidth="1"/>
    <col min="7207" max="7208" width="3.125" style="335" bestFit="1" customWidth="1"/>
    <col min="7209" max="7209" width="15.375" style="335" bestFit="1" customWidth="1"/>
    <col min="7210" max="7210" width="5.625" style="335" bestFit="1" customWidth="1"/>
    <col min="7211" max="7424" width="10.25" style="335"/>
    <col min="7425" max="7425" width="1" style="335" customWidth="1"/>
    <col min="7426" max="7426" width="3.5" style="335" customWidth="1"/>
    <col min="7427" max="7427" width="12.875" style="335" customWidth="1"/>
    <col min="7428" max="7428" width="3.5" style="335" customWidth="1"/>
    <col min="7429" max="7429" width="12" style="335" customWidth="1"/>
    <col min="7430" max="7457" width="3.75" style="335" customWidth="1"/>
    <col min="7458" max="7458" width="6.125" style="335" customWidth="1"/>
    <col min="7459" max="7459" width="5.875" style="335" customWidth="1"/>
    <col min="7460" max="7460" width="6.375" style="335" customWidth="1"/>
    <col min="7461" max="7462" width="1.875" style="335" customWidth="1"/>
    <col min="7463" max="7464" width="3.125" style="335" bestFit="1" customWidth="1"/>
    <col min="7465" max="7465" width="15.375" style="335" bestFit="1" customWidth="1"/>
    <col min="7466" max="7466" width="5.625" style="335" bestFit="1" customWidth="1"/>
    <col min="7467" max="7680" width="10.25" style="335"/>
    <col min="7681" max="7681" width="1" style="335" customWidth="1"/>
    <col min="7682" max="7682" width="3.5" style="335" customWidth="1"/>
    <col min="7683" max="7683" width="12.875" style="335" customWidth="1"/>
    <col min="7684" max="7684" width="3.5" style="335" customWidth="1"/>
    <col min="7685" max="7685" width="12" style="335" customWidth="1"/>
    <col min="7686" max="7713" width="3.75" style="335" customWidth="1"/>
    <col min="7714" max="7714" width="6.125" style="335" customWidth="1"/>
    <col min="7715" max="7715" width="5.875" style="335" customWidth="1"/>
    <col min="7716" max="7716" width="6.375" style="335" customWidth="1"/>
    <col min="7717" max="7718" width="1.875" style="335" customWidth="1"/>
    <col min="7719" max="7720" width="3.125" style="335" bestFit="1" customWidth="1"/>
    <col min="7721" max="7721" width="15.375" style="335" bestFit="1" customWidth="1"/>
    <col min="7722" max="7722" width="5.625" style="335" bestFit="1" customWidth="1"/>
    <col min="7723" max="7936" width="10.25" style="335"/>
    <col min="7937" max="7937" width="1" style="335" customWidth="1"/>
    <col min="7938" max="7938" width="3.5" style="335" customWidth="1"/>
    <col min="7939" max="7939" width="12.875" style="335" customWidth="1"/>
    <col min="7940" max="7940" width="3.5" style="335" customWidth="1"/>
    <col min="7941" max="7941" width="12" style="335" customWidth="1"/>
    <col min="7942" max="7969" width="3.75" style="335" customWidth="1"/>
    <col min="7970" max="7970" width="6.125" style="335" customWidth="1"/>
    <col min="7971" max="7971" width="5.875" style="335" customWidth="1"/>
    <col min="7972" max="7972" width="6.375" style="335" customWidth="1"/>
    <col min="7973" max="7974" width="1.875" style="335" customWidth="1"/>
    <col min="7975" max="7976" width="3.125" style="335" bestFit="1" customWidth="1"/>
    <col min="7977" max="7977" width="15.375" style="335" bestFit="1" customWidth="1"/>
    <col min="7978" max="7978" width="5.625" style="335" bestFit="1" customWidth="1"/>
    <col min="7979" max="8192" width="10.25" style="335"/>
    <col min="8193" max="8193" width="1" style="335" customWidth="1"/>
    <col min="8194" max="8194" width="3.5" style="335" customWidth="1"/>
    <col min="8195" max="8195" width="12.875" style="335" customWidth="1"/>
    <col min="8196" max="8196" width="3.5" style="335" customWidth="1"/>
    <col min="8197" max="8197" width="12" style="335" customWidth="1"/>
    <col min="8198" max="8225" width="3.75" style="335" customWidth="1"/>
    <col min="8226" max="8226" width="6.125" style="335" customWidth="1"/>
    <col min="8227" max="8227" width="5.875" style="335" customWidth="1"/>
    <col min="8228" max="8228" width="6.375" style="335" customWidth="1"/>
    <col min="8229" max="8230" width="1.875" style="335" customWidth="1"/>
    <col min="8231" max="8232" width="3.125" style="335" bestFit="1" customWidth="1"/>
    <col min="8233" max="8233" width="15.375" style="335" bestFit="1" customWidth="1"/>
    <col min="8234" max="8234" width="5.625" style="335" bestFit="1" customWidth="1"/>
    <col min="8235" max="8448" width="10.25" style="335"/>
    <col min="8449" max="8449" width="1" style="335" customWidth="1"/>
    <col min="8450" max="8450" width="3.5" style="335" customWidth="1"/>
    <col min="8451" max="8451" width="12.875" style="335" customWidth="1"/>
    <col min="8452" max="8452" width="3.5" style="335" customWidth="1"/>
    <col min="8453" max="8453" width="12" style="335" customWidth="1"/>
    <col min="8454" max="8481" width="3.75" style="335" customWidth="1"/>
    <col min="8482" max="8482" width="6.125" style="335" customWidth="1"/>
    <col min="8483" max="8483" width="5.875" style="335" customWidth="1"/>
    <col min="8484" max="8484" width="6.375" style="335" customWidth="1"/>
    <col min="8485" max="8486" width="1.875" style="335" customWidth="1"/>
    <col min="8487" max="8488" width="3.125" style="335" bestFit="1" customWidth="1"/>
    <col min="8489" max="8489" width="15.375" style="335" bestFit="1" customWidth="1"/>
    <col min="8490" max="8490" width="5.625" style="335" bestFit="1" customWidth="1"/>
    <col min="8491" max="8704" width="10.25" style="335"/>
    <col min="8705" max="8705" width="1" style="335" customWidth="1"/>
    <col min="8706" max="8706" width="3.5" style="335" customWidth="1"/>
    <col min="8707" max="8707" width="12.875" style="335" customWidth="1"/>
    <col min="8708" max="8708" width="3.5" style="335" customWidth="1"/>
    <col min="8709" max="8709" width="12" style="335" customWidth="1"/>
    <col min="8710" max="8737" width="3.75" style="335" customWidth="1"/>
    <col min="8738" max="8738" width="6.125" style="335" customWidth="1"/>
    <col min="8739" max="8739" width="5.875" style="335" customWidth="1"/>
    <col min="8740" max="8740" width="6.375" style="335" customWidth="1"/>
    <col min="8741" max="8742" width="1.875" style="335" customWidth="1"/>
    <col min="8743" max="8744" width="3.125" style="335" bestFit="1" customWidth="1"/>
    <col min="8745" max="8745" width="15.375" style="335" bestFit="1" customWidth="1"/>
    <col min="8746" max="8746" width="5.625" style="335" bestFit="1" customWidth="1"/>
    <col min="8747" max="8960" width="10.25" style="335"/>
    <col min="8961" max="8961" width="1" style="335" customWidth="1"/>
    <col min="8962" max="8962" width="3.5" style="335" customWidth="1"/>
    <col min="8963" max="8963" width="12.875" style="335" customWidth="1"/>
    <col min="8964" max="8964" width="3.5" style="335" customWidth="1"/>
    <col min="8965" max="8965" width="12" style="335" customWidth="1"/>
    <col min="8966" max="8993" width="3.75" style="335" customWidth="1"/>
    <col min="8994" max="8994" width="6.125" style="335" customWidth="1"/>
    <col min="8995" max="8995" width="5.875" style="335" customWidth="1"/>
    <col min="8996" max="8996" width="6.375" style="335" customWidth="1"/>
    <col min="8997" max="8998" width="1.875" style="335" customWidth="1"/>
    <col min="8999" max="9000" width="3.125" style="335" bestFit="1" customWidth="1"/>
    <col min="9001" max="9001" width="15.375" style="335" bestFit="1" customWidth="1"/>
    <col min="9002" max="9002" width="5.625" style="335" bestFit="1" customWidth="1"/>
    <col min="9003" max="9216" width="10.25" style="335"/>
    <col min="9217" max="9217" width="1" style="335" customWidth="1"/>
    <col min="9218" max="9218" width="3.5" style="335" customWidth="1"/>
    <col min="9219" max="9219" width="12.875" style="335" customWidth="1"/>
    <col min="9220" max="9220" width="3.5" style="335" customWidth="1"/>
    <col min="9221" max="9221" width="12" style="335" customWidth="1"/>
    <col min="9222" max="9249" width="3.75" style="335" customWidth="1"/>
    <col min="9250" max="9250" width="6.125" style="335" customWidth="1"/>
    <col min="9251" max="9251" width="5.875" style="335" customWidth="1"/>
    <col min="9252" max="9252" width="6.375" style="335" customWidth="1"/>
    <col min="9253" max="9254" width="1.875" style="335" customWidth="1"/>
    <col min="9255" max="9256" width="3.125" style="335" bestFit="1" customWidth="1"/>
    <col min="9257" max="9257" width="15.375" style="335" bestFit="1" customWidth="1"/>
    <col min="9258" max="9258" width="5.625" style="335" bestFit="1" customWidth="1"/>
    <col min="9259" max="9472" width="10.25" style="335"/>
    <col min="9473" max="9473" width="1" style="335" customWidth="1"/>
    <col min="9474" max="9474" width="3.5" style="335" customWidth="1"/>
    <col min="9475" max="9475" width="12.875" style="335" customWidth="1"/>
    <col min="9476" max="9476" width="3.5" style="335" customWidth="1"/>
    <col min="9477" max="9477" width="12" style="335" customWidth="1"/>
    <col min="9478" max="9505" width="3.75" style="335" customWidth="1"/>
    <col min="9506" max="9506" width="6.125" style="335" customWidth="1"/>
    <col min="9507" max="9507" width="5.875" style="335" customWidth="1"/>
    <col min="9508" max="9508" width="6.375" style="335" customWidth="1"/>
    <col min="9509" max="9510" width="1.875" style="335" customWidth="1"/>
    <col min="9511" max="9512" width="3.125" style="335" bestFit="1" customWidth="1"/>
    <col min="9513" max="9513" width="15.375" style="335" bestFit="1" customWidth="1"/>
    <col min="9514" max="9514" width="5.625" style="335" bestFit="1" customWidth="1"/>
    <col min="9515" max="9728" width="10.25" style="335"/>
    <col min="9729" max="9729" width="1" style="335" customWidth="1"/>
    <col min="9730" max="9730" width="3.5" style="335" customWidth="1"/>
    <col min="9731" max="9731" width="12.875" style="335" customWidth="1"/>
    <col min="9732" max="9732" width="3.5" style="335" customWidth="1"/>
    <col min="9733" max="9733" width="12" style="335" customWidth="1"/>
    <col min="9734" max="9761" width="3.75" style="335" customWidth="1"/>
    <col min="9762" max="9762" width="6.125" style="335" customWidth="1"/>
    <col min="9763" max="9763" width="5.875" style="335" customWidth="1"/>
    <col min="9764" max="9764" width="6.375" style="335" customWidth="1"/>
    <col min="9765" max="9766" width="1.875" style="335" customWidth="1"/>
    <col min="9767" max="9768" width="3.125" style="335" bestFit="1" customWidth="1"/>
    <col min="9769" max="9769" width="15.375" style="335" bestFit="1" customWidth="1"/>
    <col min="9770" max="9770" width="5.625" style="335" bestFit="1" customWidth="1"/>
    <col min="9771" max="9984" width="10.25" style="335"/>
    <col min="9985" max="9985" width="1" style="335" customWidth="1"/>
    <col min="9986" max="9986" width="3.5" style="335" customWidth="1"/>
    <col min="9987" max="9987" width="12.875" style="335" customWidth="1"/>
    <col min="9988" max="9988" width="3.5" style="335" customWidth="1"/>
    <col min="9989" max="9989" width="12" style="335" customWidth="1"/>
    <col min="9990" max="10017" width="3.75" style="335" customWidth="1"/>
    <col min="10018" max="10018" width="6.125" style="335" customWidth="1"/>
    <col min="10019" max="10019" width="5.875" style="335" customWidth="1"/>
    <col min="10020" max="10020" width="6.375" style="335" customWidth="1"/>
    <col min="10021" max="10022" width="1.875" style="335" customWidth="1"/>
    <col min="10023" max="10024" width="3.125" style="335" bestFit="1" customWidth="1"/>
    <col min="10025" max="10025" width="15.375" style="335" bestFit="1" customWidth="1"/>
    <col min="10026" max="10026" width="5.625" style="335" bestFit="1" customWidth="1"/>
    <col min="10027" max="10240" width="10.25" style="335"/>
    <col min="10241" max="10241" width="1" style="335" customWidth="1"/>
    <col min="10242" max="10242" width="3.5" style="335" customWidth="1"/>
    <col min="10243" max="10243" width="12.875" style="335" customWidth="1"/>
    <col min="10244" max="10244" width="3.5" style="335" customWidth="1"/>
    <col min="10245" max="10245" width="12" style="335" customWidth="1"/>
    <col min="10246" max="10273" width="3.75" style="335" customWidth="1"/>
    <col min="10274" max="10274" width="6.125" style="335" customWidth="1"/>
    <col min="10275" max="10275" width="5.875" style="335" customWidth="1"/>
    <col min="10276" max="10276" width="6.375" style="335" customWidth="1"/>
    <col min="10277" max="10278" width="1.875" style="335" customWidth="1"/>
    <col min="10279" max="10280" width="3.125" style="335" bestFit="1" customWidth="1"/>
    <col min="10281" max="10281" width="15.375" style="335" bestFit="1" customWidth="1"/>
    <col min="10282" max="10282" width="5.625" style="335" bestFit="1" customWidth="1"/>
    <col min="10283" max="10496" width="10.25" style="335"/>
    <col min="10497" max="10497" width="1" style="335" customWidth="1"/>
    <col min="10498" max="10498" width="3.5" style="335" customWidth="1"/>
    <col min="10499" max="10499" width="12.875" style="335" customWidth="1"/>
    <col min="10500" max="10500" width="3.5" style="335" customWidth="1"/>
    <col min="10501" max="10501" width="12" style="335" customWidth="1"/>
    <col min="10502" max="10529" width="3.75" style="335" customWidth="1"/>
    <col min="10530" max="10530" width="6.125" style="335" customWidth="1"/>
    <col min="10531" max="10531" width="5.875" style="335" customWidth="1"/>
    <col min="10532" max="10532" width="6.375" style="335" customWidth="1"/>
    <col min="10533" max="10534" width="1.875" style="335" customWidth="1"/>
    <col min="10535" max="10536" width="3.125" style="335" bestFit="1" customWidth="1"/>
    <col min="10537" max="10537" width="15.375" style="335" bestFit="1" customWidth="1"/>
    <col min="10538" max="10538" width="5.625" style="335" bestFit="1" customWidth="1"/>
    <col min="10539" max="10752" width="10.25" style="335"/>
    <col min="10753" max="10753" width="1" style="335" customWidth="1"/>
    <col min="10754" max="10754" width="3.5" style="335" customWidth="1"/>
    <col min="10755" max="10755" width="12.875" style="335" customWidth="1"/>
    <col min="10756" max="10756" width="3.5" style="335" customWidth="1"/>
    <col min="10757" max="10757" width="12" style="335" customWidth="1"/>
    <col min="10758" max="10785" width="3.75" style="335" customWidth="1"/>
    <col min="10786" max="10786" width="6.125" style="335" customWidth="1"/>
    <col min="10787" max="10787" width="5.875" style="335" customWidth="1"/>
    <col min="10788" max="10788" width="6.375" style="335" customWidth="1"/>
    <col min="10789" max="10790" width="1.875" style="335" customWidth="1"/>
    <col min="10791" max="10792" width="3.125" style="335" bestFit="1" customWidth="1"/>
    <col min="10793" max="10793" width="15.375" style="335" bestFit="1" customWidth="1"/>
    <col min="10794" max="10794" width="5.625" style="335" bestFit="1" customWidth="1"/>
    <col min="10795" max="11008" width="10.25" style="335"/>
    <col min="11009" max="11009" width="1" style="335" customWidth="1"/>
    <col min="11010" max="11010" width="3.5" style="335" customWidth="1"/>
    <col min="11011" max="11011" width="12.875" style="335" customWidth="1"/>
    <col min="11012" max="11012" width="3.5" style="335" customWidth="1"/>
    <col min="11013" max="11013" width="12" style="335" customWidth="1"/>
    <col min="11014" max="11041" width="3.75" style="335" customWidth="1"/>
    <col min="11042" max="11042" width="6.125" style="335" customWidth="1"/>
    <col min="11043" max="11043" width="5.875" style="335" customWidth="1"/>
    <col min="11044" max="11044" width="6.375" style="335" customWidth="1"/>
    <col min="11045" max="11046" width="1.875" style="335" customWidth="1"/>
    <col min="11047" max="11048" width="3.125" style="335" bestFit="1" customWidth="1"/>
    <col min="11049" max="11049" width="15.375" style="335" bestFit="1" customWidth="1"/>
    <col min="11050" max="11050" width="5.625" style="335" bestFit="1" customWidth="1"/>
    <col min="11051" max="11264" width="10.25" style="335"/>
    <col min="11265" max="11265" width="1" style="335" customWidth="1"/>
    <col min="11266" max="11266" width="3.5" style="335" customWidth="1"/>
    <col min="11267" max="11267" width="12.875" style="335" customWidth="1"/>
    <col min="11268" max="11268" width="3.5" style="335" customWidth="1"/>
    <col min="11269" max="11269" width="12" style="335" customWidth="1"/>
    <col min="11270" max="11297" width="3.75" style="335" customWidth="1"/>
    <col min="11298" max="11298" width="6.125" style="335" customWidth="1"/>
    <col min="11299" max="11299" width="5.875" style="335" customWidth="1"/>
    <col min="11300" max="11300" width="6.375" style="335" customWidth="1"/>
    <col min="11301" max="11302" width="1.875" style="335" customWidth="1"/>
    <col min="11303" max="11304" width="3.125" style="335" bestFit="1" customWidth="1"/>
    <col min="11305" max="11305" width="15.375" style="335" bestFit="1" customWidth="1"/>
    <col min="11306" max="11306" width="5.625" style="335" bestFit="1" customWidth="1"/>
    <col min="11307" max="11520" width="10.25" style="335"/>
    <col min="11521" max="11521" width="1" style="335" customWidth="1"/>
    <col min="11522" max="11522" width="3.5" style="335" customWidth="1"/>
    <col min="11523" max="11523" width="12.875" style="335" customWidth="1"/>
    <col min="11524" max="11524" width="3.5" style="335" customWidth="1"/>
    <col min="11525" max="11525" width="12" style="335" customWidth="1"/>
    <col min="11526" max="11553" width="3.75" style="335" customWidth="1"/>
    <col min="11554" max="11554" width="6.125" style="335" customWidth="1"/>
    <col min="11555" max="11555" width="5.875" style="335" customWidth="1"/>
    <col min="11556" max="11556" width="6.375" style="335" customWidth="1"/>
    <col min="11557" max="11558" width="1.875" style="335" customWidth="1"/>
    <col min="11559" max="11560" width="3.125" style="335" bestFit="1" customWidth="1"/>
    <col min="11561" max="11561" width="15.375" style="335" bestFit="1" customWidth="1"/>
    <col min="11562" max="11562" width="5.625" style="335" bestFit="1" customWidth="1"/>
    <col min="11563" max="11776" width="10.25" style="335"/>
    <col min="11777" max="11777" width="1" style="335" customWidth="1"/>
    <col min="11778" max="11778" width="3.5" style="335" customWidth="1"/>
    <col min="11779" max="11779" width="12.875" style="335" customWidth="1"/>
    <col min="11780" max="11780" width="3.5" style="335" customWidth="1"/>
    <col min="11781" max="11781" width="12" style="335" customWidth="1"/>
    <col min="11782" max="11809" width="3.75" style="335" customWidth="1"/>
    <col min="11810" max="11810" width="6.125" style="335" customWidth="1"/>
    <col min="11811" max="11811" width="5.875" style="335" customWidth="1"/>
    <col min="11812" max="11812" width="6.375" style="335" customWidth="1"/>
    <col min="11813" max="11814" width="1.875" style="335" customWidth="1"/>
    <col min="11815" max="11816" width="3.125" style="335" bestFit="1" customWidth="1"/>
    <col min="11817" max="11817" width="15.375" style="335" bestFit="1" customWidth="1"/>
    <col min="11818" max="11818" width="5.625" style="335" bestFit="1" customWidth="1"/>
    <col min="11819" max="12032" width="10.25" style="335"/>
    <col min="12033" max="12033" width="1" style="335" customWidth="1"/>
    <col min="12034" max="12034" width="3.5" style="335" customWidth="1"/>
    <col min="12035" max="12035" width="12.875" style="335" customWidth="1"/>
    <col min="12036" max="12036" width="3.5" style="335" customWidth="1"/>
    <col min="12037" max="12037" width="12" style="335" customWidth="1"/>
    <col min="12038" max="12065" width="3.75" style="335" customWidth="1"/>
    <col min="12066" max="12066" width="6.125" style="335" customWidth="1"/>
    <col min="12067" max="12067" width="5.875" style="335" customWidth="1"/>
    <col min="12068" max="12068" width="6.375" style="335" customWidth="1"/>
    <col min="12069" max="12070" width="1.875" style="335" customWidth="1"/>
    <col min="12071" max="12072" width="3.125" style="335" bestFit="1" customWidth="1"/>
    <col min="12073" max="12073" width="15.375" style="335" bestFit="1" customWidth="1"/>
    <col min="12074" max="12074" width="5.625" style="335" bestFit="1" customWidth="1"/>
    <col min="12075" max="12288" width="10.25" style="335"/>
    <col min="12289" max="12289" width="1" style="335" customWidth="1"/>
    <col min="12290" max="12290" width="3.5" style="335" customWidth="1"/>
    <col min="12291" max="12291" width="12.875" style="335" customWidth="1"/>
    <col min="12292" max="12292" width="3.5" style="335" customWidth="1"/>
    <col min="12293" max="12293" width="12" style="335" customWidth="1"/>
    <col min="12294" max="12321" width="3.75" style="335" customWidth="1"/>
    <col min="12322" max="12322" width="6.125" style="335" customWidth="1"/>
    <col min="12323" max="12323" width="5.875" style="335" customWidth="1"/>
    <col min="12324" max="12324" width="6.375" style="335" customWidth="1"/>
    <col min="12325" max="12326" width="1.875" style="335" customWidth="1"/>
    <col min="12327" max="12328" width="3.125" style="335" bestFit="1" customWidth="1"/>
    <col min="12329" max="12329" width="15.375" style="335" bestFit="1" customWidth="1"/>
    <col min="12330" max="12330" width="5.625" style="335" bestFit="1" customWidth="1"/>
    <col min="12331" max="12544" width="10.25" style="335"/>
    <col min="12545" max="12545" width="1" style="335" customWidth="1"/>
    <col min="12546" max="12546" width="3.5" style="335" customWidth="1"/>
    <col min="12547" max="12547" width="12.875" style="335" customWidth="1"/>
    <col min="12548" max="12548" width="3.5" style="335" customWidth="1"/>
    <col min="12549" max="12549" width="12" style="335" customWidth="1"/>
    <col min="12550" max="12577" width="3.75" style="335" customWidth="1"/>
    <col min="12578" max="12578" width="6.125" style="335" customWidth="1"/>
    <col min="12579" max="12579" width="5.875" style="335" customWidth="1"/>
    <col min="12580" max="12580" width="6.375" style="335" customWidth="1"/>
    <col min="12581" max="12582" width="1.875" style="335" customWidth="1"/>
    <col min="12583" max="12584" width="3.125" style="335" bestFit="1" customWidth="1"/>
    <col min="12585" max="12585" width="15.375" style="335" bestFit="1" customWidth="1"/>
    <col min="12586" max="12586" width="5.625" style="335" bestFit="1" customWidth="1"/>
    <col min="12587" max="12800" width="10.25" style="335"/>
    <col min="12801" max="12801" width="1" style="335" customWidth="1"/>
    <col min="12802" max="12802" width="3.5" style="335" customWidth="1"/>
    <col min="12803" max="12803" width="12.875" style="335" customWidth="1"/>
    <col min="12804" max="12804" width="3.5" style="335" customWidth="1"/>
    <col min="12805" max="12805" width="12" style="335" customWidth="1"/>
    <col min="12806" max="12833" width="3.75" style="335" customWidth="1"/>
    <col min="12834" max="12834" width="6.125" style="335" customWidth="1"/>
    <col min="12835" max="12835" width="5.875" style="335" customWidth="1"/>
    <col min="12836" max="12836" width="6.375" style="335" customWidth="1"/>
    <col min="12837" max="12838" width="1.875" style="335" customWidth="1"/>
    <col min="12839" max="12840" width="3.125" style="335" bestFit="1" customWidth="1"/>
    <col min="12841" max="12841" width="15.375" style="335" bestFit="1" customWidth="1"/>
    <col min="12842" max="12842" width="5.625" style="335" bestFit="1" customWidth="1"/>
    <col min="12843" max="13056" width="10.25" style="335"/>
    <col min="13057" max="13057" width="1" style="335" customWidth="1"/>
    <col min="13058" max="13058" width="3.5" style="335" customWidth="1"/>
    <col min="13059" max="13059" width="12.875" style="335" customWidth="1"/>
    <col min="13060" max="13060" width="3.5" style="335" customWidth="1"/>
    <col min="13061" max="13061" width="12" style="335" customWidth="1"/>
    <col min="13062" max="13089" width="3.75" style="335" customWidth="1"/>
    <col min="13090" max="13090" width="6.125" style="335" customWidth="1"/>
    <col min="13091" max="13091" width="5.875" style="335" customWidth="1"/>
    <col min="13092" max="13092" width="6.375" style="335" customWidth="1"/>
    <col min="13093" max="13094" width="1.875" style="335" customWidth="1"/>
    <col min="13095" max="13096" width="3.125" style="335" bestFit="1" customWidth="1"/>
    <col min="13097" max="13097" width="15.375" style="335" bestFit="1" customWidth="1"/>
    <col min="13098" max="13098" width="5.625" style="335" bestFit="1" customWidth="1"/>
    <col min="13099" max="13312" width="10.25" style="335"/>
    <col min="13313" max="13313" width="1" style="335" customWidth="1"/>
    <col min="13314" max="13314" width="3.5" style="335" customWidth="1"/>
    <col min="13315" max="13315" width="12.875" style="335" customWidth="1"/>
    <col min="13316" max="13316" width="3.5" style="335" customWidth="1"/>
    <col min="13317" max="13317" width="12" style="335" customWidth="1"/>
    <col min="13318" max="13345" width="3.75" style="335" customWidth="1"/>
    <col min="13346" max="13346" width="6.125" style="335" customWidth="1"/>
    <col min="13347" max="13347" width="5.875" style="335" customWidth="1"/>
    <col min="13348" max="13348" width="6.375" style="335" customWidth="1"/>
    <col min="13349" max="13350" width="1.875" style="335" customWidth="1"/>
    <col min="13351" max="13352" width="3.125" style="335" bestFit="1" customWidth="1"/>
    <col min="13353" max="13353" width="15.375" style="335" bestFit="1" customWidth="1"/>
    <col min="13354" max="13354" width="5.625" style="335" bestFit="1" customWidth="1"/>
    <col min="13355" max="13568" width="10.25" style="335"/>
    <col min="13569" max="13569" width="1" style="335" customWidth="1"/>
    <col min="13570" max="13570" width="3.5" style="335" customWidth="1"/>
    <col min="13571" max="13571" width="12.875" style="335" customWidth="1"/>
    <col min="13572" max="13572" width="3.5" style="335" customWidth="1"/>
    <col min="13573" max="13573" width="12" style="335" customWidth="1"/>
    <col min="13574" max="13601" width="3.75" style="335" customWidth="1"/>
    <col min="13602" max="13602" width="6.125" style="335" customWidth="1"/>
    <col min="13603" max="13603" width="5.875" style="335" customWidth="1"/>
    <col min="13604" max="13604" width="6.375" style="335" customWidth="1"/>
    <col min="13605" max="13606" width="1.875" style="335" customWidth="1"/>
    <col min="13607" max="13608" width="3.125" style="335" bestFit="1" customWidth="1"/>
    <col min="13609" max="13609" width="15.375" style="335" bestFit="1" customWidth="1"/>
    <col min="13610" max="13610" width="5.625" style="335" bestFit="1" customWidth="1"/>
    <col min="13611" max="13824" width="10.25" style="335"/>
    <col min="13825" max="13825" width="1" style="335" customWidth="1"/>
    <col min="13826" max="13826" width="3.5" style="335" customWidth="1"/>
    <col min="13827" max="13827" width="12.875" style="335" customWidth="1"/>
    <col min="13828" max="13828" width="3.5" style="335" customWidth="1"/>
    <col min="13829" max="13829" width="12" style="335" customWidth="1"/>
    <col min="13830" max="13857" width="3.75" style="335" customWidth="1"/>
    <col min="13858" max="13858" width="6.125" style="335" customWidth="1"/>
    <col min="13859" max="13859" width="5.875" style="335" customWidth="1"/>
    <col min="13860" max="13860" width="6.375" style="335" customWidth="1"/>
    <col min="13861" max="13862" width="1.875" style="335" customWidth="1"/>
    <col min="13863" max="13864" width="3.125" style="335" bestFit="1" customWidth="1"/>
    <col min="13865" max="13865" width="15.375" style="335" bestFit="1" customWidth="1"/>
    <col min="13866" max="13866" width="5.625" style="335" bestFit="1" customWidth="1"/>
    <col min="13867" max="14080" width="10.25" style="335"/>
    <col min="14081" max="14081" width="1" style="335" customWidth="1"/>
    <col min="14082" max="14082" width="3.5" style="335" customWidth="1"/>
    <col min="14083" max="14083" width="12.875" style="335" customWidth="1"/>
    <col min="14084" max="14084" width="3.5" style="335" customWidth="1"/>
    <col min="14085" max="14085" width="12" style="335" customWidth="1"/>
    <col min="14086" max="14113" width="3.75" style="335" customWidth="1"/>
    <col min="14114" max="14114" width="6.125" style="335" customWidth="1"/>
    <col min="14115" max="14115" width="5.875" style="335" customWidth="1"/>
    <col min="14116" max="14116" width="6.375" style="335" customWidth="1"/>
    <col min="14117" max="14118" width="1.875" style="335" customWidth="1"/>
    <col min="14119" max="14120" width="3.125" style="335" bestFit="1" customWidth="1"/>
    <col min="14121" max="14121" width="15.375" style="335" bestFit="1" customWidth="1"/>
    <col min="14122" max="14122" width="5.625" style="335" bestFit="1" customWidth="1"/>
    <col min="14123" max="14336" width="10.25" style="335"/>
    <col min="14337" max="14337" width="1" style="335" customWidth="1"/>
    <col min="14338" max="14338" width="3.5" style="335" customWidth="1"/>
    <col min="14339" max="14339" width="12.875" style="335" customWidth="1"/>
    <col min="14340" max="14340" width="3.5" style="335" customWidth="1"/>
    <col min="14341" max="14341" width="12" style="335" customWidth="1"/>
    <col min="14342" max="14369" width="3.75" style="335" customWidth="1"/>
    <col min="14370" max="14370" width="6.125" style="335" customWidth="1"/>
    <col min="14371" max="14371" width="5.875" style="335" customWidth="1"/>
    <col min="14372" max="14372" width="6.375" style="335" customWidth="1"/>
    <col min="14373" max="14374" width="1.875" style="335" customWidth="1"/>
    <col min="14375" max="14376" width="3.125" style="335" bestFit="1" customWidth="1"/>
    <col min="14377" max="14377" width="15.375" style="335" bestFit="1" customWidth="1"/>
    <col min="14378" max="14378" width="5.625" style="335" bestFit="1" customWidth="1"/>
    <col min="14379" max="14592" width="10.25" style="335"/>
    <col min="14593" max="14593" width="1" style="335" customWidth="1"/>
    <col min="14594" max="14594" width="3.5" style="335" customWidth="1"/>
    <col min="14595" max="14595" width="12.875" style="335" customWidth="1"/>
    <col min="14596" max="14596" width="3.5" style="335" customWidth="1"/>
    <col min="14597" max="14597" width="12" style="335" customWidth="1"/>
    <col min="14598" max="14625" width="3.75" style="335" customWidth="1"/>
    <col min="14626" max="14626" width="6.125" style="335" customWidth="1"/>
    <col min="14627" max="14627" width="5.875" style="335" customWidth="1"/>
    <col min="14628" max="14628" width="6.375" style="335" customWidth="1"/>
    <col min="14629" max="14630" width="1.875" style="335" customWidth="1"/>
    <col min="14631" max="14632" width="3.125" style="335" bestFit="1" customWidth="1"/>
    <col min="14633" max="14633" width="15.375" style="335" bestFit="1" customWidth="1"/>
    <col min="14634" max="14634" width="5.625" style="335" bestFit="1" customWidth="1"/>
    <col min="14635" max="14848" width="10.25" style="335"/>
    <col min="14849" max="14849" width="1" style="335" customWidth="1"/>
    <col min="14850" max="14850" width="3.5" style="335" customWidth="1"/>
    <col min="14851" max="14851" width="12.875" style="335" customWidth="1"/>
    <col min="14852" max="14852" width="3.5" style="335" customWidth="1"/>
    <col min="14853" max="14853" width="12" style="335" customWidth="1"/>
    <col min="14854" max="14881" width="3.75" style="335" customWidth="1"/>
    <col min="14882" max="14882" width="6.125" style="335" customWidth="1"/>
    <col min="14883" max="14883" width="5.875" style="335" customWidth="1"/>
    <col min="14884" max="14884" width="6.375" style="335" customWidth="1"/>
    <col min="14885" max="14886" width="1.875" style="335" customWidth="1"/>
    <col min="14887" max="14888" width="3.125" style="335" bestFit="1" customWidth="1"/>
    <col min="14889" max="14889" width="15.375" style="335" bestFit="1" customWidth="1"/>
    <col min="14890" max="14890" width="5.625" style="335" bestFit="1" customWidth="1"/>
    <col min="14891" max="15104" width="10.25" style="335"/>
    <col min="15105" max="15105" width="1" style="335" customWidth="1"/>
    <col min="15106" max="15106" width="3.5" style="335" customWidth="1"/>
    <col min="15107" max="15107" width="12.875" style="335" customWidth="1"/>
    <col min="15108" max="15108" width="3.5" style="335" customWidth="1"/>
    <col min="15109" max="15109" width="12" style="335" customWidth="1"/>
    <col min="15110" max="15137" width="3.75" style="335" customWidth="1"/>
    <col min="15138" max="15138" width="6.125" style="335" customWidth="1"/>
    <col min="15139" max="15139" width="5.875" style="335" customWidth="1"/>
    <col min="15140" max="15140" width="6.375" style="335" customWidth="1"/>
    <col min="15141" max="15142" width="1.875" style="335" customWidth="1"/>
    <col min="15143" max="15144" width="3.125" style="335" bestFit="1" customWidth="1"/>
    <col min="15145" max="15145" width="15.375" style="335" bestFit="1" customWidth="1"/>
    <col min="15146" max="15146" width="5.625" style="335" bestFit="1" customWidth="1"/>
    <col min="15147" max="15360" width="10.25" style="335"/>
    <col min="15361" max="15361" width="1" style="335" customWidth="1"/>
    <col min="15362" max="15362" width="3.5" style="335" customWidth="1"/>
    <col min="15363" max="15363" width="12.875" style="335" customWidth="1"/>
    <col min="15364" max="15364" width="3.5" style="335" customWidth="1"/>
    <col min="15365" max="15365" width="12" style="335" customWidth="1"/>
    <col min="15366" max="15393" width="3.75" style="335" customWidth="1"/>
    <col min="15394" max="15394" width="6.125" style="335" customWidth="1"/>
    <col min="15395" max="15395" width="5.875" style="335" customWidth="1"/>
    <col min="15396" max="15396" width="6.375" style="335" customWidth="1"/>
    <col min="15397" max="15398" width="1.875" style="335" customWidth="1"/>
    <col min="15399" max="15400" width="3.125" style="335" bestFit="1" customWidth="1"/>
    <col min="15401" max="15401" width="15.375" style="335" bestFit="1" customWidth="1"/>
    <col min="15402" max="15402" width="5.625" style="335" bestFit="1" customWidth="1"/>
    <col min="15403" max="15616" width="10.25" style="335"/>
    <col min="15617" max="15617" width="1" style="335" customWidth="1"/>
    <col min="15618" max="15618" width="3.5" style="335" customWidth="1"/>
    <col min="15619" max="15619" width="12.875" style="335" customWidth="1"/>
    <col min="15620" max="15620" width="3.5" style="335" customWidth="1"/>
    <col min="15621" max="15621" width="12" style="335" customWidth="1"/>
    <col min="15622" max="15649" width="3.75" style="335" customWidth="1"/>
    <col min="15650" max="15650" width="6.125" style="335" customWidth="1"/>
    <col min="15651" max="15651" width="5.875" style="335" customWidth="1"/>
    <col min="15652" max="15652" width="6.375" style="335" customWidth="1"/>
    <col min="15653" max="15654" width="1.875" style="335" customWidth="1"/>
    <col min="15655" max="15656" width="3.125" style="335" bestFit="1" customWidth="1"/>
    <col min="15657" max="15657" width="15.375" style="335" bestFit="1" customWidth="1"/>
    <col min="15658" max="15658" width="5.625" style="335" bestFit="1" customWidth="1"/>
    <col min="15659" max="15872" width="10.25" style="335"/>
    <col min="15873" max="15873" width="1" style="335" customWidth="1"/>
    <col min="15874" max="15874" width="3.5" style="335" customWidth="1"/>
    <col min="15875" max="15875" width="12.875" style="335" customWidth="1"/>
    <col min="15876" max="15876" width="3.5" style="335" customWidth="1"/>
    <col min="15877" max="15877" width="12" style="335" customWidth="1"/>
    <col min="15878" max="15905" width="3.75" style="335" customWidth="1"/>
    <col min="15906" max="15906" width="6.125" style="335" customWidth="1"/>
    <col min="15907" max="15907" width="5.875" style="335" customWidth="1"/>
    <col min="15908" max="15908" width="6.375" style="335" customWidth="1"/>
    <col min="15909" max="15910" width="1.875" style="335" customWidth="1"/>
    <col min="15911" max="15912" width="3.125" style="335" bestFit="1" customWidth="1"/>
    <col min="15913" max="15913" width="15.375" style="335" bestFit="1" customWidth="1"/>
    <col min="15914" max="15914" width="5.625" style="335" bestFit="1" customWidth="1"/>
    <col min="15915" max="16128" width="10.25" style="335"/>
    <col min="16129" max="16129" width="1" style="335" customWidth="1"/>
    <col min="16130" max="16130" width="3.5" style="335" customWidth="1"/>
    <col min="16131" max="16131" width="12.875" style="335" customWidth="1"/>
    <col min="16132" max="16132" width="3.5" style="335" customWidth="1"/>
    <col min="16133" max="16133" width="12" style="335" customWidth="1"/>
    <col min="16134" max="16161" width="3.75" style="335" customWidth="1"/>
    <col min="16162" max="16162" width="6.125" style="335" customWidth="1"/>
    <col min="16163" max="16163" width="5.875" style="335" customWidth="1"/>
    <col min="16164" max="16164" width="6.375" style="335" customWidth="1"/>
    <col min="16165" max="16166" width="1.875" style="335" customWidth="1"/>
    <col min="16167" max="16168" width="3.125" style="335" bestFit="1" customWidth="1"/>
    <col min="16169" max="16169" width="15.375" style="335" bestFit="1" customWidth="1"/>
    <col min="16170" max="16170" width="5.625" style="335" bestFit="1" customWidth="1"/>
    <col min="16171" max="16384" width="10.25" style="335"/>
  </cols>
  <sheetData>
    <row r="1" spans="2:42" ht="17.25">
      <c r="B1" s="332"/>
      <c r="AI1" s="1099" t="s">
        <v>253</v>
      </c>
      <c r="AJ1" s="1099"/>
    </row>
    <row r="2" spans="2:42" ht="17.25">
      <c r="C2" s="38" t="s">
        <v>310</v>
      </c>
      <c r="L2" s="1097" t="s">
        <v>651</v>
      </c>
      <c r="M2" s="1097"/>
      <c r="N2" s="334"/>
      <c r="O2" s="406" t="s">
        <v>256</v>
      </c>
      <c r="P2" s="34"/>
      <c r="Q2" s="1098" t="s">
        <v>257</v>
      </c>
      <c r="R2" s="1098"/>
      <c r="S2" s="39"/>
      <c r="T2" s="39"/>
      <c r="V2" s="1100" t="s">
        <v>790</v>
      </c>
      <c r="W2" s="1100"/>
      <c r="X2" s="1100"/>
      <c r="Y2" s="1100"/>
      <c r="Z2" s="1325" t="s">
        <v>946</v>
      </c>
      <c r="AA2" s="1325"/>
      <c r="AB2" s="1325"/>
      <c r="AC2" s="1325"/>
      <c r="AD2" s="1325"/>
      <c r="AE2" s="1325"/>
      <c r="AF2" s="1325"/>
      <c r="AG2" s="1325"/>
      <c r="AH2" s="1325"/>
      <c r="AI2" s="1325"/>
      <c r="AJ2" s="35" t="s">
        <v>258</v>
      </c>
      <c r="AN2" s="36" t="s">
        <v>254</v>
      </c>
      <c r="AO2" s="336" t="s">
        <v>791</v>
      </c>
      <c r="AP2" s="288" t="s">
        <v>792</v>
      </c>
    </row>
    <row r="3" spans="2:42" ht="18.75" customHeight="1">
      <c r="C3" s="43"/>
      <c r="L3" s="408"/>
      <c r="M3" s="333"/>
      <c r="N3" s="333"/>
      <c r="P3" s="40"/>
      <c r="Q3" s="39"/>
      <c r="R3" s="39"/>
      <c r="S3" s="39"/>
      <c r="T3" s="39"/>
      <c r="V3" s="1100" t="s">
        <v>260</v>
      </c>
      <c r="W3" s="1100"/>
      <c r="X3" s="1100"/>
      <c r="Y3" s="1100"/>
      <c r="Z3" s="1103" t="str">
        <f>IF([1]更新申請!H46="","",[1]更新申請!H46)</f>
        <v/>
      </c>
      <c r="AA3" s="1103"/>
      <c r="AB3" s="1103"/>
      <c r="AC3" s="1103"/>
      <c r="AD3" s="1103"/>
      <c r="AE3" s="1103"/>
      <c r="AF3" s="1103"/>
      <c r="AG3" s="1103"/>
      <c r="AH3" s="1103"/>
      <c r="AI3" s="1103"/>
      <c r="AJ3" s="35" t="s">
        <v>258</v>
      </c>
      <c r="AN3" s="36" t="s">
        <v>259</v>
      </c>
      <c r="AO3" s="336" t="s">
        <v>793</v>
      </c>
      <c r="AP3" s="288" t="s">
        <v>283</v>
      </c>
    </row>
    <row r="4" spans="2:42" ht="18.75" customHeight="1">
      <c r="C4" s="43"/>
      <c r="L4" s="408"/>
      <c r="M4" s="333"/>
      <c r="N4" s="333"/>
      <c r="P4" s="40"/>
      <c r="Q4" s="39"/>
      <c r="R4" s="39"/>
      <c r="S4" s="39"/>
      <c r="T4" s="39"/>
      <c r="V4" s="403"/>
      <c r="W4" s="403"/>
      <c r="X4" s="403"/>
      <c r="Y4" s="403"/>
      <c r="Z4" s="402"/>
      <c r="AA4" s="402"/>
      <c r="AB4" s="402"/>
      <c r="AC4" s="402"/>
      <c r="AD4" s="402"/>
      <c r="AE4" s="402"/>
      <c r="AF4" s="402"/>
      <c r="AG4" s="402"/>
      <c r="AH4" s="402"/>
      <c r="AI4" s="402"/>
      <c r="AJ4" s="35"/>
      <c r="AN4" s="36" t="s">
        <v>261</v>
      </c>
      <c r="AO4" s="336"/>
      <c r="AP4" s="288" t="s">
        <v>284</v>
      </c>
    </row>
    <row r="5" spans="2:42" ht="18.75" customHeight="1">
      <c r="C5" s="1107" t="s">
        <v>794</v>
      </c>
      <c r="D5" s="1107"/>
      <c r="E5" s="1107"/>
      <c r="F5" s="1109"/>
      <c r="G5" s="1109"/>
      <c r="H5" s="1109"/>
      <c r="I5" s="1109"/>
      <c r="J5" s="1109"/>
      <c r="K5" s="1109"/>
      <c r="L5" s="1109"/>
      <c r="M5" s="1109"/>
      <c r="N5" s="1109"/>
      <c r="O5" s="1109"/>
      <c r="P5" s="1109"/>
      <c r="Q5" s="1109"/>
      <c r="R5" s="1109"/>
      <c r="S5" s="1109"/>
      <c r="T5" s="1109"/>
      <c r="V5" s="1111" t="s">
        <v>262</v>
      </c>
      <c r="W5" s="1111"/>
      <c r="X5" s="1111"/>
      <c r="Y5" s="1111"/>
      <c r="Z5" s="1112">
        <f>AD5+AI5</f>
        <v>0</v>
      </c>
      <c r="AA5" s="1112"/>
      <c r="AB5" s="1064" t="s">
        <v>263</v>
      </c>
      <c r="AC5" s="1064"/>
      <c r="AD5" s="1104"/>
      <c r="AE5" s="1104"/>
      <c r="AF5" s="1105" t="s">
        <v>308</v>
      </c>
      <c r="AG5" s="1105"/>
      <c r="AH5" s="1105"/>
      <c r="AI5" s="404"/>
      <c r="AJ5" s="407" t="s">
        <v>795</v>
      </c>
      <c r="AN5" s="36" t="s">
        <v>264</v>
      </c>
      <c r="AP5" s="288" t="s">
        <v>285</v>
      </c>
    </row>
    <row r="6" spans="2:42" ht="18.75" customHeight="1">
      <c r="C6" s="1108"/>
      <c r="D6" s="1108"/>
      <c r="E6" s="1108"/>
      <c r="F6" s="1110"/>
      <c r="G6" s="1110"/>
      <c r="H6" s="1110"/>
      <c r="I6" s="1110"/>
      <c r="J6" s="1110"/>
      <c r="K6" s="1110"/>
      <c r="L6" s="1110"/>
      <c r="M6" s="1110"/>
      <c r="N6" s="1110"/>
      <c r="O6" s="1110"/>
      <c r="P6" s="1110"/>
      <c r="Q6" s="1110"/>
      <c r="R6" s="1110"/>
      <c r="S6" s="1110"/>
      <c r="T6" s="1110"/>
      <c r="U6" s="337" t="s">
        <v>796</v>
      </c>
      <c r="V6" s="1113" t="s">
        <v>265</v>
      </c>
      <c r="W6" s="1113"/>
      <c r="X6" s="1113"/>
      <c r="Y6" s="1113"/>
      <c r="Z6" s="1104"/>
      <c r="AA6" s="1104"/>
      <c r="AB6" s="1083" t="s">
        <v>797</v>
      </c>
      <c r="AC6" s="1083"/>
      <c r="AD6" s="1083"/>
      <c r="AE6" s="1083"/>
      <c r="AF6" s="1106" t="s">
        <v>309</v>
      </c>
      <c r="AG6" s="1106"/>
      <c r="AH6" s="1106"/>
      <c r="AI6" s="404"/>
      <c r="AJ6" s="407" t="s">
        <v>798</v>
      </c>
      <c r="AN6" s="36"/>
      <c r="AP6" s="288" t="s">
        <v>286</v>
      </c>
    </row>
    <row r="7" spans="2:42" ht="18.75" customHeight="1">
      <c r="C7" s="1084" t="s">
        <v>271</v>
      </c>
      <c r="D7" s="1094" t="s">
        <v>266</v>
      </c>
      <c r="E7" s="338"/>
      <c r="F7" s="1095" t="s">
        <v>314</v>
      </c>
      <c r="G7" s="1095"/>
      <c r="H7" s="1095"/>
      <c r="I7" s="1095"/>
      <c r="J7" s="1095"/>
      <c r="K7" s="1095"/>
      <c r="L7" s="1095"/>
      <c r="M7" s="1095" t="s">
        <v>315</v>
      </c>
      <c r="N7" s="1095"/>
      <c r="O7" s="1095"/>
      <c r="P7" s="1095"/>
      <c r="Q7" s="1095"/>
      <c r="R7" s="1095"/>
      <c r="S7" s="1095"/>
      <c r="T7" s="1095" t="s">
        <v>316</v>
      </c>
      <c r="U7" s="1095"/>
      <c r="V7" s="1095"/>
      <c r="W7" s="1095"/>
      <c r="X7" s="1095"/>
      <c r="Y7" s="1095"/>
      <c r="Z7" s="1095"/>
      <c r="AA7" s="1095" t="s">
        <v>317</v>
      </c>
      <c r="AB7" s="1095"/>
      <c r="AC7" s="1095"/>
      <c r="AD7" s="1095"/>
      <c r="AE7" s="1095"/>
      <c r="AF7" s="1095"/>
      <c r="AG7" s="1096"/>
      <c r="AH7" s="339" t="s">
        <v>268</v>
      </c>
      <c r="AI7" s="340" t="s">
        <v>269</v>
      </c>
      <c r="AJ7" s="340" t="s">
        <v>270</v>
      </c>
      <c r="AP7" s="288" t="s">
        <v>287</v>
      </c>
    </row>
    <row r="8" spans="2:42" ht="18" customHeight="1">
      <c r="C8" s="1085"/>
      <c r="D8" s="1094"/>
      <c r="E8" s="341" t="s">
        <v>272</v>
      </c>
      <c r="F8" s="410">
        <v>1</v>
      </c>
      <c r="G8" s="410">
        <v>2</v>
      </c>
      <c r="H8" s="410">
        <v>3</v>
      </c>
      <c r="I8" s="410">
        <v>4</v>
      </c>
      <c r="J8" s="410">
        <v>5</v>
      </c>
      <c r="K8" s="410">
        <v>6</v>
      </c>
      <c r="L8" s="410">
        <v>7</v>
      </c>
      <c r="M8" s="410">
        <v>8</v>
      </c>
      <c r="N8" s="410">
        <v>9</v>
      </c>
      <c r="O8" s="410">
        <v>10</v>
      </c>
      <c r="P8" s="410">
        <v>11</v>
      </c>
      <c r="Q8" s="410">
        <v>12</v>
      </c>
      <c r="R8" s="410">
        <v>13</v>
      </c>
      <c r="S8" s="410">
        <v>14</v>
      </c>
      <c r="T8" s="410">
        <v>15</v>
      </c>
      <c r="U8" s="410">
        <v>16</v>
      </c>
      <c r="V8" s="410">
        <v>17</v>
      </c>
      <c r="W8" s="410">
        <v>18</v>
      </c>
      <c r="X8" s="410">
        <v>19</v>
      </c>
      <c r="Y8" s="410">
        <v>20</v>
      </c>
      <c r="Z8" s="410">
        <v>21</v>
      </c>
      <c r="AA8" s="410">
        <v>22</v>
      </c>
      <c r="AB8" s="410">
        <v>23</v>
      </c>
      <c r="AC8" s="410">
        <v>24</v>
      </c>
      <c r="AD8" s="410">
        <v>25</v>
      </c>
      <c r="AE8" s="410">
        <v>26</v>
      </c>
      <c r="AF8" s="410">
        <v>27</v>
      </c>
      <c r="AG8" s="411">
        <v>28</v>
      </c>
      <c r="AH8" s="342"/>
      <c r="AI8" s="343" t="s">
        <v>273</v>
      </c>
      <c r="AJ8" s="343" t="s">
        <v>274</v>
      </c>
      <c r="AP8" s="288" t="s">
        <v>800</v>
      </c>
    </row>
    <row r="9" spans="2:42" ht="18" customHeight="1">
      <c r="C9" s="1086"/>
      <c r="D9" s="109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2"/>
      <c r="AJ10" s="356"/>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60"/>
      <c r="AJ11" s="360"/>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60"/>
      <c r="AJ12" s="360"/>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60"/>
      <c r="AJ13" s="360"/>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60"/>
      <c r="AJ14" s="365"/>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60"/>
      <c r="AJ15" s="360"/>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60"/>
      <c r="AJ16" s="360"/>
    </row>
    <row r="17" spans="2:36">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60"/>
      <c r="AJ17" s="360"/>
    </row>
    <row r="18" spans="2:36">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60"/>
      <c r="AJ18" s="360"/>
    </row>
    <row r="19" spans="2:36">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60"/>
      <c r="AJ19" s="360"/>
    </row>
    <row r="20" spans="2:36">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60"/>
      <c r="AJ20" s="360"/>
    </row>
    <row r="21" spans="2:36">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60"/>
      <c r="AJ21" s="360"/>
    </row>
    <row r="22" spans="2:36">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60"/>
      <c r="AJ22" s="360"/>
    </row>
    <row r="23" spans="2:36">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60"/>
      <c r="AJ23" s="360"/>
    </row>
    <row r="24" spans="2:36">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60"/>
      <c r="AJ24" s="360"/>
    </row>
    <row r="25" spans="2:36">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60"/>
      <c r="AJ25" s="360"/>
    </row>
    <row r="26" spans="2:36">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60"/>
      <c r="AJ26" s="360"/>
    </row>
    <row r="27" spans="2:36">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60"/>
      <c r="AJ27" s="360"/>
    </row>
    <row r="28" spans="2:36">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60"/>
      <c r="AJ28" s="360"/>
    </row>
    <row r="29" spans="2:36">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60"/>
      <c r="AJ29" s="360"/>
    </row>
    <row r="30" spans="2:36">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60"/>
      <c r="AJ30" s="360"/>
    </row>
    <row r="31" spans="2:36">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60"/>
      <c r="AJ31" s="360"/>
    </row>
    <row r="32" spans="2:36">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60"/>
      <c r="AJ32" s="360"/>
    </row>
    <row r="33" spans="2:36">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60"/>
      <c r="AJ33" s="360"/>
    </row>
    <row r="34" spans="2:36">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60"/>
      <c r="AJ34" s="360"/>
    </row>
    <row r="35" spans="2:36">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60"/>
      <c r="AJ35" s="360"/>
    </row>
    <row r="36" spans="2:36">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60"/>
      <c r="AJ36" s="360"/>
    </row>
    <row r="37" spans="2:36">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60"/>
      <c r="AJ37" s="360"/>
    </row>
    <row r="38" spans="2:36">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60"/>
      <c r="AJ38" s="360"/>
    </row>
    <row r="39" spans="2:36">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60"/>
      <c r="AJ39" s="360"/>
    </row>
    <row r="40" spans="2:36">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60"/>
      <c r="AJ40" s="360"/>
    </row>
    <row r="41" spans="2:36">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60"/>
      <c r="AJ41" s="360"/>
    </row>
    <row r="42" spans="2:36">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60"/>
      <c r="AJ42" s="360"/>
    </row>
    <row r="43" spans="2:36">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60"/>
      <c r="AJ43" s="360"/>
    </row>
    <row r="44" spans="2:36">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60"/>
      <c r="AJ44" s="360"/>
    </row>
    <row r="45" spans="2:36">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60"/>
      <c r="AJ45" s="360"/>
    </row>
    <row r="46" spans="2:36">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60"/>
      <c r="AJ46" s="360"/>
    </row>
    <row r="47" spans="2:36">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60"/>
      <c r="AJ47" s="360"/>
    </row>
    <row r="48" spans="2:36">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60"/>
      <c r="AJ48" s="360"/>
    </row>
    <row r="49" spans="2:36">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60"/>
      <c r="AJ49" s="360"/>
    </row>
    <row r="50" spans="2:36" ht="13.5" customHeight="1">
      <c r="C50" s="366" t="s">
        <v>803</v>
      </c>
      <c r="D50" s="367"/>
      <c r="E50" s="368"/>
      <c r="F50" s="1088" t="s">
        <v>763</v>
      </c>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90"/>
    </row>
    <row r="51" spans="2:36" ht="13.5" customHeight="1" thickBot="1">
      <c r="C51" s="1076" t="s">
        <v>804</v>
      </c>
      <c r="D51" s="1077"/>
      <c r="E51" s="1078"/>
      <c r="F51" s="1091" t="s">
        <v>805</v>
      </c>
      <c r="G51" s="1092"/>
      <c r="H51" s="1092"/>
      <c r="I51" s="369"/>
      <c r="J51" s="370" t="s">
        <v>806</v>
      </c>
      <c r="K51" s="369" t="s">
        <v>807</v>
      </c>
      <c r="L51" s="370" t="s">
        <v>762</v>
      </c>
      <c r="M51" s="369"/>
      <c r="N51" s="370" t="s">
        <v>806</v>
      </c>
      <c r="O51" s="369" t="s">
        <v>807</v>
      </c>
      <c r="P51" s="1092" t="s">
        <v>808</v>
      </c>
      <c r="Q51" s="1092"/>
      <c r="R51" s="1092"/>
      <c r="S51" s="1092"/>
      <c r="T51" s="1092"/>
      <c r="U51" s="1092"/>
      <c r="V51" s="1092"/>
      <c r="W51" s="1092"/>
      <c r="X51" s="1092"/>
      <c r="Y51" s="1092"/>
      <c r="Z51" s="1092"/>
      <c r="AA51" s="1092"/>
      <c r="AB51" s="1092"/>
      <c r="AC51" s="1092"/>
      <c r="AD51" s="1092"/>
      <c r="AE51" s="1092"/>
      <c r="AF51" s="1092"/>
      <c r="AG51" s="1092"/>
      <c r="AH51" s="1092"/>
      <c r="AI51" s="1092"/>
      <c r="AJ51" s="1093"/>
    </row>
    <row r="52" spans="2:36" ht="14.25" thickBot="1">
      <c r="C52" s="1070" t="s">
        <v>809</v>
      </c>
      <c r="D52" s="1071"/>
      <c r="E52" s="1072"/>
      <c r="F52" s="1119" t="s">
        <v>810</v>
      </c>
      <c r="G52" s="1120"/>
      <c r="H52" s="1120"/>
      <c r="I52" s="1120"/>
      <c r="J52" s="1120"/>
      <c r="K52" s="1120"/>
      <c r="L52" s="1120"/>
      <c r="M52" s="1121">
        <v>8</v>
      </c>
      <c r="N52" s="1122"/>
      <c r="O52" s="1092" t="s">
        <v>811</v>
      </c>
      <c r="P52" s="1092"/>
      <c r="Q52" s="371">
        <v>5</v>
      </c>
      <c r="R52" s="401" t="s">
        <v>812</v>
      </c>
      <c r="S52" s="401"/>
      <c r="T52" s="1123">
        <f>M52*Q52</f>
        <v>40</v>
      </c>
      <c r="U52" s="1124"/>
      <c r="V52" s="1092" t="s">
        <v>813</v>
      </c>
      <c r="W52" s="1092"/>
      <c r="X52" s="371">
        <v>4</v>
      </c>
      <c r="Y52" s="401" t="s">
        <v>814</v>
      </c>
      <c r="Z52" s="1117">
        <f>T52*X52</f>
        <v>160</v>
      </c>
      <c r="AA52" s="1117"/>
      <c r="AB52" s="1092" t="s">
        <v>815</v>
      </c>
      <c r="AC52" s="1092"/>
      <c r="AI52" s="401"/>
      <c r="AJ52" s="409"/>
    </row>
    <row r="53" spans="2:36" ht="13.5" customHeight="1">
      <c r="C53" s="1076" t="s">
        <v>816</v>
      </c>
      <c r="D53" s="1077"/>
      <c r="E53" s="1078"/>
      <c r="F53" s="1073"/>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5"/>
    </row>
    <row r="54" spans="2:36">
      <c r="C54" s="1070" t="s">
        <v>809</v>
      </c>
      <c r="D54" s="1071"/>
      <c r="E54" s="1072"/>
      <c r="F54" s="1073" t="s">
        <v>932</v>
      </c>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c r="AI54" s="1074"/>
      <c r="AJ54" s="1075"/>
    </row>
    <row r="55" spans="2:36" ht="13.5" customHeight="1">
      <c r="C55" s="1076" t="s">
        <v>817</v>
      </c>
      <c r="D55" s="1077"/>
      <c r="E55" s="1078"/>
      <c r="F55" s="1073"/>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5"/>
    </row>
    <row r="56" spans="2:36">
      <c r="C56" s="1070" t="s">
        <v>809</v>
      </c>
      <c r="D56" s="1071"/>
      <c r="E56" s="1072"/>
      <c r="F56" s="1073"/>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5"/>
    </row>
    <row r="57" spans="2:36">
      <c r="C57" s="1076"/>
      <c r="D57" s="1077"/>
      <c r="E57" s="1078"/>
      <c r="F57" s="1079"/>
      <c r="G57" s="1080"/>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1"/>
    </row>
    <row r="58" spans="2:36">
      <c r="C58" s="1082" t="s">
        <v>818</v>
      </c>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row>
    <row r="59" spans="2:36">
      <c r="C59" s="372" t="s">
        <v>819</v>
      </c>
      <c r="D59" s="406">
        <v>1</v>
      </c>
      <c r="E59" s="1118" t="s">
        <v>820</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row>
    <row r="60" spans="2:36">
      <c r="D60" s="315">
        <v>2</v>
      </c>
      <c r="E60" s="1066" t="s">
        <v>933</v>
      </c>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row>
    <row r="61" spans="2:36">
      <c r="D61" s="373">
        <v>3</v>
      </c>
      <c r="E61" s="1067" t="s">
        <v>934</v>
      </c>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row>
    <row r="62" spans="2:36">
      <c r="D62" s="405"/>
      <c r="E62" s="1064" t="s">
        <v>935</v>
      </c>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row>
    <row r="63" spans="2:36" ht="13.5" customHeight="1">
      <c r="D63" s="405"/>
      <c r="E63" s="1064" t="s">
        <v>936</v>
      </c>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row>
    <row r="64" spans="2:36">
      <c r="D64" s="405"/>
      <c r="E64" s="1068" t="s">
        <v>937</v>
      </c>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row>
    <row r="65" spans="4:36">
      <c r="D65" s="373">
        <v>4</v>
      </c>
      <c r="E65" s="1069" t="s">
        <v>938</v>
      </c>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row>
    <row r="66" spans="4:36">
      <c r="D66" s="374"/>
      <c r="E66" s="1065" t="s">
        <v>362</v>
      </c>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row>
    <row r="67" spans="4:36">
      <c r="D67" s="315">
        <v>5</v>
      </c>
      <c r="E67" s="1066" t="s">
        <v>939</v>
      </c>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c r="AB67" s="1066"/>
      <c r="AC67" s="1066"/>
      <c r="AD67" s="1066"/>
      <c r="AE67" s="1066"/>
      <c r="AF67" s="1066"/>
      <c r="AG67" s="1066"/>
      <c r="AH67" s="1066"/>
      <c r="AI67" s="1066"/>
      <c r="AJ67" s="1066"/>
    </row>
    <row r="68" spans="4:36">
      <c r="D68" s="373">
        <v>6</v>
      </c>
      <c r="E68" s="1067" t="s">
        <v>940</v>
      </c>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row>
    <row r="69" spans="4:36" ht="13.5" customHeight="1">
      <c r="D69" s="405"/>
      <c r="E69" s="1064" t="s">
        <v>941</v>
      </c>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c r="AI69" s="1064"/>
      <c r="AJ69" s="1064"/>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114" t="s">
        <v>943</v>
      </c>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row>
    <row r="72" spans="4:36">
      <c r="D72" s="315">
        <v>8</v>
      </c>
      <c r="E72" s="1066" t="s">
        <v>944</v>
      </c>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row>
    <row r="73" spans="4:36">
      <c r="D73" s="406">
        <v>9</v>
      </c>
      <c r="E73" s="1115" t="s">
        <v>945</v>
      </c>
      <c r="F73" s="1116"/>
      <c r="G73" s="1116"/>
      <c r="H73" s="1116"/>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row>
    <row r="74" spans="4:3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row>
  </sheetData>
  <mergeCells count="62">
    <mergeCell ref="E71:AJ71"/>
    <mergeCell ref="E72:AJ72"/>
    <mergeCell ref="E73:AJ74"/>
    <mergeCell ref="AI1:AJ1"/>
    <mergeCell ref="V2:Y2"/>
    <mergeCell ref="AF5:AH5"/>
    <mergeCell ref="V3:Y3"/>
    <mergeCell ref="Z3:AI3"/>
    <mergeCell ref="L2:M2"/>
    <mergeCell ref="Q2:R2"/>
    <mergeCell ref="V6:Y6"/>
    <mergeCell ref="Z6:AA6"/>
    <mergeCell ref="AB6:AE6"/>
    <mergeCell ref="AF6:AH6"/>
    <mergeCell ref="AA7:AG7"/>
    <mergeCell ref="C5:E6"/>
    <mergeCell ref="F5:T6"/>
    <mergeCell ref="V5:Y5"/>
    <mergeCell ref="Z5:AA5"/>
    <mergeCell ref="AB5:AC5"/>
    <mergeCell ref="AD5:AE5"/>
    <mergeCell ref="C7:C9"/>
    <mergeCell ref="D7:D9"/>
    <mergeCell ref="F7:L7"/>
    <mergeCell ref="M7:S7"/>
    <mergeCell ref="T7:Z7"/>
    <mergeCell ref="F50:AJ50"/>
    <mergeCell ref="C51:E51"/>
    <mergeCell ref="F51:H51"/>
    <mergeCell ref="P51:AJ51"/>
    <mergeCell ref="V52:W52"/>
    <mergeCell ref="Z52:AA52"/>
    <mergeCell ref="AB52:AC52"/>
    <mergeCell ref="C53:E53"/>
    <mergeCell ref="F53:AJ53"/>
    <mergeCell ref="C52:E52"/>
    <mergeCell ref="F52:L52"/>
    <mergeCell ref="M52:N52"/>
    <mergeCell ref="O52:P52"/>
    <mergeCell ref="T52:U52"/>
    <mergeCell ref="C54:E54"/>
    <mergeCell ref="F54:AJ54"/>
    <mergeCell ref="C55:E55"/>
    <mergeCell ref="F55:AJ55"/>
    <mergeCell ref="C56:E56"/>
    <mergeCell ref="F56:AJ56"/>
    <mergeCell ref="Z2:AI2"/>
    <mergeCell ref="E69:AJ69"/>
    <mergeCell ref="E70:AJ70"/>
    <mergeCell ref="E68:AJ68"/>
    <mergeCell ref="E61:AJ61"/>
    <mergeCell ref="E62:AJ62"/>
    <mergeCell ref="E66:AJ66"/>
    <mergeCell ref="E67:AJ67"/>
    <mergeCell ref="E63:AJ63"/>
    <mergeCell ref="E64:AJ64"/>
    <mergeCell ref="E65:AJ65"/>
    <mergeCell ref="C57:E57"/>
    <mergeCell ref="F57:AJ57"/>
    <mergeCell ref="C58:AJ58"/>
    <mergeCell ref="E59:AJ59"/>
    <mergeCell ref="E60:AJ60"/>
  </mergeCells>
  <phoneticPr fontId="1"/>
  <dataValidations count="3">
    <dataValidation type="list" allowBlank="1" showInputMessage="1" showErrorMessage="1" sqref="WWN983042:WWQ98304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xr:uid="{00000000-0002-0000-0900-000000000000}">
      <formula1>$AO$2:$AO$4</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00000000-0002-0000-0900-000001000000}">
      <formula1>$AP$2:$AP$9</formula1>
    </dataValidation>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00000000-0002-0000-0900-000002000000}">
      <formula1>$AN$2:$AN$6</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64AB-0998-43DB-82E3-A78A5CA5F90F}">
  <sheetPr>
    <tabColor rgb="FF92D050"/>
  </sheetPr>
  <dimension ref="A1:IR74"/>
  <sheetViews>
    <sheetView view="pageBreakPreview" zoomScaleNormal="100" zoomScaleSheetLayoutView="100" workbookViewId="0">
      <pane xSplit="5" ySplit="8" topLeftCell="F9" activePane="bottomRight" state="frozen"/>
      <selection activeCell="A11" sqref="A11"/>
      <selection pane="topRight" activeCell="A11" sqref="A11"/>
      <selection pane="bottomLeft" activeCell="A11" sqref="A11"/>
      <selection pane="bottomRight"/>
    </sheetView>
  </sheetViews>
  <sheetFormatPr defaultColWidth="10.25" defaultRowHeight="13.5"/>
  <cols>
    <col min="1" max="1" width="1" style="837" customWidth="1"/>
    <col min="2" max="2" width="3.5" style="837" customWidth="1"/>
    <col min="3" max="3" width="12.875" style="837" customWidth="1"/>
    <col min="4" max="4" width="3.5" style="837" customWidth="1"/>
    <col min="5" max="5" width="12" style="837" customWidth="1"/>
    <col min="6" max="33" width="3.75" style="837" customWidth="1"/>
    <col min="34" max="34" width="6.125" style="837" customWidth="1"/>
    <col min="35" max="35" width="5.875" style="837" customWidth="1"/>
    <col min="36" max="36" width="6.375" style="837" customWidth="1"/>
    <col min="37" max="38" width="1.875" style="837" customWidth="1"/>
    <col min="39" max="40" width="3.125" style="837" bestFit="1" customWidth="1"/>
    <col min="41" max="41" width="15.375" style="837" bestFit="1" customWidth="1"/>
    <col min="42" max="42" width="5.625" style="837" bestFit="1" customWidth="1"/>
    <col min="43" max="252" width="10.25" style="837"/>
    <col min="253" max="256" width="10.25" style="335"/>
    <col min="257" max="257" width="1" style="335" customWidth="1"/>
    <col min="258" max="258" width="3.5" style="335" customWidth="1"/>
    <col min="259" max="259" width="12.875" style="335" customWidth="1"/>
    <col min="260" max="260" width="3.5" style="335" customWidth="1"/>
    <col min="261" max="261" width="12" style="335" customWidth="1"/>
    <col min="262" max="289" width="3.75" style="335" customWidth="1"/>
    <col min="290" max="290" width="6.125" style="335" customWidth="1"/>
    <col min="291" max="291" width="5.875" style="335" customWidth="1"/>
    <col min="292" max="292" width="6.375" style="335" customWidth="1"/>
    <col min="293" max="294" width="1.875" style="335" customWidth="1"/>
    <col min="295" max="296" width="3.125" style="335" bestFit="1" customWidth="1"/>
    <col min="297" max="297" width="15.375" style="335" bestFit="1" customWidth="1"/>
    <col min="298" max="298" width="5.625" style="335" bestFit="1" customWidth="1"/>
    <col min="299" max="512" width="10.25" style="335"/>
    <col min="513" max="513" width="1" style="335" customWidth="1"/>
    <col min="514" max="514" width="3.5" style="335" customWidth="1"/>
    <col min="515" max="515" width="12.875" style="335" customWidth="1"/>
    <col min="516" max="516" width="3.5" style="335" customWidth="1"/>
    <col min="517" max="517" width="12" style="335" customWidth="1"/>
    <col min="518" max="545" width="3.75" style="335" customWidth="1"/>
    <col min="546" max="546" width="6.125" style="335" customWidth="1"/>
    <col min="547" max="547" width="5.875" style="335" customWidth="1"/>
    <col min="548" max="548" width="6.375" style="335" customWidth="1"/>
    <col min="549" max="550" width="1.875" style="335" customWidth="1"/>
    <col min="551" max="552" width="3.125" style="335" bestFit="1" customWidth="1"/>
    <col min="553" max="553" width="15.375" style="335" bestFit="1" customWidth="1"/>
    <col min="554" max="554" width="5.625" style="335" bestFit="1" customWidth="1"/>
    <col min="555" max="768" width="10.25" style="335"/>
    <col min="769" max="769" width="1" style="335" customWidth="1"/>
    <col min="770" max="770" width="3.5" style="335" customWidth="1"/>
    <col min="771" max="771" width="12.875" style="335" customWidth="1"/>
    <col min="772" max="772" width="3.5" style="335" customWidth="1"/>
    <col min="773" max="773" width="12" style="335" customWidth="1"/>
    <col min="774" max="801" width="3.75" style="335" customWidth="1"/>
    <col min="802" max="802" width="6.125" style="335" customWidth="1"/>
    <col min="803" max="803" width="5.875" style="335" customWidth="1"/>
    <col min="804" max="804" width="6.375" style="335" customWidth="1"/>
    <col min="805" max="806" width="1.875" style="335" customWidth="1"/>
    <col min="807" max="808" width="3.125" style="335" bestFit="1" customWidth="1"/>
    <col min="809" max="809" width="15.375" style="335" bestFit="1" customWidth="1"/>
    <col min="810" max="810" width="5.625" style="335" bestFit="1" customWidth="1"/>
    <col min="811" max="1024" width="10.25" style="335"/>
    <col min="1025" max="1025" width="1" style="335" customWidth="1"/>
    <col min="1026" max="1026" width="3.5" style="335" customWidth="1"/>
    <col min="1027" max="1027" width="12.875" style="335" customWidth="1"/>
    <col min="1028" max="1028" width="3.5" style="335" customWidth="1"/>
    <col min="1029" max="1029" width="12" style="335" customWidth="1"/>
    <col min="1030" max="1057" width="3.75" style="335" customWidth="1"/>
    <col min="1058" max="1058" width="6.125" style="335" customWidth="1"/>
    <col min="1059" max="1059" width="5.875" style="335" customWidth="1"/>
    <col min="1060" max="1060" width="6.375" style="335" customWidth="1"/>
    <col min="1061" max="1062" width="1.875" style="335" customWidth="1"/>
    <col min="1063" max="1064" width="3.125" style="335" bestFit="1" customWidth="1"/>
    <col min="1065" max="1065" width="15.375" style="335" bestFit="1" customWidth="1"/>
    <col min="1066" max="1066" width="5.625" style="335" bestFit="1" customWidth="1"/>
    <col min="1067" max="1280" width="10.25" style="335"/>
    <col min="1281" max="1281" width="1" style="335" customWidth="1"/>
    <col min="1282" max="1282" width="3.5" style="335" customWidth="1"/>
    <col min="1283" max="1283" width="12.875" style="335" customWidth="1"/>
    <col min="1284" max="1284" width="3.5" style="335" customWidth="1"/>
    <col min="1285" max="1285" width="12" style="335" customWidth="1"/>
    <col min="1286" max="1313" width="3.75" style="335" customWidth="1"/>
    <col min="1314" max="1314" width="6.125" style="335" customWidth="1"/>
    <col min="1315" max="1315" width="5.875" style="335" customWidth="1"/>
    <col min="1316" max="1316" width="6.375" style="335" customWidth="1"/>
    <col min="1317" max="1318" width="1.875" style="335" customWidth="1"/>
    <col min="1319" max="1320" width="3.125" style="335" bestFit="1" customWidth="1"/>
    <col min="1321" max="1321" width="15.375" style="335" bestFit="1" customWidth="1"/>
    <col min="1322" max="1322" width="5.625" style="335" bestFit="1" customWidth="1"/>
    <col min="1323" max="1536" width="10.25" style="335"/>
    <col min="1537" max="1537" width="1" style="335" customWidth="1"/>
    <col min="1538" max="1538" width="3.5" style="335" customWidth="1"/>
    <col min="1539" max="1539" width="12.875" style="335" customWidth="1"/>
    <col min="1540" max="1540" width="3.5" style="335" customWidth="1"/>
    <col min="1541" max="1541" width="12" style="335" customWidth="1"/>
    <col min="1542" max="1569" width="3.75" style="335" customWidth="1"/>
    <col min="1570" max="1570" width="6.125" style="335" customWidth="1"/>
    <col min="1571" max="1571" width="5.875" style="335" customWidth="1"/>
    <col min="1572" max="1572" width="6.375" style="335" customWidth="1"/>
    <col min="1573" max="1574" width="1.875" style="335" customWidth="1"/>
    <col min="1575" max="1576" width="3.125" style="335" bestFit="1" customWidth="1"/>
    <col min="1577" max="1577" width="15.375" style="335" bestFit="1" customWidth="1"/>
    <col min="1578" max="1578" width="5.625" style="335" bestFit="1" customWidth="1"/>
    <col min="1579" max="1792" width="10.25" style="335"/>
    <col min="1793" max="1793" width="1" style="335" customWidth="1"/>
    <col min="1794" max="1794" width="3.5" style="335" customWidth="1"/>
    <col min="1795" max="1795" width="12.875" style="335" customWidth="1"/>
    <col min="1796" max="1796" width="3.5" style="335" customWidth="1"/>
    <col min="1797" max="1797" width="12" style="335" customWidth="1"/>
    <col min="1798" max="1825" width="3.75" style="335" customWidth="1"/>
    <col min="1826" max="1826" width="6.125" style="335" customWidth="1"/>
    <col min="1827" max="1827" width="5.875" style="335" customWidth="1"/>
    <col min="1828" max="1828" width="6.375" style="335" customWidth="1"/>
    <col min="1829" max="1830" width="1.875" style="335" customWidth="1"/>
    <col min="1831" max="1832" width="3.125" style="335" bestFit="1" customWidth="1"/>
    <col min="1833" max="1833" width="15.375" style="335" bestFit="1" customWidth="1"/>
    <col min="1834" max="1834" width="5.625" style="335" bestFit="1" customWidth="1"/>
    <col min="1835" max="2048" width="10.25" style="335"/>
    <col min="2049" max="2049" width="1" style="335" customWidth="1"/>
    <col min="2050" max="2050" width="3.5" style="335" customWidth="1"/>
    <col min="2051" max="2051" width="12.875" style="335" customWidth="1"/>
    <col min="2052" max="2052" width="3.5" style="335" customWidth="1"/>
    <col min="2053" max="2053" width="12" style="335" customWidth="1"/>
    <col min="2054" max="2081" width="3.75" style="335" customWidth="1"/>
    <col min="2082" max="2082" width="6.125" style="335" customWidth="1"/>
    <col min="2083" max="2083" width="5.875" style="335" customWidth="1"/>
    <col min="2084" max="2084" width="6.375" style="335" customWidth="1"/>
    <col min="2085" max="2086" width="1.875" style="335" customWidth="1"/>
    <col min="2087" max="2088" width="3.125" style="335" bestFit="1" customWidth="1"/>
    <col min="2089" max="2089" width="15.375" style="335" bestFit="1" customWidth="1"/>
    <col min="2090" max="2090" width="5.625" style="335" bestFit="1" customWidth="1"/>
    <col min="2091" max="2304" width="10.25" style="335"/>
    <col min="2305" max="2305" width="1" style="335" customWidth="1"/>
    <col min="2306" max="2306" width="3.5" style="335" customWidth="1"/>
    <col min="2307" max="2307" width="12.875" style="335" customWidth="1"/>
    <col min="2308" max="2308" width="3.5" style="335" customWidth="1"/>
    <col min="2309" max="2309" width="12" style="335" customWidth="1"/>
    <col min="2310" max="2337" width="3.75" style="335" customWidth="1"/>
    <col min="2338" max="2338" width="6.125" style="335" customWidth="1"/>
    <col min="2339" max="2339" width="5.875" style="335" customWidth="1"/>
    <col min="2340" max="2340" width="6.375" style="335" customWidth="1"/>
    <col min="2341" max="2342" width="1.875" style="335" customWidth="1"/>
    <col min="2343" max="2344" width="3.125" style="335" bestFit="1" customWidth="1"/>
    <col min="2345" max="2345" width="15.375" style="335" bestFit="1" customWidth="1"/>
    <col min="2346" max="2346" width="5.625" style="335" bestFit="1" customWidth="1"/>
    <col min="2347" max="2560" width="10.25" style="335"/>
    <col min="2561" max="2561" width="1" style="335" customWidth="1"/>
    <col min="2562" max="2562" width="3.5" style="335" customWidth="1"/>
    <col min="2563" max="2563" width="12.875" style="335" customWidth="1"/>
    <col min="2564" max="2564" width="3.5" style="335" customWidth="1"/>
    <col min="2565" max="2565" width="12" style="335" customWidth="1"/>
    <col min="2566" max="2593" width="3.75" style="335" customWidth="1"/>
    <col min="2594" max="2594" width="6.125" style="335" customWidth="1"/>
    <col min="2595" max="2595" width="5.875" style="335" customWidth="1"/>
    <col min="2596" max="2596" width="6.375" style="335" customWidth="1"/>
    <col min="2597" max="2598" width="1.875" style="335" customWidth="1"/>
    <col min="2599" max="2600" width="3.125" style="335" bestFit="1" customWidth="1"/>
    <col min="2601" max="2601" width="15.375" style="335" bestFit="1" customWidth="1"/>
    <col min="2602" max="2602" width="5.625" style="335" bestFit="1" customWidth="1"/>
    <col min="2603" max="2816" width="10.25" style="335"/>
    <col min="2817" max="2817" width="1" style="335" customWidth="1"/>
    <col min="2818" max="2818" width="3.5" style="335" customWidth="1"/>
    <col min="2819" max="2819" width="12.875" style="335" customWidth="1"/>
    <col min="2820" max="2820" width="3.5" style="335" customWidth="1"/>
    <col min="2821" max="2821" width="12" style="335" customWidth="1"/>
    <col min="2822" max="2849" width="3.75" style="335" customWidth="1"/>
    <col min="2850" max="2850" width="6.125" style="335" customWidth="1"/>
    <col min="2851" max="2851" width="5.875" style="335" customWidth="1"/>
    <col min="2852" max="2852" width="6.375" style="335" customWidth="1"/>
    <col min="2853" max="2854" width="1.875" style="335" customWidth="1"/>
    <col min="2855" max="2856" width="3.125" style="335" bestFit="1" customWidth="1"/>
    <col min="2857" max="2857" width="15.375" style="335" bestFit="1" customWidth="1"/>
    <col min="2858" max="2858" width="5.625" style="335" bestFit="1" customWidth="1"/>
    <col min="2859" max="3072" width="10.25" style="335"/>
    <col min="3073" max="3073" width="1" style="335" customWidth="1"/>
    <col min="3074" max="3074" width="3.5" style="335" customWidth="1"/>
    <col min="3075" max="3075" width="12.875" style="335" customWidth="1"/>
    <col min="3076" max="3076" width="3.5" style="335" customWidth="1"/>
    <col min="3077" max="3077" width="12" style="335" customWidth="1"/>
    <col min="3078" max="3105" width="3.75" style="335" customWidth="1"/>
    <col min="3106" max="3106" width="6.125" style="335" customWidth="1"/>
    <col min="3107" max="3107" width="5.875" style="335" customWidth="1"/>
    <col min="3108" max="3108" width="6.375" style="335" customWidth="1"/>
    <col min="3109" max="3110" width="1.875" style="335" customWidth="1"/>
    <col min="3111" max="3112" width="3.125" style="335" bestFit="1" customWidth="1"/>
    <col min="3113" max="3113" width="15.375" style="335" bestFit="1" customWidth="1"/>
    <col min="3114" max="3114" width="5.625" style="335" bestFit="1" customWidth="1"/>
    <col min="3115" max="3328" width="10.25" style="335"/>
    <col min="3329" max="3329" width="1" style="335" customWidth="1"/>
    <col min="3330" max="3330" width="3.5" style="335" customWidth="1"/>
    <col min="3331" max="3331" width="12.875" style="335" customWidth="1"/>
    <col min="3332" max="3332" width="3.5" style="335" customWidth="1"/>
    <col min="3333" max="3333" width="12" style="335" customWidth="1"/>
    <col min="3334" max="3361" width="3.75" style="335" customWidth="1"/>
    <col min="3362" max="3362" width="6.125" style="335" customWidth="1"/>
    <col min="3363" max="3363" width="5.875" style="335" customWidth="1"/>
    <col min="3364" max="3364" width="6.375" style="335" customWidth="1"/>
    <col min="3365" max="3366" width="1.875" style="335" customWidth="1"/>
    <col min="3367" max="3368" width="3.125" style="335" bestFit="1" customWidth="1"/>
    <col min="3369" max="3369" width="15.375" style="335" bestFit="1" customWidth="1"/>
    <col min="3370" max="3370" width="5.625" style="335" bestFit="1" customWidth="1"/>
    <col min="3371" max="3584" width="10.25" style="335"/>
    <col min="3585" max="3585" width="1" style="335" customWidth="1"/>
    <col min="3586" max="3586" width="3.5" style="335" customWidth="1"/>
    <col min="3587" max="3587" width="12.875" style="335" customWidth="1"/>
    <col min="3588" max="3588" width="3.5" style="335" customWidth="1"/>
    <col min="3589" max="3589" width="12" style="335" customWidth="1"/>
    <col min="3590" max="3617" width="3.75" style="335" customWidth="1"/>
    <col min="3618" max="3618" width="6.125" style="335" customWidth="1"/>
    <col min="3619" max="3619" width="5.875" style="335" customWidth="1"/>
    <col min="3620" max="3620" width="6.375" style="335" customWidth="1"/>
    <col min="3621" max="3622" width="1.875" style="335" customWidth="1"/>
    <col min="3623" max="3624" width="3.125" style="335" bestFit="1" customWidth="1"/>
    <col min="3625" max="3625" width="15.375" style="335" bestFit="1" customWidth="1"/>
    <col min="3626" max="3626" width="5.625" style="335" bestFit="1" customWidth="1"/>
    <col min="3627" max="3840" width="10.25" style="335"/>
    <col min="3841" max="3841" width="1" style="335" customWidth="1"/>
    <col min="3842" max="3842" width="3.5" style="335" customWidth="1"/>
    <col min="3843" max="3843" width="12.875" style="335" customWidth="1"/>
    <col min="3844" max="3844" width="3.5" style="335" customWidth="1"/>
    <col min="3845" max="3845" width="12" style="335" customWidth="1"/>
    <col min="3846" max="3873" width="3.75" style="335" customWidth="1"/>
    <col min="3874" max="3874" width="6.125" style="335" customWidth="1"/>
    <col min="3875" max="3875" width="5.875" style="335" customWidth="1"/>
    <col min="3876" max="3876" width="6.375" style="335" customWidth="1"/>
    <col min="3877" max="3878" width="1.875" style="335" customWidth="1"/>
    <col min="3879" max="3880" width="3.125" style="335" bestFit="1" customWidth="1"/>
    <col min="3881" max="3881" width="15.375" style="335" bestFit="1" customWidth="1"/>
    <col min="3882" max="3882" width="5.625" style="335" bestFit="1" customWidth="1"/>
    <col min="3883" max="4096" width="10.25" style="335"/>
    <col min="4097" max="4097" width="1" style="335" customWidth="1"/>
    <col min="4098" max="4098" width="3.5" style="335" customWidth="1"/>
    <col min="4099" max="4099" width="12.875" style="335" customWidth="1"/>
    <col min="4100" max="4100" width="3.5" style="335" customWidth="1"/>
    <col min="4101" max="4101" width="12" style="335" customWidth="1"/>
    <col min="4102" max="4129" width="3.75" style="335" customWidth="1"/>
    <col min="4130" max="4130" width="6.125" style="335" customWidth="1"/>
    <col min="4131" max="4131" width="5.875" style="335" customWidth="1"/>
    <col min="4132" max="4132" width="6.375" style="335" customWidth="1"/>
    <col min="4133" max="4134" width="1.875" style="335" customWidth="1"/>
    <col min="4135" max="4136" width="3.125" style="335" bestFit="1" customWidth="1"/>
    <col min="4137" max="4137" width="15.375" style="335" bestFit="1" customWidth="1"/>
    <col min="4138" max="4138" width="5.625" style="335" bestFit="1" customWidth="1"/>
    <col min="4139" max="4352" width="10.25" style="335"/>
    <col min="4353" max="4353" width="1" style="335" customWidth="1"/>
    <col min="4354" max="4354" width="3.5" style="335" customWidth="1"/>
    <col min="4355" max="4355" width="12.875" style="335" customWidth="1"/>
    <col min="4356" max="4356" width="3.5" style="335" customWidth="1"/>
    <col min="4357" max="4357" width="12" style="335" customWidth="1"/>
    <col min="4358" max="4385" width="3.75" style="335" customWidth="1"/>
    <col min="4386" max="4386" width="6.125" style="335" customWidth="1"/>
    <col min="4387" max="4387" width="5.875" style="335" customWidth="1"/>
    <col min="4388" max="4388" width="6.375" style="335" customWidth="1"/>
    <col min="4389" max="4390" width="1.875" style="335" customWidth="1"/>
    <col min="4391" max="4392" width="3.125" style="335" bestFit="1" customWidth="1"/>
    <col min="4393" max="4393" width="15.375" style="335" bestFit="1" customWidth="1"/>
    <col min="4394" max="4394" width="5.625" style="335" bestFit="1" customWidth="1"/>
    <col min="4395" max="4608" width="10.25" style="335"/>
    <col min="4609" max="4609" width="1" style="335" customWidth="1"/>
    <col min="4610" max="4610" width="3.5" style="335" customWidth="1"/>
    <col min="4611" max="4611" width="12.875" style="335" customWidth="1"/>
    <col min="4612" max="4612" width="3.5" style="335" customWidth="1"/>
    <col min="4613" max="4613" width="12" style="335" customWidth="1"/>
    <col min="4614" max="4641" width="3.75" style="335" customWidth="1"/>
    <col min="4642" max="4642" width="6.125" style="335" customWidth="1"/>
    <col min="4643" max="4643" width="5.875" style="335" customWidth="1"/>
    <col min="4644" max="4644" width="6.375" style="335" customWidth="1"/>
    <col min="4645" max="4646" width="1.875" style="335" customWidth="1"/>
    <col min="4647" max="4648" width="3.125" style="335" bestFit="1" customWidth="1"/>
    <col min="4649" max="4649" width="15.375" style="335" bestFit="1" customWidth="1"/>
    <col min="4650" max="4650" width="5.625" style="335" bestFit="1" customWidth="1"/>
    <col min="4651" max="4864" width="10.25" style="335"/>
    <col min="4865" max="4865" width="1" style="335" customWidth="1"/>
    <col min="4866" max="4866" width="3.5" style="335" customWidth="1"/>
    <col min="4867" max="4867" width="12.875" style="335" customWidth="1"/>
    <col min="4868" max="4868" width="3.5" style="335" customWidth="1"/>
    <col min="4869" max="4869" width="12" style="335" customWidth="1"/>
    <col min="4870" max="4897" width="3.75" style="335" customWidth="1"/>
    <col min="4898" max="4898" width="6.125" style="335" customWidth="1"/>
    <col min="4899" max="4899" width="5.875" style="335" customWidth="1"/>
    <col min="4900" max="4900" width="6.375" style="335" customWidth="1"/>
    <col min="4901" max="4902" width="1.875" style="335" customWidth="1"/>
    <col min="4903" max="4904" width="3.125" style="335" bestFit="1" customWidth="1"/>
    <col min="4905" max="4905" width="15.375" style="335" bestFit="1" customWidth="1"/>
    <col min="4906" max="4906" width="5.625" style="335" bestFit="1" customWidth="1"/>
    <col min="4907" max="5120" width="10.25" style="335"/>
    <col min="5121" max="5121" width="1" style="335" customWidth="1"/>
    <col min="5122" max="5122" width="3.5" style="335" customWidth="1"/>
    <col min="5123" max="5123" width="12.875" style="335" customWidth="1"/>
    <col min="5124" max="5124" width="3.5" style="335" customWidth="1"/>
    <col min="5125" max="5125" width="12" style="335" customWidth="1"/>
    <col min="5126" max="5153" width="3.75" style="335" customWidth="1"/>
    <col min="5154" max="5154" width="6.125" style="335" customWidth="1"/>
    <col min="5155" max="5155" width="5.875" style="335" customWidth="1"/>
    <col min="5156" max="5156" width="6.375" style="335" customWidth="1"/>
    <col min="5157" max="5158" width="1.875" style="335" customWidth="1"/>
    <col min="5159" max="5160" width="3.125" style="335" bestFit="1" customWidth="1"/>
    <col min="5161" max="5161" width="15.375" style="335" bestFit="1" customWidth="1"/>
    <col min="5162" max="5162" width="5.625" style="335" bestFit="1" customWidth="1"/>
    <col min="5163" max="5376" width="10.25" style="335"/>
    <col min="5377" max="5377" width="1" style="335" customWidth="1"/>
    <col min="5378" max="5378" width="3.5" style="335" customWidth="1"/>
    <col min="5379" max="5379" width="12.875" style="335" customWidth="1"/>
    <col min="5380" max="5380" width="3.5" style="335" customWidth="1"/>
    <col min="5381" max="5381" width="12" style="335" customWidth="1"/>
    <col min="5382" max="5409" width="3.75" style="335" customWidth="1"/>
    <col min="5410" max="5410" width="6.125" style="335" customWidth="1"/>
    <col min="5411" max="5411" width="5.875" style="335" customWidth="1"/>
    <col min="5412" max="5412" width="6.375" style="335" customWidth="1"/>
    <col min="5413" max="5414" width="1.875" style="335" customWidth="1"/>
    <col min="5415" max="5416" width="3.125" style="335" bestFit="1" customWidth="1"/>
    <col min="5417" max="5417" width="15.375" style="335" bestFit="1" customWidth="1"/>
    <col min="5418" max="5418" width="5.625" style="335" bestFit="1" customWidth="1"/>
    <col min="5419" max="5632" width="10.25" style="335"/>
    <col min="5633" max="5633" width="1" style="335" customWidth="1"/>
    <col min="5634" max="5634" width="3.5" style="335" customWidth="1"/>
    <col min="5635" max="5635" width="12.875" style="335" customWidth="1"/>
    <col min="5636" max="5636" width="3.5" style="335" customWidth="1"/>
    <col min="5637" max="5637" width="12" style="335" customWidth="1"/>
    <col min="5638" max="5665" width="3.75" style="335" customWidth="1"/>
    <col min="5666" max="5666" width="6.125" style="335" customWidth="1"/>
    <col min="5667" max="5667" width="5.875" style="335" customWidth="1"/>
    <col min="5668" max="5668" width="6.375" style="335" customWidth="1"/>
    <col min="5669" max="5670" width="1.875" style="335" customWidth="1"/>
    <col min="5671" max="5672" width="3.125" style="335" bestFit="1" customWidth="1"/>
    <col min="5673" max="5673" width="15.375" style="335" bestFit="1" customWidth="1"/>
    <col min="5674" max="5674" width="5.625" style="335" bestFit="1" customWidth="1"/>
    <col min="5675" max="5888" width="10.25" style="335"/>
    <col min="5889" max="5889" width="1" style="335" customWidth="1"/>
    <col min="5890" max="5890" width="3.5" style="335" customWidth="1"/>
    <col min="5891" max="5891" width="12.875" style="335" customWidth="1"/>
    <col min="5892" max="5892" width="3.5" style="335" customWidth="1"/>
    <col min="5893" max="5893" width="12" style="335" customWidth="1"/>
    <col min="5894" max="5921" width="3.75" style="335" customWidth="1"/>
    <col min="5922" max="5922" width="6.125" style="335" customWidth="1"/>
    <col min="5923" max="5923" width="5.875" style="335" customWidth="1"/>
    <col min="5924" max="5924" width="6.375" style="335" customWidth="1"/>
    <col min="5925" max="5926" width="1.875" style="335" customWidth="1"/>
    <col min="5927" max="5928" width="3.125" style="335" bestFit="1" customWidth="1"/>
    <col min="5929" max="5929" width="15.375" style="335" bestFit="1" customWidth="1"/>
    <col min="5930" max="5930" width="5.625" style="335" bestFit="1" customWidth="1"/>
    <col min="5931" max="6144" width="10.25" style="335"/>
    <col min="6145" max="6145" width="1" style="335" customWidth="1"/>
    <col min="6146" max="6146" width="3.5" style="335" customWidth="1"/>
    <col min="6147" max="6147" width="12.875" style="335" customWidth="1"/>
    <col min="6148" max="6148" width="3.5" style="335" customWidth="1"/>
    <col min="6149" max="6149" width="12" style="335" customWidth="1"/>
    <col min="6150" max="6177" width="3.75" style="335" customWidth="1"/>
    <col min="6178" max="6178" width="6.125" style="335" customWidth="1"/>
    <col min="6179" max="6179" width="5.875" style="335" customWidth="1"/>
    <col min="6180" max="6180" width="6.375" style="335" customWidth="1"/>
    <col min="6181" max="6182" width="1.875" style="335" customWidth="1"/>
    <col min="6183" max="6184" width="3.125" style="335" bestFit="1" customWidth="1"/>
    <col min="6185" max="6185" width="15.375" style="335" bestFit="1" customWidth="1"/>
    <col min="6186" max="6186" width="5.625" style="335" bestFit="1" customWidth="1"/>
    <col min="6187" max="6400" width="10.25" style="335"/>
    <col min="6401" max="6401" width="1" style="335" customWidth="1"/>
    <col min="6402" max="6402" width="3.5" style="335" customWidth="1"/>
    <col min="6403" max="6403" width="12.875" style="335" customWidth="1"/>
    <col min="6404" max="6404" width="3.5" style="335" customWidth="1"/>
    <col min="6405" max="6405" width="12" style="335" customWidth="1"/>
    <col min="6406" max="6433" width="3.75" style="335" customWidth="1"/>
    <col min="6434" max="6434" width="6.125" style="335" customWidth="1"/>
    <col min="6435" max="6435" width="5.875" style="335" customWidth="1"/>
    <col min="6436" max="6436" width="6.375" style="335" customWidth="1"/>
    <col min="6437" max="6438" width="1.875" style="335" customWidth="1"/>
    <col min="6439" max="6440" width="3.125" style="335" bestFit="1" customWidth="1"/>
    <col min="6441" max="6441" width="15.375" style="335" bestFit="1" customWidth="1"/>
    <col min="6442" max="6442" width="5.625" style="335" bestFit="1" customWidth="1"/>
    <col min="6443" max="6656" width="10.25" style="335"/>
    <col min="6657" max="6657" width="1" style="335" customWidth="1"/>
    <col min="6658" max="6658" width="3.5" style="335" customWidth="1"/>
    <col min="6659" max="6659" width="12.875" style="335" customWidth="1"/>
    <col min="6660" max="6660" width="3.5" style="335" customWidth="1"/>
    <col min="6661" max="6661" width="12" style="335" customWidth="1"/>
    <col min="6662" max="6689" width="3.75" style="335" customWidth="1"/>
    <col min="6690" max="6690" width="6.125" style="335" customWidth="1"/>
    <col min="6691" max="6691" width="5.875" style="335" customWidth="1"/>
    <col min="6692" max="6692" width="6.375" style="335" customWidth="1"/>
    <col min="6693" max="6694" width="1.875" style="335" customWidth="1"/>
    <col min="6695" max="6696" width="3.125" style="335" bestFit="1" customWidth="1"/>
    <col min="6697" max="6697" width="15.375" style="335" bestFit="1" customWidth="1"/>
    <col min="6698" max="6698" width="5.625" style="335" bestFit="1" customWidth="1"/>
    <col min="6699" max="6912" width="10.25" style="335"/>
    <col min="6913" max="6913" width="1" style="335" customWidth="1"/>
    <col min="6914" max="6914" width="3.5" style="335" customWidth="1"/>
    <col min="6915" max="6915" width="12.875" style="335" customWidth="1"/>
    <col min="6916" max="6916" width="3.5" style="335" customWidth="1"/>
    <col min="6917" max="6917" width="12" style="335" customWidth="1"/>
    <col min="6918" max="6945" width="3.75" style="335" customWidth="1"/>
    <col min="6946" max="6946" width="6.125" style="335" customWidth="1"/>
    <col min="6947" max="6947" width="5.875" style="335" customWidth="1"/>
    <col min="6948" max="6948" width="6.375" style="335" customWidth="1"/>
    <col min="6949" max="6950" width="1.875" style="335" customWidth="1"/>
    <col min="6951" max="6952" width="3.125" style="335" bestFit="1" customWidth="1"/>
    <col min="6953" max="6953" width="15.375" style="335" bestFit="1" customWidth="1"/>
    <col min="6954" max="6954" width="5.625" style="335" bestFit="1" customWidth="1"/>
    <col min="6955" max="7168" width="10.25" style="335"/>
    <col min="7169" max="7169" width="1" style="335" customWidth="1"/>
    <col min="7170" max="7170" width="3.5" style="335" customWidth="1"/>
    <col min="7171" max="7171" width="12.875" style="335" customWidth="1"/>
    <col min="7172" max="7172" width="3.5" style="335" customWidth="1"/>
    <col min="7173" max="7173" width="12" style="335" customWidth="1"/>
    <col min="7174" max="7201" width="3.75" style="335" customWidth="1"/>
    <col min="7202" max="7202" width="6.125" style="335" customWidth="1"/>
    <col min="7203" max="7203" width="5.875" style="335" customWidth="1"/>
    <col min="7204" max="7204" width="6.375" style="335" customWidth="1"/>
    <col min="7205" max="7206" width="1.875" style="335" customWidth="1"/>
    <col min="7207" max="7208" width="3.125" style="335" bestFit="1" customWidth="1"/>
    <col min="7209" max="7209" width="15.375" style="335" bestFit="1" customWidth="1"/>
    <col min="7210" max="7210" width="5.625" style="335" bestFit="1" customWidth="1"/>
    <col min="7211" max="7424" width="10.25" style="335"/>
    <col min="7425" max="7425" width="1" style="335" customWidth="1"/>
    <col min="7426" max="7426" width="3.5" style="335" customWidth="1"/>
    <col min="7427" max="7427" width="12.875" style="335" customWidth="1"/>
    <col min="7428" max="7428" width="3.5" style="335" customWidth="1"/>
    <col min="7429" max="7429" width="12" style="335" customWidth="1"/>
    <col min="7430" max="7457" width="3.75" style="335" customWidth="1"/>
    <col min="7458" max="7458" width="6.125" style="335" customWidth="1"/>
    <col min="7459" max="7459" width="5.875" style="335" customWidth="1"/>
    <col min="7460" max="7460" width="6.375" style="335" customWidth="1"/>
    <col min="7461" max="7462" width="1.875" style="335" customWidth="1"/>
    <col min="7463" max="7464" width="3.125" style="335" bestFit="1" customWidth="1"/>
    <col min="7465" max="7465" width="15.375" style="335" bestFit="1" customWidth="1"/>
    <col min="7466" max="7466" width="5.625" style="335" bestFit="1" customWidth="1"/>
    <col min="7467" max="7680" width="10.25" style="335"/>
    <col min="7681" max="7681" width="1" style="335" customWidth="1"/>
    <col min="7682" max="7682" width="3.5" style="335" customWidth="1"/>
    <col min="7683" max="7683" width="12.875" style="335" customWidth="1"/>
    <col min="7684" max="7684" width="3.5" style="335" customWidth="1"/>
    <col min="7685" max="7685" width="12" style="335" customWidth="1"/>
    <col min="7686" max="7713" width="3.75" style="335" customWidth="1"/>
    <col min="7714" max="7714" width="6.125" style="335" customWidth="1"/>
    <col min="7715" max="7715" width="5.875" style="335" customWidth="1"/>
    <col min="7716" max="7716" width="6.375" style="335" customWidth="1"/>
    <col min="7717" max="7718" width="1.875" style="335" customWidth="1"/>
    <col min="7719" max="7720" width="3.125" style="335" bestFit="1" customWidth="1"/>
    <col min="7721" max="7721" width="15.375" style="335" bestFit="1" customWidth="1"/>
    <col min="7722" max="7722" width="5.625" style="335" bestFit="1" customWidth="1"/>
    <col min="7723" max="7936" width="10.25" style="335"/>
    <col min="7937" max="7937" width="1" style="335" customWidth="1"/>
    <col min="7938" max="7938" width="3.5" style="335" customWidth="1"/>
    <col min="7939" max="7939" width="12.875" style="335" customWidth="1"/>
    <col min="7940" max="7940" width="3.5" style="335" customWidth="1"/>
    <col min="7941" max="7941" width="12" style="335" customWidth="1"/>
    <col min="7942" max="7969" width="3.75" style="335" customWidth="1"/>
    <col min="7970" max="7970" width="6.125" style="335" customWidth="1"/>
    <col min="7971" max="7971" width="5.875" style="335" customWidth="1"/>
    <col min="7972" max="7972" width="6.375" style="335" customWidth="1"/>
    <col min="7973" max="7974" width="1.875" style="335" customWidth="1"/>
    <col min="7975" max="7976" width="3.125" style="335" bestFit="1" customWidth="1"/>
    <col min="7977" max="7977" width="15.375" style="335" bestFit="1" customWidth="1"/>
    <col min="7978" max="7978" width="5.625" style="335" bestFit="1" customWidth="1"/>
    <col min="7979" max="8192" width="10.25" style="335"/>
    <col min="8193" max="8193" width="1" style="335" customWidth="1"/>
    <col min="8194" max="8194" width="3.5" style="335" customWidth="1"/>
    <col min="8195" max="8195" width="12.875" style="335" customWidth="1"/>
    <col min="8196" max="8196" width="3.5" style="335" customWidth="1"/>
    <col min="8197" max="8197" width="12" style="335" customWidth="1"/>
    <col min="8198" max="8225" width="3.75" style="335" customWidth="1"/>
    <col min="8226" max="8226" width="6.125" style="335" customWidth="1"/>
    <col min="8227" max="8227" width="5.875" style="335" customWidth="1"/>
    <col min="8228" max="8228" width="6.375" style="335" customWidth="1"/>
    <col min="8229" max="8230" width="1.875" style="335" customWidth="1"/>
    <col min="8231" max="8232" width="3.125" style="335" bestFit="1" customWidth="1"/>
    <col min="8233" max="8233" width="15.375" style="335" bestFit="1" customWidth="1"/>
    <col min="8234" max="8234" width="5.625" style="335" bestFit="1" customWidth="1"/>
    <col min="8235" max="8448" width="10.25" style="335"/>
    <col min="8449" max="8449" width="1" style="335" customWidth="1"/>
    <col min="8450" max="8450" width="3.5" style="335" customWidth="1"/>
    <col min="8451" max="8451" width="12.875" style="335" customWidth="1"/>
    <col min="8452" max="8452" width="3.5" style="335" customWidth="1"/>
    <col min="8453" max="8453" width="12" style="335" customWidth="1"/>
    <col min="8454" max="8481" width="3.75" style="335" customWidth="1"/>
    <col min="8482" max="8482" width="6.125" style="335" customWidth="1"/>
    <col min="8483" max="8483" width="5.875" style="335" customWidth="1"/>
    <col min="8484" max="8484" width="6.375" style="335" customWidth="1"/>
    <col min="8485" max="8486" width="1.875" style="335" customWidth="1"/>
    <col min="8487" max="8488" width="3.125" style="335" bestFit="1" customWidth="1"/>
    <col min="8489" max="8489" width="15.375" style="335" bestFit="1" customWidth="1"/>
    <col min="8490" max="8490" width="5.625" style="335" bestFit="1" customWidth="1"/>
    <col min="8491" max="8704" width="10.25" style="335"/>
    <col min="8705" max="8705" width="1" style="335" customWidth="1"/>
    <col min="8706" max="8706" width="3.5" style="335" customWidth="1"/>
    <col min="8707" max="8707" width="12.875" style="335" customWidth="1"/>
    <col min="8708" max="8708" width="3.5" style="335" customWidth="1"/>
    <col min="8709" max="8709" width="12" style="335" customWidth="1"/>
    <col min="8710" max="8737" width="3.75" style="335" customWidth="1"/>
    <col min="8738" max="8738" width="6.125" style="335" customWidth="1"/>
    <col min="8739" max="8739" width="5.875" style="335" customWidth="1"/>
    <col min="8740" max="8740" width="6.375" style="335" customWidth="1"/>
    <col min="8741" max="8742" width="1.875" style="335" customWidth="1"/>
    <col min="8743" max="8744" width="3.125" style="335" bestFit="1" customWidth="1"/>
    <col min="8745" max="8745" width="15.375" style="335" bestFit="1" customWidth="1"/>
    <col min="8746" max="8746" width="5.625" style="335" bestFit="1" customWidth="1"/>
    <col min="8747" max="8960" width="10.25" style="335"/>
    <col min="8961" max="8961" width="1" style="335" customWidth="1"/>
    <col min="8962" max="8962" width="3.5" style="335" customWidth="1"/>
    <col min="8963" max="8963" width="12.875" style="335" customWidth="1"/>
    <col min="8964" max="8964" width="3.5" style="335" customWidth="1"/>
    <col min="8965" max="8965" width="12" style="335" customWidth="1"/>
    <col min="8966" max="8993" width="3.75" style="335" customWidth="1"/>
    <col min="8994" max="8994" width="6.125" style="335" customWidth="1"/>
    <col min="8995" max="8995" width="5.875" style="335" customWidth="1"/>
    <col min="8996" max="8996" width="6.375" style="335" customWidth="1"/>
    <col min="8997" max="8998" width="1.875" style="335" customWidth="1"/>
    <col min="8999" max="9000" width="3.125" style="335" bestFit="1" customWidth="1"/>
    <col min="9001" max="9001" width="15.375" style="335" bestFit="1" customWidth="1"/>
    <col min="9002" max="9002" width="5.625" style="335" bestFit="1" customWidth="1"/>
    <col min="9003" max="9216" width="10.25" style="335"/>
    <col min="9217" max="9217" width="1" style="335" customWidth="1"/>
    <col min="9218" max="9218" width="3.5" style="335" customWidth="1"/>
    <col min="9219" max="9219" width="12.875" style="335" customWidth="1"/>
    <col min="9220" max="9220" width="3.5" style="335" customWidth="1"/>
    <col min="9221" max="9221" width="12" style="335" customWidth="1"/>
    <col min="9222" max="9249" width="3.75" style="335" customWidth="1"/>
    <col min="9250" max="9250" width="6.125" style="335" customWidth="1"/>
    <col min="9251" max="9251" width="5.875" style="335" customWidth="1"/>
    <col min="9252" max="9252" width="6.375" style="335" customWidth="1"/>
    <col min="9253" max="9254" width="1.875" style="335" customWidth="1"/>
    <col min="9255" max="9256" width="3.125" style="335" bestFit="1" customWidth="1"/>
    <col min="9257" max="9257" width="15.375" style="335" bestFit="1" customWidth="1"/>
    <col min="9258" max="9258" width="5.625" style="335" bestFit="1" customWidth="1"/>
    <col min="9259" max="9472" width="10.25" style="335"/>
    <col min="9473" max="9473" width="1" style="335" customWidth="1"/>
    <col min="9474" max="9474" width="3.5" style="335" customWidth="1"/>
    <col min="9475" max="9475" width="12.875" style="335" customWidth="1"/>
    <col min="9476" max="9476" width="3.5" style="335" customWidth="1"/>
    <col min="9477" max="9477" width="12" style="335" customWidth="1"/>
    <col min="9478" max="9505" width="3.75" style="335" customWidth="1"/>
    <col min="9506" max="9506" width="6.125" style="335" customWidth="1"/>
    <col min="9507" max="9507" width="5.875" style="335" customWidth="1"/>
    <col min="9508" max="9508" width="6.375" style="335" customWidth="1"/>
    <col min="9509" max="9510" width="1.875" style="335" customWidth="1"/>
    <col min="9511" max="9512" width="3.125" style="335" bestFit="1" customWidth="1"/>
    <col min="9513" max="9513" width="15.375" style="335" bestFit="1" customWidth="1"/>
    <col min="9514" max="9514" width="5.625" style="335" bestFit="1" customWidth="1"/>
    <col min="9515" max="9728" width="10.25" style="335"/>
    <col min="9729" max="9729" width="1" style="335" customWidth="1"/>
    <col min="9730" max="9730" width="3.5" style="335" customWidth="1"/>
    <col min="9731" max="9731" width="12.875" style="335" customWidth="1"/>
    <col min="9732" max="9732" width="3.5" style="335" customWidth="1"/>
    <col min="9733" max="9733" width="12" style="335" customWidth="1"/>
    <col min="9734" max="9761" width="3.75" style="335" customWidth="1"/>
    <col min="9762" max="9762" width="6.125" style="335" customWidth="1"/>
    <col min="9763" max="9763" width="5.875" style="335" customWidth="1"/>
    <col min="9764" max="9764" width="6.375" style="335" customWidth="1"/>
    <col min="9765" max="9766" width="1.875" style="335" customWidth="1"/>
    <col min="9767" max="9768" width="3.125" style="335" bestFit="1" customWidth="1"/>
    <col min="9769" max="9769" width="15.375" style="335" bestFit="1" customWidth="1"/>
    <col min="9770" max="9770" width="5.625" style="335" bestFit="1" customWidth="1"/>
    <col min="9771" max="9984" width="10.25" style="335"/>
    <col min="9985" max="9985" width="1" style="335" customWidth="1"/>
    <col min="9986" max="9986" width="3.5" style="335" customWidth="1"/>
    <col min="9987" max="9987" width="12.875" style="335" customWidth="1"/>
    <col min="9988" max="9988" width="3.5" style="335" customWidth="1"/>
    <col min="9989" max="9989" width="12" style="335" customWidth="1"/>
    <col min="9990" max="10017" width="3.75" style="335" customWidth="1"/>
    <col min="10018" max="10018" width="6.125" style="335" customWidth="1"/>
    <col min="10019" max="10019" width="5.875" style="335" customWidth="1"/>
    <col min="10020" max="10020" width="6.375" style="335" customWidth="1"/>
    <col min="10021" max="10022" width="1.875" style="335" customWidth="1"/>
    <col min="10023" max="10024" width="3.125" style="335" bestFit="1" customWidth="1"/>
    <col min="10025" max="10025" width="15.375" style="335" bestFit="1" customWidth="1"/>
    <col min="10026" max="10026" width="5.625" style="335" bestFit="1" customWidth="1"/>
    <col min="10027" max="10240" width="10.25" style="335"/>
    <col min="10241" max="10241" width="1" style="335" customWidth="1"/>
    <col min="10242" max="10242" width="3.5" style="335" customWidth="1"/>
    <col min="10243" max="10243" width="12.875" style="335" customWidth="1"/>
    <col min="10244" max="10244" width="3.5" style="335" customWidth="1"/>
    <col min="10245" max="10245" width="12" style="335" customWidth="1"/>
    <col min="10246" max="10273" width="3.75" style="335" customWidth="1"/>
    <col min="10274" max="10274" width="6.125" style="335" customWidth="1"/>
    <col min="10275" max="10275" width="5.875" style="335" customWidth="1"/>
    <col min="10276" max="10276" width="6.375" style="335" customWidth="1"/>
    <col min="10277" max="10278" width="1.875" style="335" customWidth="1"/>
    <col min="10279" max="10280" width="3.125" style="335" bestFit="1" customWidth="1"/>
    <col min="10281" max="10281" width="15.375" style="335" bestFit="1" customWidth="1"/>
    <col min="10282" max="10282" width="5.625" style="335" bestFit="1" customWidth="1"/>
    <col min="10283" max="10496" width="10.25" style="335"/>
    <col min="10497" max="10497" width="1" style="335" customWidth="1"/>
    <col min="10498" max="10498" width="3.5" style="335" customWidth="1"/>
    <col min="10499" max="10499" width="12.875" style="335" customWidth="1"/>
    <col min="10500" max="10500" width="3.5" style="335" customWidth="1"/>
    <col min="10501" max="10501" width="12" style="335" customWidth="1"/>
    <col min="10502" max="10529" width="3.75" style="335" customWidth="1"/>
    <col min="10530" max="10530" width="6.125" style="335" customWidth="1"/>
    <col min="10531" max="10531" width="5.875" style="335" customWidth="1"/>
    <col min="10532" max="10532" width="6.375" style="335" customWidth="1"/>
    <col min="10533" max="10534" width="1.875" style="335" customWidth="1"/>
    <col min="10535" max="10536" width="3.125" style="335" bestFit="1" customWidth="1"/>
    <col min="10537" max="10537" width="15.375" style="335" bestFit="1" customWidth="1"/>
    <col min="10538" max="10538" width="5.625" style="335" bestFit="1" customWidth="1"/>
    <col min="10539" max="10752" width="10.25" style="335"/>
    <col min="10753" max="10753" width="1" style="335" customWidth="1"/>
    <col min="10754" max="10754" width="3.5" style="335" customWidth="1"/>
    <col min="10755" max="10755" width="12.875" style="335" customWidth="1"/>
    <col min="10756" max="10756" width="3.5" style="335" customWidth="1"/>
    <col min="10757" max="10757" width="12" style="335" customWidth="1"/>
    <col min="10758" max="10785" width="3.75" style="335" customWidth="1"/>
    <col min="10786" max="10786" width="6.125" style="335" customWidth="1"/>
    <col min="10787" max="10787" width="5.875" style="335" customWidth="1"/>
    <col min="10788" max="10788" width="6.375" style="335" customWidth="1"/>
    <col min="10789" max="10790" width="1.875" style="335" customWidth="1"/>
    <col min="10791" max="10792" width="3.125" style="335" bestFit="1" customWidth="1"/>
    <col min="10793" max="10793" width="15.375" style="335" bestFit="1" customWidth="1"/>
    <col min="10794" max="10794" width="5.625" style="335" bestFit="1" customWidth="1"/>
    <col min="10795" max="11008" width="10.25" style="335"/>
    <col min="11009" max="11009" width="1" style="335" customWidth="1"/>
    <col min="11010" max="11010" width="3.5" style="335" customWidth="1"/>
    <col min="11011" max="11011" width="12.875" style="335" customWidth="1"/>
    <col min="11012" max="11012" width="3.5" style="335" customWidth="1"/>
    <col min="11013" max="11013" width="12" style="335" customWidth="1"/>
    <col min="11014" max="11041" width="3.75" style="335" customWidth="1"/>
    <col min="11042" max="11042" width="6.125" style="335" customWidth="1"/>
    <col min="11043" max="11043" width="5.875" style="335" customWidth="1"/>
    <col min="11044" max="11044" width="6.375" style="335" customWidth="1"/>
    <col min="11045" max="11046" width="1.875" style="335" customWidth="1"/>
    <col min="11047" max="11048" width="3.125" style="335" bestFit="1" customWidth="1"/>
    <col min="11049" max="11049" width="15.375" style="335" bestFit="1" customWidth="1"/>
    <col min="11050" max="11050" width="5.625" style="335" bestFit="1" customWidth="1"/>
    <col min="11051" max="11264" width="10.25" style="335"/>
    <col min="11265" max="11265" width="1" style="335" customWidth="1"/>
    <col min="11266" max="11266" width="3.5" style="335" customWidth="1"/>
    <col min="11267" max="11267" width="12.875" style="335" customWidth="1"/>
    <col min="11268" max="11268" width="3.5" style="335" customWidth="1"/>
    <col min="11269" max="11269" width="12" style="335" customWidth="1"/>
    <col min="11270" max="11297" width="3.75" style="335" customWidth="1"/>
    <col min="11298" max="11298" width="6.125" style="335" customWidth="1"/>
    <col min="11299" max="11299" width="5.875" style="335" customWidth="1"/>
    <col min="11300" max="11300" width="6.375" style="335" customWidth="1"/>
    <col min="11301" max="11302" width="1.875" style="335" customWidth="1"/>
    <col min="11303" max="11304" width="3.125" style="335" bestFit="1" customWidth="1"/>
    <col min="11305" max="11305" width="15.375" style="335" bestFit="1" customWidth="1"/>
    <col min="11306" max="11306" width="5.625" style="335" bestFit="1" customWidth="1"/>
    <col min="11307" max="11520" width="10.25" style="335"/>
    <col min="11521" max="11521" width="1" style="335" customWidth="1"/>
    <col min="11522" max="11522" width="3.5" style="335" customWidth="1"/>
    <col min="11523" max="11523" width="12.875" style="335" customWidth="1"/>
    <col min="11524" max="11524" width="3.5" style="335" customWidth="1"/>
    <col min="11525" max="11525" width="12" style="335" customWidth="1"/>
    <col min="11526" max="11553" width="3.75" style="335" customWidth="1"/>
    <col min="11554" max="11554" width="6.125" style="335" customWidth="1"/>
    <col min="11555" max="11555" width="5.875" style="335" customWidth="1"/>
    <col min="11556" max="11556" width="6.375" style="335" customWidth="1"/>
    <col min="11557" max="11558" width="1.875" style="335" customWidth="1"/>
    <col min="11559" max="11560" width="3.125" style="335" bestFit="1" customWidth="1"/>
    <col min="11561" max="11561" width="15.375" style="335" bestFit="1" customWidth="1"/>
    <col min="11562" max="11562" width="5.625" style="335" bestFit="1" customWidth="1"/>
    <col min="11563" max="11776" width="10.25" style="335"/>
    <col min="11777" max="11777" width="1" style="335" customWidth="1"/>
    <col min="11778" max="11778" width="3.5" style="335" customWidth="1"/>
    <col min="11779" max="11779" width="12.875" style="335" customWidth="1"/>
    <col min="11780" max="11780" width="3.5" style="335" customWidth="1"/>
    <col min="11781" max="11781" width="12" style="335" customWidth="1"/>
    <col min="11782" max="11809" width="3.75" style="335" customWidth="1"/>
    <col min="11810" max="11810" width="6.125" style="335" customWidth="1"/>
    <col min="11811" max="11811" width="5.875" style="335" customWidth="1"/>
    <col min="11812" max="11812" width="6.375" style="335" customWidth="1"/>
    <col min="11813" max="11814" width="1.875" style="335" customWidth="1"/>
    <col min="11815" max="11816" width="3.125" style="335" bestFit="1" customWidth="1"/>
    <col min="11817" max="11817" width="15.375" style="335" bestFit="1" customWidth="1"/>
    <col min="11818" max="11818" width="5.625" style="335" bestFit="1" customWidth="1"/>
    <col min="11819" max="12032" width="10.25" style="335"/>
    <col min="12033" max="12033" width="1" style="335" customWidth="1"/>
    <col min="12034" max="12034" width="3.5" style="335" customWidth="1"/>
    <col min="12035" max="12035" width="12.875" style="335" customWidth="1"/>
    <col min="12036" max="12036" width="3.5" style="335" customWidth="1"/>
    <col min="12037" max="12037" width="12" style="335" customWidth="1"/>
    <col min="12038" max="12065" width="3.75" style="335" customWidth="1"/>
    <col min="12066" max="12066" width="6.125" style="335" customWidth="1"/>
    <col min="12067" max="12067" width="5.875" style="335" customWidth="1"/>
    <col min="12068" max="12068" width="6.375" style="335" customWidth="1"/>
    <col min="12069" max="12070" width="1.875" style="335" customWidth="1"/>
    <col min="12071" max="12072" width="3.125" style="335" bestFit="1" customWidth="1"/>
    <col min="12073" max="12073" width="15.375" style="335" bestFit="1" customWidth="1"/>
    <col min="12074" max="12074" width="5.625" style="335" bestFit="1" customWidth="1"/>
    <col min="12075" max="12288" width="10.25" style="335"/>
    <col min="12289" max="12289" width="1" style="335" customWidth="1"/>
    <col min="12290" max="12290" width="3.5" style="335" customWidth="1"/>
    <col min="12291" max="12291" width="12.875" style="335" customWidth="1"/>
    <col min="12292" max="12292" width="3.5" style="335" customWidth="1"/>
    <col min="12293" max="12293" width="12" style="335" customWidth="1"/>
    <col min="12294" max="12321" width="3.75" style="335" customWidth="1"/>
    <col min="12322" max="12322" width="6.125" style="335" customWidth="1"/>
    <col min="12323" max="12323" width="5.875" style="335" customWidth="1"/>
    <col min="12324" max="12324" width="6.375" style="335" customWidth="1"/>
    <col min="12325" max="12326" width="1.875" style="335" customWidth="1"/>
    <col min="12327" max="12328" width="3.125" style="335" bestFit="1" customWidth="1"/>
    <col min="12329" max="12329" width="15.375" style="335" bestFit="1" customWidth="1"/>
    <col min="12330" max="12330" width="5.625" style="335" bestFit="1" customWidth="1"/>
    <col min="12331" max="12544" width="10.25" style="335"/>
    <col min="12545" max="12545" width="1" style="335" customWidth="1"/>
    <col min="12546" max="12546" width="3.5" style="335" customWidth="1"/>
    <col min="12547" max="12547" width="12.875" style="335" customWidth="1"/>
    <col min="12548" max="12548" width="3.5" style="335" customWidth="1"/>
    <col min="12549" max="12549" width="12" style="335" customWidth="1"/>
    <col min="12550" max="12577" width="3.75" style="335" customWidth="1"/>
    <col min="12578" max="12578" width="6.125" style="335" customWidth="1"/>
    <col min="12579" max="12579" width="5.875" style="335" customWidth="1"/>
    <col min="12580" max="12580" width="6.375" style="335" customWidth="1"/>
    <col min="12581" max="12582" width="1.875" style="335" customWidth="1"/>
    <col min="12583" max="12584" width="3.125" style="335" bestFit="1" customWidth="1"/>
    <col min="12585" max="12585" width="15.375" style="335" bestFit="1" customWidth="1"/>
    <col min="12586" max="12586" width="5.625" style="335" bestFit="1" customWidth="1"/>
    <col min="12587" max="12800" width="10.25" style="335"/>
    <col min="12801" max="12801" width="1" style="335" customWidth="1"/>
    <col min="12802" max="12802" width="3.5" style="335" customWidth="1"/>
    <col min="12803" max="12803" width="12.875" style="335" customWidth="1"/>
    <col min="12804" max="12804" width="3.5" style="335" customWidth="1"/>
    <col min="12805" max="12805" width="12" style="335" customWidth="1"/>
    <col min="12806" max="12833" width="3.75" style="335" customWidth="1"/>
    <col min="12834" max="12834" width="6.125" style="335" customWidth="1"/>
    <col min="12835" max="12835" width="5.875" style="335" customWidth="1"/>
    <col min="12836" max="12836" width="6.375" style="335" customWidth="1"/>
    <col min="12837" max="12838" width="1.875" style="335" customWidth="1"/>
    <col min="12839" max="12840" width="3.125" style="335" bestFit="1" customWidth="1"/>
    <col min="12841" max="12841" width="15.375" style="335" bestFit="1" customWidth="1"/>
    <col min="12842" max="12842" width="5.625" style="335" bestFit="1" customWidth="1"/>
    <col min="12843" max="13056" width="10.25" style="335"/>
    <col min="13057" max="13057" width="1" style="335" customWidth="1"/>
    <col min="13058" max="13058" width="3.5" style="335" customWidth="1"/>
    <col min="13059" max="13059" width="12.875" style="335" customWidth="1"/>
    <col min="13060" max="13060" width="3.5" style="335" customWidth="1"/>
    <col min="13061" max="13061" width="12" style="335" customWidth="1"/>
    <col min="13062" max="13089" width="3.75" style="335" customWidth="1"/>
    <col min="13090" max="13090" width="6.125" style="335" customWidth="1"/>
    <col min="13091" max="13091" width="5.875" style="335" customWidth="1"/>
    <col min="13092" max="13092" width="6.375" style="335" customWidth="1"/>
    <col min="13093" max="13094" width="1.875" style="335" customWidth="1"/>
    <col min="13095" max="13096" width="3.125" style="335" bestFit="1" customWidth="1"/>
    <col min="13097" max="13097" width="15.375" style="335" bestFit="1" customWidth="1"/>
    <col min="13098" max="13098" width="5.625" style="335" bestFit="1" customWidth="1"/>
    <col min="13099" max="13312" width="10.25" style="335"/>
    <col min="13313" max="13313" width="1" style="335" customWidth="1"/>
    <col min="13314" max="13314" width="3.5" style="335" customWidth="1"/>
    <col min="13315" max="13315" width="12.875" style="335" customWidth="1"/>
    <col min="13316" max="13316" width="3.5" style="335" customWidth="1"/>
    <col min="13317" max="13317" width="12" style="335" customWidth="1"/>
    <col min="13318" max="13345" width="3.75" style="335" customWidth="1"/>
    <col min="13346" max="13346" width="6.125" style="335" customWidth="1"/>
    <col min="13347" max="13347" width="5.875" style="335" customWidth="1"/>
    <col min="13348" max="13348" width="6.375" style="335" customWidth="1"/>
    <col min="13349" max="13350" width="1.875" style="335" customWidth="1"/>
    <col min="13351" max="13352" width="3.125" style="335" bestFit="1" customWidth="1"/>
    <col min="13353" max="13353" width="15.375" style="335" bestFit="1" customWidth="1"/>
    <col min="13354" max="13354" width="5.625" style="335" bestFit="1" customWidth="1"/>
    <col min="13355" max="13568" width="10.25" style="335"/>
    <col min="13569" max="13569" width="1" style="335" customWidth="1"/>
    <col min="13570" max="13570" width="3.5" style="335" customWidth="1"/>
    <col min="13571" max="13571" width="12.875" style="335" customWidth="1"/>
    <col min="13572" max="13572" width="3.5" style="335" customWidth="1"/>
    <col min="13573" max="13573" width="12" style="335" customWidth="1"/>
    <col min="13574" max="13601" width="3.75" style="335" customWidth="1"/>
    <col min="13602" max="13602" width="6.125" style="335" customWidth="1"/>
    <col min="13603" max="13603" width="5.875" style="335" customWidth="1"/>
    <col min="13604" max="13604" width="6.375" style="335" customWidth="1"/>
    <col min="13605" max="13606" width="1.875" style="335" customWidth="1"/>
    <col min="13607" max="13608" width="3.125" style="335" bestFit="1" customWidth="1"/>
    <col min="13609" max="13609" width="15.375" style="335" bestFit="1" customWidth="1"/>
    <col min="13610" max="13610" width="5.625" style="335" bestFit="1" customWidth="1"/>
    <col min="13611" max="13824" width="10.25" style="335"/>
    <col min="13825" max="13825" width="1" style="335" customWidth="1"/>
    <col min="13826" max="13826" width="3.5" style="335" customWidth="1"/>
    <col min="13827" max="13827" width="12.875" style="335" customWidth="1"/>
    <col min="13828" max="13828" width="3.5" style="335" customWidth="1"/>
    <col min="13829" max="13829" width="12" style="335" customWidth="1"/>
    <col min="13830" max="13857" width="3.75" style="335" customWidth="1"/>
    <col min="13858" max="13858" width="6.125" style="335" customWidth="1"/>
    <col min="13859" max="13859" width="5.875" style="335" customWidth="1"/>
    <col min="13860" max="13860" width="6.375" style="335" customWidth="1"/>
    <col min="13861" max="13862" width="1.875" style="335" customWidth="1"/>
    <col min="13863" max="13864" width="3.125" style="335" bestFit="1" customWidth="1"/>
    <col min="13865" max="13865" width="15.375" style="335" bestFit="1" customWidth="1"/>
    <col min="13866" max="13866" width="5.625" style="335" bestFit="1" customWidth="1"/>
    <col min="13867" max="14080" width="10.25" style="335"/>
    <col min="14081" max="14081" width="1" style="335" customWidth="1"/>
    <col min="14082" max="14082" width="3.5" style="335" customWidth="1"/>
    <col min="14083" max="14083" width="12.875" style="335" customWidth="1"/>
    <col min="14084" max="14084" width="3.5" style="335" customWidth="1"/>
    <col min="14085" max="14085" width="12" style="335" customWidth="1"/>
    <col min="14086" max="14113" width="3.75" style="335" customWidth="1"/>
    <col min="14114" max="14114" width="6.125" style="335" customWidth="1"/>
    <col min="14115" max="14115" width="5.875" style="335" customWidth="1"/>
    <col min="14116" max="14116" width="6.375" style="335" customWidth="1"/>
    <col min="14117" max="14118" width="1.875" style="335" customWidth="1"/>
    <col min="14119" max="14120" width="3.125" style="335" bestFit="1" customWidth="1"/>
    <col min="14121" max="14121" width="15.375" style="335" bestFit="1" customWidth="1"/>
    <col min="14122" max="14122" width="5.625" style="335" bestFit="1" customWidth="1"/>
    <col min="14123" max="14336" width="10.25" style="335"/>
    <col min="14337" max="14337" width="1" style="335" customWidth="1"/>
    <col min="14338" max="14338" width="3.5" style="335" customWidth="1"/>
    <col min="14339" max="14339" width="12.875" style="335" customWidth="1"/>
    <col min="14340" max="14340" width="3.5" style="335" customWidth="1"/>
    <col min="14341" max="14341" width="12" style="335" customWidth="1"/>
    <col min="14342" max="14369" width="3.75" style="335" customWidth="1"/>
    <col min="14370" max="14370" width="6.125" style="335" customWidth="1"/>
    <col min="14371" max="14371" width="5.875" style="335" customWidth="1"/>
    <col min="14372" max="14372" width="6.375" style="335" customWidth="1"/>
    <col min="14373" max="14374" width="1.875" style="335" customWidth="1"/>
    <col min="14375" max="14376" width="3.125" style="335" bestFit="1" customWidth="1"/>
    <col min="14377" max="14377" width="15.375" style="335" bestFit="1" customWidth="1"/>
    <col min="14378" max="14378" width="5.625" style="335" bestFit="1" customWidth="1"/>
    <col min="14379" max="14592" width="10.25" style="335"/>
    <col min="14593" max="14593" width="1" style="335" customWidth="1"/>
    <col min="14594" max="14594" width="3.5" style="335" customWidth="1"/>
    <col min="14595" max="14595" width="12.875" style="335" customWidth="1"/>
    <col min="14596" max="14596" width="3.5" style="335" customWidth="1"/>
    <col min="14597" max="14597" width="12" style="335" customWidth="1"/>
    <col min="14598" max="14625" width="3.75" style="335" customWidth="1"/>
    <col min="14626" max="14626" width="6.125" style="335" customWidth="1"/>
    <col min="14627" max="14627" width="5.875" style="335" customWidth="1"/>
    <col min="14628" max="14628" width="6.375" style="335" customWidth="1"/>
    <col min="14629" max="14630" width="1.875" style="335" customWidth="1"/>
    <col min="14631" max="14632" width="3.125" style="335" bestFit="1" customWidth="1"/>
    <col min="14633" max="14633" width="15.375" style="335" bestFit="1" customWidth="1"/>
    <col min="14634" max="14634" width="5.625" style="335" bestFit="1" customWidth="1"/>
    <col min="14635" max="14848" width="10.25" style="335"/>
    <col min="14849" max="14849" width="1" style="335" customWidth="1"/>
    <col min="14850" max="14850" width="3.5" style="335" customWidth="1"/>
    <col min="14851" max="14851" width="12.875" style="335" customWidth="1"/>
    <col min="14852" max="14852" width="3.5" style="335" customWidth="1"/>
    <col min="14853" max="14853" width="12" style="335" customWidth="1"/>
    <col min="14854" max="14881" width="3.75" style="335" customWidth="1"/>
    <col min="14882" max="14882" width="6.125" style="335" customWidth="1"/>
    <col min="14883" max="14883" width="5.875" style="335" customWidth="1"/>
    <col min="14884" max="14884" width="6.375" style="335" customWidth="1"/>
    <col min="14885" max="14886" width="1.875" style="335" customWidth="1"/>
    <col min="14887" max="14888" width="3.125" style="335" bestFit="1" customWidth="1"/>
    <col min="14889" max="14889" width="15.375" style="335" bestFit="1" customWidth="1"/>
    <col min="14890" max="14890" width="5.625" style="335" bestFit="1" customWidth="1"/>
    <col min="14891" max="15104" width="10.25" style="335"/>
    <col min="15105" max="15105" width="1" style="335" customWidth="1"/>
    <col min="15106" max="15106" width="3.5" style="335" customWidth="1"/>
    <col min="15107" max="15107" width="12.875" style="335" customWidth="1"/>
    <col min="15108" max="15108" width="3.5" style="335" customWidth="1"/>
    <col min="15109" max="15109" width="12" style="335" customWidth="1"/>
    <col min="15110" max="15137" width="3.75" style="335" customWidth="1"/>
    <col min="15138" max="15138" width="6.125" style="335" customWidth="1"/>
    <col min="15139" max="15139" width="5.875" style="335" customWidth="1"/>
    <col min="15140" max="15140" width="6.375" style="335" customWidth="1"/>
    <col min="15141" max="15142" width="1.875" style="335" customWidth="1"/>
    <col min="15143" max="15144" width="3.125" style="335" bestFit="1" customWidth="1"/>
    <col min="15145" max="15145" width="15.375" style="335" bestFit="1" customWidth="1"/>
    <col min="15146" max="15146" width="5.625" style="335" bestFit="1" customWidth="1"/>
    <col min="15147" max="15360" width="10.25" style="335"/>
    <col min="15361" max="15361" width="1" style="335" customWidth="1"/>
    <col min="15362" max="15362" width="3.5" style="335" customWidth="1"/>
    <col min="15363" max="15363" width="12.875" style="335" customWidth="1"/>
    <col min="15364" max="15364" width="3.5" style="335" customWidth="1"/>
    <col min="15365" max="15365" width="12" style="335" customWidth="1"/>
    <col min="15366" max="15393" width="3.75" style="335" customWidth="1"/>
    <col min="15394" max="15394" width="6.125" style="335" customWidth="1"/>
    <col min="15395" max="15395" width="5.875" style="335" customWidth="1"/>
    <col min="15396" max="15396" width="6.375" style="335" customWidth="1"/>
    <col min="15397" max="15398" width="1.875" style="335" customWidth="1"/>
    <col min="15399" max="15400" width="3.125" style="335" bestFit="1" customWidth="1"/>
    <col min="15401" max="15401" width="15.375" style="335" bestFit="1" customWidth="1"/>
    <col min="15402" max="15402" width="5.625" style="335" bestFit="1" customWidth="1"/>
    <col min="15403" max="15616" width="10.25" style="335"/>
    <col min="15617" max="15617" width="1" style="335" customWidth="1"/>
    <col min="15618" max="15618" width="3.5" style="335" customWidth="1"/>
    <col min="15619" max="15619" width="12.875" style="335" customWidth="1"/>
    <col min="15620" max="15620" width="3.5" style="335" customWidth="1"/>
    <col min="15621" max="15621" width="12" style="335" customWidth="1"/>
    <col min="15622" max="15649" width="3.75" style="335" customWidth="1"/>
    <col min="15650" max="15650" width="6.125" style="335" customWidth="1"/>
    <col min="15651" max="15651" width="5.875" style="335" customWidth="1"/>
    <col min="15652" max="15652" width="6.375" style="335" customWidth="1"/>
    <col min="15653" max="15654" width="1.875" style="335" customWidth="1"/>
    <col min="15655" max="15656" width="3.125" style="335" bestFit="1" customWidth="1"/>
    <col min="15657" max="15657" width="15.375" style="335" bestFit="1" customWidth="1"/>
    <col min="15658" max="15658" width="5.625" style="335" bestFit="1" customWidth="1"/>
    <col min="15659" max="15872" width="10.25" style="335"/>
    <col min="15873" max="15873" width="1" style="335" customWidth="1"/>
    <col min="15874" max="15874" width="3.5" style="335" customWidth="1"/>
    <col min="15875" max="15875" width="12.875" style="335" customWidth="1"/>
    <col min="15876" max="15876" width="3.5" style="335" customWidth="1"/>
    <col min="15877" max="15877" width="12" style="335" customWidth="1"/>
    <col min="15878" max="15905" width="3.75" style="335" customWidth="1"/>
    <col min="15906" max="15906" width="6.125" style="335" customWidth="1"/>
    <col min="15907" max="15907" width="5.875" style="335" customWidth="1"/>
    <col min="15908" max="15908" width="6.375" style="335" customWidth="1"/>
    <col min="15909" max="15910" width="1.875" style="335" customWidth="1"/>
    <col min="15911" max="15912" width="3.125" style="335" bestFit="1" customWidth="1"/>
    <col min="15913" max="15913" width="15.375" style="335" bestFit="1" customWidth="1"/>
    <col min="15914" max="15914" width="5.625" style="335" bestFit="1" customWidth="1"/>
    <col min="15915" max="16128" width="10.25" style="335"/>
    <col min="16129" max="16129" width="1" style="335" customWidth="1"/>
    <col min="16130" max="16130" width="3.5" style="335" customWidth="1"/>
    <col min="16131" max="16131" width="12.875" style="335" customWidth="1"/>
    <col min="16132" max="16132" width="3.5" style="335" customWidth="1"/>
    <col min="16133" max="16133" width="12" style="335" customWidth="1"/>
    <col min="16134" max="16161" width="3.75" style="335" customWidth="1"/>
    <col min="16162" max="16162" width="6.125" style="335" customWidth="1"/>
    <col min="16163" max="16163" width="5.875" style="335" customWidth="1"/>
    <col min="16164" max="16164" width="6.375" style="335" customWidth="1"/>
    <col min="16165" max="16166" width="1.875" style="335" customWidth="1"/>
    <col min="16167" max="16168" width="3.125" style="335" bestFit="1" customWidth="1"/>
    <col min="16169" max="16169" width="15.375" style="335" bestFit="1" customWidth="1"/>
    <col min="16170" max="16170" width="5.625" style="335" bestFit="1" customWidth="1"/>
    <col min="16171" max="16384" width="10.25" style="335"/>
  </cols>
  <sheetData>
    <row r="1" spans="2:42" ht="17.25">
      <c r="B1" s="332"/>
      <c r="AI1" s="1099" t="s">
        <v>253</v>
      </c>
      <c r="AJ1" s="1099"/>
    </row>
    <row r="2" spans="2:42" ht="17.25">
      <c r="C2" s="38" t="s">
        <v>310</v>
      </c>
      <c r="L2" s="1097" t="s">
        <v>651</v>
      </c>
      <c r="M2" s="1097"/>
      <c r="N2" s="334"/>
      <c r="O2" s="841" t="s">
        <v>256</v>
      </c>
      <c r="P2" s="34"/>
      <c r="Q2" s="1098" t="s">
        <v>257</v>
      </c>
      <c r="R2" s="1098"/>
      <c r="S2" s="39"/>
      <c r="T2" s="39"/>
      <c r="V2" s="1100" t="s">
        <v>790</v>
      </c>
      <c r="W2" s="1100"/>
      <c r="X2" s="1100"/>
      <c r="Y2" s="1100"/>
      <c r="Z2" s="1325" t="s">
        <v>1323</v>
      </c>
      <c r="AA2" s="1325"/>
      <c r="AB2" s="1325"/>
      <c r="AC2" s="1325"/>
      <c r="AD2" s="1325"/>
      <c r="AE2" s="1325"/>
      <c r="AF2" s="1325"/>
      <c r="AG2" s="1325"/>
      <c r="AH2" s="1325"/>
      <c r="AI2" s="1325"/>
      <c r="AJ2" s="35" t="s">
        <v>258</v>
      </c>
      <c r="AN2" s="36" t="s">
        <v>254</v>
      </c>
      <c r="AO2" s="336" t="s">
        <v>791</v>
      </c>
      <c r="AP2" s="288" t="s">
        <v>792</v>
      </c>
    </row>
    <row r="3" spans="2:42" ht="18.75" customHeight="1">
      <c r="C3" s="43"/>
      <c r="L3" s="842"/>
      <c r="M3" s="333"/>
      <c r="N3" s="333"/>
      <c r="P3" s="40"/>
      <c r="Q3" s="39"/>
      <c r="R3" s="39"/>
      <c r="S3" s="39"/>
      <c r="T3" s="39"/>
      <c r="V3" s="1100" t="s">
        <v>260</v>
      </c>
      <c r="W3" s="1100"/>
      <c r="X3" s="1100"/>
      <c r="Y3" s="1100"/>
      <c r="Z3" s="1103" t="str">
        <f>IF([1]更新申請!H46="","",[1]更新申請!H46)</f>
        <v/>
      </c>
      <c r="AA3" s="1103"/>
      <c r="AB3" s="1103"/>
      <c r="AC3" s="1103"/>
      <c r="AD3" s="1103"/>
      <c r="AE3" s="1103"/>
      <c r="AF3" s="1103"/>
      <c r="AG3" s="1103"/>
      <c r="AH3" s="1103"/>
      <c r="AI3" s="1103"/>
      <c r="AJ3" s="35" t="s">
        <v>258</v>
      </c>
      <c r="AN3" s="36" t="s">
        <v>259</v>
      </c>
      <c r="AO3" s="336" t="s">
        <v>793</v>
      </c>
      <c r="AP3" s="288" t="s">
        <v>283</v>
      </c>
    </row>
    <row r="4" spans="2:42" ht="18.75" customHeight="1">
      <c r="C4" s="43"/>
      <c r="L4" s="842"/>
      <c r="M4" s="333"/>
      <c r="N4" s="333"/>
      <c r="P4" s="40"/>
      <c r="Q4" s="39"/>
      <c r="R4" s="39"/>
      <c r="S4" s="39"/>
      <c r="T4" s="39"/>
      <c r="V4" s="838"/>
      <c r="W4" s="838"/>
      <c r="X4" s="838"/>
      <c r="Y4" s="838"/>
      <c r="Z4" s="843"/>
      <c r="AA4" s="843"/>
      <c r="AB4" s="843"/>
      <c r="AC4" s="843"/>
      <c r="AD4" s="843"/>
      <c r="AE4" s="843"/>
      <c r="AF4" s="843"/>
      <c r="AG4" s="843"/>
      <c r="AH4" s="843"/>
      <c r="AI4" s="843"/>
      <c r="AJ4" s="35"/>
      <c r="AN4" s="36" t="s">
        <v>261</v>
      </c>
      <c r="AO4" s="336"/>
      <c r="AP4" s="288" t="s">
        <v>284</v>
      </c>
    </row>
    <row r="5" spans="2:42" ht="18.75" customHeight="1">
      <c r="C5" s="1107" t="s">
        <v>794</v>
      </c>
      <c r="D5" s="1107"/>
      <c r="E5" s="1107"/>
      <c r="F5" s="1109"/>
      <c r="G5" s="1109"/>
      <c r="H5" s="1109"/>
      <c r="I5" s="1109"/>
      <c r="J5" s="1109"/>
      <c r="K5" s="1109"/>
      <c r="L5" s="1109"/>
      <c r="M5" s="1109"/>
      <c r="N5" s="1109"/>
      <c r="O5" s="1109"/>
      <c r="P5" s="1109"/>
      <c r="Q5" s="1109"/>
      <c r="R5" s="1109"/>
      <c r="S5" s="1109"/>
      <c r="T5" s="1109"/>
      <c r="V5" s="1111" t="s">
        <v>262</v>
      </c>
      <c r="W5" s="1111"/>
      <c r="X5" s="1111"/>
      <c r="Y5" s="1111"/>
      <c r="Z5" s="1112">
        <f>AD5+AI5</f>
        <v>0</v>
      </c>
      <c r="AA5" s="1112"/>
      <c r="AB5" s="1064" t="s">
        <v>263</v>
      </c>
      <c r="AC5" s="1064"/>
      <c r="AD5" s="1104"/>
      <c r="AE5" s="1104"/>
      <c r="AF5" s="1105" t="s">
        <v>308</v>
      </c>
      <c r="AG5" s="1105"/>
      <c r="AH5" s="1105"/>
      <c r="AI5" s="839"/>
      <c r="AJ5" s="837" t="s">
        <v>795</v>
      </c>
      <c r="AN5" s="36" t="s">
        <v>264</v>
      </c>
      <c r="AP5" s="288" t="s">
        <v>285</v>
      </c>
    </row>
    <row r="6" spans="2:42" ht="18.75" customHeight="1">
      <c r="C6" s="1108"/>
      <c r="D6" s="1108"/>
      <c r="E6" s="1108"/>
      <c r="F6" s="1110"/>
      <c r="G6" s="1110"/>
      <c r="H6" s="1110"/>
      <c r="I6" s="1110"/>
      <c r="J6" s="1110"/>
      <c r="K6" s="1110"/>
      <c r="L6" s="1110"/>
      <c r="M6" s="1110"/>
      <c r="N6" s="1110"/>
      <c r="O6" s="1110"/>
      <c r="P6" s="1110"/>
      <c r="Q6" s="1110"/>
      <c r="R6" s="1110"/>
      <c r="S6" s="1110"/>
      <c r="T6" s="1110"/>
      <c r="U6" s="337" t="s">
        <v>796</v>
      </c>
      <c r="V6" s="1113" t="s">
        <v>265</v>
      </c>
      <c r="W6" s="1113"/>
      <c r="X6" s="1113"/>
      <c r="Y6" s="1113"/>
      <c r="Z6" s="1104"/>
      <c r="AA6" s="1104"/>
      <c r="AB6" s="1083" t="s">
        <v>797</v>
      </c>
      <c r="AC6" s="1083"/>
      <c r="AD6" s="1083"/>
      <c r="AE6" s="1083"/>
      <c r="AF6" s="1106" t="s">
        <v>309</v>
      </c>
      <c r="AG6" s="1106"/>
      <c r="AH6" s="1106"/>
      <c r="AI6" s="839"/>
      <c r="AJ6" s="837" t="s">
        <v>798</v>
      </c>
      <c r="AN6" s="36"/>
      <c r="AP6" s="288" t="s">
        <v>286</v>
      </c>
    </row>
    <row r="7" spans="2:42" ht="18.75" customHeight="1">
      <c r="C7" s="1084" t="s">
        <v>271</v>
      </c>
      <c r="D7" s="1094" t="s">
        <v>266</v>
      </c>
      <c r="E7" s="338"/>
      <c r="F7" s="1095" t="s">
        <v>314</v>
      </c>
      <c r="G7" s="1095"/>
      <c r="H7" s="1095"/>
      <c r="I7" s="1095"/>
      <c r="J7" s="1095"/>
      <c r="K7" s="1095"/>
      <c r="L7" s="1095"/>
      <c r="M7" s="1095" t="s">
        <v>315</v>
      </c>
      <c r="N7" s="1095"/>
      <c r="O7" s="1095"/>
      <c r="P7" s="1095"/>
      <c r="Q7" s="1095"/>
      <c r="R7" s="1095"/>
      <c r="S7" s="1095"/>
      <c r="T7" s="1095" t="s">
        <v>316</v>
      </c>
      <c r="U7" s="1095"/>
      <c r="V7" s="1095"/>
      <c r="W7" s="1095"/>
      <c r="X7" s="1095"/>
      <c r="Y7" s="1095"/>
      <c r="Z7" s="1095"/>
      <c r="AA7" s="1095" t="s">
        <v>317</v>
      </c>
      <c r="AB7" s="1095"/>
      <c r="AC7" s="1095"/>
      <c r="AD7" s="1095"/>
      <c r="AE7" s="1095"/>
      <c r="AF7" s="1095"/>
      <c r="AG7" s="1096"/>
      <c r="AH7" s="339" t="s">
        <v>268</v>
      </c>
      <c r="AI7" s="340" t="s">
        <v>269</v>
      </c>
      <c r="AJ7" s="340" t="s">
        <v>270</v>
      </c>
      <c r="AP7" s="288" t="s">
        <v>287</v>
      </c>
    </row>
    <row r="8" spans="2:42" ht="18" customHeight="1">
      <c r="C8" s="1085"/>
      <c r="D8" s="1094"/>
      <c r="E8" s="341" t="s">
        <v>272</v>
      </c>
      <c r="F8" s="835">
        <v>1</v>
      </c>
      <c r="G8" s="835">
        <v>2</v>
      </c>
      <c r="H8" s="835">
        <v>3</v>
      </c>
      <c r="I8" s="835">
        <v>4</v>
      </c>
      <c r="J8" s="835">
        <v>5</v>
      </c>
      <c r="K8" s="835">
        <v>6</v>
      </c>
      <c r="L8" s="835">
        <v>7</v>
      </c>
      <c r="M8" s="835">
        <v>8</v>
      </c>
      <c r="N8" s="835">
        <v>9</v>
      </c>
      <c r="O8" s="835">
        <v>10</v>
      </c>
      <c r="P8" s="835">
        <v>11</v>
      </c>
      <c r="Q8" s="835">
        <v>12</v>
      </c>
      <c r="R8" s="835">
        <v>13</v>
      </c>
      <c r="S8" s="835">
        <v>14</v>
      </c>
      <c r="T8" s="835">
        <v>15</v>
      </c>
      <c r="U8" s="835">
        <v>16</v>
      </c>
      <c r="V8" s="835">
        <v>17</v>
      </c>
      <c r="W8" s="835">
        <v>18</v>
      </c>
      <c r="X8" s="835">
        <v>19</v>
      </c>
      <c r="Y8" s="835">
        <v>20</v>
      </c>
      <c r="Z8" s="835">
        <v>21</v>
      </c>
      <c r="AA8" s="835">
        <v>22</v>
      </c>
      <c r="AB8" s="835">
        <v>23</v>
      </c>
      <c r="AC8" s="835">
        <v>24</v>
      </c>
      <c r="AD8" s="835">
        <v>25</v>
      </c>
      <c r="AE8" s="835">
        <v>26</v>
      </c>
      <c r="AF8" s="835">
        <v>27</v>
      </c>
      <c r="AG8" s="836">
        <v>28</v>
      </c>
      <c r="AH8" s="342"/>
      <c r="AI8" s="343" t="s">
        <v>273</v>
      </c>
      <c r="AJ8" s="343" t="s">
        <v>274</v>
      </c>
      <c r="AP8" s="288" t="s">
        <v>800</v>
      </c>
    </row>
    <row r="9" spans="2:42" ht="18" customHeight="1">
      <c r="C9" s="1086"/>
      <c r="D9" s="109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2"/>
      <c r="AJ10" s="356"/>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60"/>
      <c r="AJ11" s="360"/>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60"/>
      <c r="AJ12" s="360"/>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60"/>
      <c r="AJ13" s="360"/>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60"/>
      <c r="AJ14" s="365"/>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60"/>
      <c r="AJ15" s="360"/>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60"/>
      <c r="AJ16" s="360"/>
    </row>
    <row r="17" spans="2:36">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60"/>
      <c r="AJ17" s="360"/>
    </row>
    <row r="18" spans="2:36">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60"/>
      <c r="AJ18" s="360"/>
    </row>
    <row r="19" spans="2:36">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60"/>
      <c r="AJ19" s="360"/>
    </row>
    <row r="20" spans="2:36">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60"/>
      <c r="AJ20" s="360"/>
    </row>
    <row r="21" spans="2:36">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60"/>
      <c r="AJ21" s="360"/>
    </row>
    <row r="22" spans="2:36">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60"/>
      <c r="AJ22" s="360"/>
    </row>
    <row r="23" spans="2:36">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60"/>
      <c r="AJ23" s="360"/>
    </row>
    <row r="24" spans="2:36">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60"/>
      <c r="AJ24" s="360"/>
    </row>
    <row r="25" spans="2:36">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60"/>
      <c r="AJ25" s="360"/>
    </row>
    <row r="26" spans="2:36">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60"/>
      <c r="AJ26" s="360"/>
    </row>
    <row r="27" spans="2:36">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60"/>
      <c r="AJ27" s="360"/>
    </row>
    <row r="28" spans="2:36">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60"/>
      <c r="AJ28" s="360"/>
    </row>
    <row r="29" spans="2:36">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60"/>
      <c r="AJ29" s="360"/>
    </row>
    <row r="30" spans="2:36">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60"/>
      <c r="AJ30" s="360"/>
    </row>
    <row r="31" spans="2:36">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60"/>
      <c r="AJ31" s="360"/>
    </row>
    <row r="32" spans="2:36">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60"/>
      <c r="AJ32" s="360"/>
    </row>
    <row r="33" spans="2:36">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60"/>
      <c r="AJ33" s="360"/>
    </row>
    <row r="34" spans="2:36">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60"/>
      <c r="AJ34" s="360"/>
    </row>
    <row r="35" spans="2:36">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60"/>
      <c r="AJ35" s="360"/>
    </row>
    <row r="36" spans="2:36">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60"/>
      <c r="AJ36" s="360"/>
    </row>
    <row r="37" spans="2:36">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60"/>
      <c r="AJ37" s="360"/>
    </row>
    <row r="38" spans="2:36">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60"/>
      <c r="AJ38" s="360"/>
    </row>
    <row r="39" spans="2:36">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60"/>
      <c r="AJ39" s="360"/>
    </row>
    <row r="40" spans="2:36">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60"/>
      <c r="AJ40" s="360"/>
    </row>
    <row r="41" spans="2:36">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60"/>
      <c r="AJ41" s="360"/>
    </row>
    <row r="42" spans="2:36">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60"/>
      <c r="AJ42" s="360"/>
    </row>
    <row r="43" spans="2:36">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60"/>
      <c r="AJ43" s="360"/>
    </row>
    <row r="44" spans="2:36">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60"/>
      <c r="AJ44" s="360"/>
    </row>
    <row r="45" spans="2:36">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60"/>
      <c r="AJ45" s="360"/>
    </row>
    <row r="46" spans="2:36">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60"/>
      <c r="AJ46" s="360"/>
    </row>
    <row r="47" spans="2:36">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60"/>
      <c r="AJ47" s="360"/>
    </row>
    <row r="48" spans="2:36">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60"/>
      <c r="AJ48" s="360"/>
    </row>
    <row r="49" spans="2:36">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60"/>
      <c r="AJ49" s="360"/>
    </row>
    <row r="50" spans="2:36" ht="13.5" customHeight="1">
      <c r="C50" s="366" t="s">
        <v>803</v>
      </c>
      <c r="D50" s="367"/>
      <c r="E50" s="368"/>
      <c r="F50" s="1088" t="s">
        <v>763</v>
      </c>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90"/>
    </row>
    <row r="51" spans="2:36" ht="13.5" customHeight="1" thickBot="1">
      <c r="C51" s="1076" t="s">
        <v>804</v>
      </c>
      <c r="D51" s="1077"/>
      <c r="E51" s="1078"/>
      <c r="F51" s="1091" t="s">
        <v>805</v>
      </c>
      <c r="G51" s="1092"/>
      <c r="H51" s="1092"/>
      <c r="I51" s="369"/>
      <c r="J51" s="370" t="s">
        <v>806</v>
      </c>
      <c r="K51" s="369" t="s">
        <v>807</v>
      </c>
      <c r="L51" s="370" t="s">
        <v>762</v>
      </c>
      <c r="M51" s="369"/>
      <c r="N51" s="370" t="s">
        <v>806</v>
      </c>
      <c r="O51" s="369" t="s">
        <v>807</v>
      </c>
      <c r="P51" s="1092" t="s">
        <v>808</v>
      </c>
      <c r="Q51" s="1092"/>
      <c r="R51" s="1092"/>
      <c r="S51" s="1092"/>
      <c r="T51" s="1092"/>
      <c r="U51" s="1092"/>
      <c r="V51" s="1092"/>
      <c r="W51" s="1092"/>
      <c r="X51" s="1092"/>
      <c r="Y51" s="1092"/>
      <c r="Z51" s="1092"/>
      <c r="AA51" s="1092"/>
      <c r="AB51" s="1092"/>
      <c r="AC51" s="1092"/>
      <c r="AD51" s="1092"/>
      <c r="AE51" s="1092"/>
      <c r="AF51" s="1092"/>
      <c r="AG51" s="1092"/>
      <c r="AH51" s="1092"/>
      <c r="AI51" s="1092"/>
      <c r="AJ51" s="1093"/>
    </row>
    <row r="52" spans="2:36" ht="14.25" thickBot="1">
      <c r="C52" s="1070" t="s">
        <v>809</v>
      </c>
      <c r="D52" s="1071"/>
      <c r="E52" s="1072"/>
      <c r="F52" s="1119" t="s">
        <v>810</v>
      </c>
      <c r="G52" s="1120"/>
      <c r="H52" s="1120"/>
      <c r="I52" s="1120"/>
      <c r="J52" s="1120"/>
      <c r="K52" s="1120"/>
      <c r="L52" s="1120"/>
      <c r="M52" s="1121">
        <v>8</v>
      </c>
      <c r="N52" s="1122"/>
      <c r="O52" s="1092" t="s">
        <v>811</v>
      </c>
      <c r="P52" s="1092"/>
      <c r="Q52" s="371">
        <v>5</v>
      </c>
      <c r="R52" s="833" t="s">
        <v>812</v>
      </c>
      <c r="S52" s="833"/>
      <c r="T52" s="1123">
        <f>M52*Q52</f>
        <v>40</v>
      </c>
      <c r="U52" s="1124"/>
      <c r="V52" s="1092" t="s">
        <v>813</v>
      </c>
      <c r="W52" s="1092"/>
      <c r="X52" s="371">
        <v>4</v>
      </c>
      <c r="Y52" s="833" t="s">
        <v>814</v>
      </c>
      <c r="Z52" s="1117">
        <f>T52*X52</f>
        <v>160</v>
      </c>
      <c r="AA52" s="1117"/>
      <c r="AB52" s="1092" t="s">
        <v>815</v>
      </c>
      <c r="AC52" s="1092"/>
      <c r="AI52" s="833"/>
      <c r="AJ52" s="834"/>
    </row>
    <row r="53" spans="2:36" ht="13.5" customHeight="1">
      <c r="C53" s="1076" t="s">
        <v>816</v>
      </c>
      <c r="D53" s="1077"/>
      <c r="E53" s="1078"/>
      <c r="F53" s="1073"/>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5"/>
    </row>
    <row r="54" spans="2:36">
      <c r="C54" s="1070" t="s">
        <v>809</v>
      </c>
      <c r="D54" s="1071"/>
      <c r="E54" s="1072"/>
      <c r="F54" s="1073" t="s">
        <v>932</v>
      </c>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c r="AI54" s="1074"/>
      <c r="AJ54" s="1075"/>
    </row>
    <row r="55" spans="2:36" ht="13.5" customHeight="1">
      <c r="C55" s="1076" t="s">
        <v>817</v>
      </c>
      <c r="D55" s="1077"/>
      <c r="E55" s="1078"/>
      <c r="F55" s="1073"/>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5"/>
    </row>
    <row r="56" spans="2:36">
      <c r="C56" s="1070" t="s">
        <v>809</v>
      </c>
      <c r="D56" s="1071"/>
      <c r="E56" s="1072"/>
      <c r="F56" s="1073"/>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5"/>
    </row>
    <row r="57" spans="2:36">
      <c r="C57" s="1076"/>
      <c r="D57" s="1077"/>
      <c r="E57" s="1078"/>
      <c r="F57" s="1079"/>
      <c r="G57" s="1080"/>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1"/>
    </row>
    <row r="58" spans="2:36">
      <c r="C58" s="1082" t="s">
        <v>818</v>
      </c>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row>
    <row r="59" spans="2:36">
      <c r="C59" s="372" t="s">
        <v>819</v>
      </c>
      <c r="D59" s="841">
        <v>1</v>
      </c>
      <c r="E59" s="1118" t="s">
        <v>820</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row>
    <row r="60" spans="2:36">
      <c r="D60" s="315">
        <v>2</v>
      </c>
      <c r="E60" s="1066" t="s">
        <v>933</v>
      </c>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row>
    <row r="61" spans="2:36">
      <c r="D61" s="373">
        <v>3</v>
      </c>
      <c r="E61" s="1067" t="s">
        <v>934</v>
      </c>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row>
    <row r="62" spans="2:36">
      <c r="D62" s="840"/>
      <c r="E62" s="1064" t="s">
        <v>935</v>
      </c>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row>
    <row r="63" spans="2:36" ht="13.5" customHeight="1">
      <c r="D63" s="840"/>
      <c r="E63" s="1064" t="s">
        <v>936</v>
      </c>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row>
    <row r="64" spans="2:36">
      <c r="D64" s="840"/>
      <c r="E64" s="1068" t="s">
        <v>937</v>
      </c>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row>
    <row r="65" spans="4:36">
      <c r="D65" s="373">
        <v>4</v>
      </c>
      <c r="E65" s="1069" t="s">
        <v>938</v>
      </c>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row>
    <row r="66" spans="4:36">
      <c r="D66" s="374"/>
      <c r="E66" s="1065" t="s">
        <v>362</v>
      </c>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row>
    <row r="67" spans="4:36">
      <c r="D67" s="315">
        <v>5</v>
      </c>
      <c r="E67" s="1066" t="s">
        <v>939</v>
      </c>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c r="AB67" s="1066"/>
      <c r="AC67" s="1066"/>
      <c r="AD67" s="1066"/>
      <c r="AE67" s="1066"/>
      <c r="AF67" s="1066"/>
      <c r="AG67" s="1066"/>
      <c r="AH67" s="1066"/>
      <c r="AI67" s="1066"/>
      <c r="AJ67" s="1066"/>
    </row>
    <row r="68" spans="4:36">
      <c r="D68" s="373">
        <v>6</v>
      </c>
      <c r="E68" s="1067" t="s">
        <v>940</v>
      </c>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row>
    <row r="69" spans="4:36" ht="13.5" customHeight="1">
      <c r="D69" s="840"/>
      <c r="E69" s="1064" t="s">
        <v>941</v>
      </c>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c r="AI69" s="1064"/>
      <c r="AJ69" s="1064"/>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114" t="s">
        <v>943</v>
      </c>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row>
    <row r="72" spans="4:36">
      <c r="D72" s="315">
        <v>8</v>
      </c>
      <c r="E72" s="1066" t="s">
        <v>944</v>
      </c>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row>
    <row r="73" spans="4:36">
      <c r="D73" s="841">
        <v>9</v>
      </c>
      <c r="E73" s="1115" t="s">
        <v>945</v>
      </c>
      <c r="F73" s="1116"/>
      <c r="G73" s="1116"/>
      <c r="H73" s="1116"/>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row>
    <row r="74" spans="4:3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row>
  </sheetData>
  <mergeCells count="62">
    <mergeCell ref="AI1:AJ1"/>
    <mergeCell ref="L2:M2"/>
    <mergeCell ref="Q2:R2"/>
    <mergeCell ref="V2:Y2"/>
    <mergeCell ref="V3:Y3"/>
    <mergeCell ref="Z3:AI3"/>
    <mergeCell ref="C5:E6"/>
    <mergeCell ref="F5:T6"/>
    <mergeCell ref="V5:Y5"/>
    <mergeCell ref="Z5:AA5"/>
    <mergeCell ref="AB5:AC5"/>
    <mergeCell ref="AD5:AE5"/>
    <mergeCell ref="AF5:AH5"/>
    <mergeCell ref="V6:Y6"/>
    <mergeCell ref="Z6:AA6"/>
    <mergeCell ref="AB6:AE6"/>
    <mergeCell ref="AF6:AH6"/>
    <mergeCell ref="AA7:AG7"/>
    <mergeCell ref="F50:AJ50"/>
    <mergeCell ref="C51:E51"/>
    <mergeCell ref="F51:H51"/>
    <mergeCell ref="P51:AJ51"/>
    <mergeCell ref="C7:C9"/>
    <mergeCell ref="D7:D9"/>
    <mergeCell ref="F7:L7"/>
    <mergeCell ref="M7:S7"/>
    <mergeCell ref="T7:Z7"/>
    <mergeCell ref="V52:W52"/>
    <mergeCell ref="Z52:AA52"/>
    <mergeCell ref="AB52:AC52"/>
    <mergeCell ref="C53:E53"/>
    <mergeCell ref="F53:AJ53"/>
    <mergeCell ref="C52:E52"/>
    <mergeCell ref="F52:L52"/>
    <mergeCell ref="M52:N52"/>
    <mergeCell ref="O52:P52"/>
    <mergeCell ref="T52:U52"/>
    <mergeCell ref="C54:E54"/>
    <mergeCell ref="F54:AJ54"/>
    <mergeCell ref="E63:AJ63"/>
    <mergeCell ref="C55:E55"/>
    <mergeCell ref="F55:AJ55"/>
    <mergeCell ref="C56:E56"/>
    <mergeCell ref="F56:AJ56"/>
    <mergeCell ref="C57:E57"/>
    <mergeCell ref="F57:AJ57"/>
    <mergeCell ref="E70:AJ70"/>
    <mergeCell ref="E71:AJ71"/>
    <mergeCell ref="E72:AJ72"/>
    <mergeCell ref="E73:AJ74"/>
    <mergeCell ref="Z2:AI2"/>
    <mergeCell ref="E64:AJ64"/>
    <mergeCell ref="E65:AJ65"/>
    <mergeCell ref="E66:AJ66"/>
    <mergeCell ref="E67:AJ67"/>
    <mergeCell ref="E68:AJ68"/>
    <mergeCell ref="E69:AJ69"/>
    <mergeCell ref="C58:AJ58"/>
    <mergeCell ref="E59:AJ59"/>
    <mergeCell ref="E60:AJ60"/>
    <mergeCell ref="E61:AJ61"/>
    <mergeCell ref="E62:AJ62"/>
  </mergeCells>
  <phoneticPr fontId="1"/>
  <dataValidations count="3">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51BFBCBD-46E9-4EDA-B458-CDAD78D54671}">
      <formula1>$AN$2:$AN$6</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97778EFB-968B-4F44-8C6B-11A9A67B80A7}">
      <formula1>$AP$2:$AP$9</formula1>
    </dataValidation>
    <dataValidation type="list" allowBlank="1" showInputMessage="1" showErrorMessage="1" sqref="WWN983042:WWQ98304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xr:uid="{B025EAE6-15F8-4E4B-B74C-ABE9B60A9007}">
      <formula1>$AO$2:$AO$4</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rowBreaks count="1" manualBreakCount="1">
    <brk id="46"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B1:S175"/>
  <sheetViews>
    <sheetView view="pageBreakPreview" zoomScaleNormal="100" zoomScaleSheetLayoutView="100" workbookViewId="0"/>
  </sheetViews>
  <sheetFormatPr defaultRowHeight="13.5"/>
  <cols>
    <col min="1" max="1" width="1.875" style="187" customWidth="1"/>
    <col min="2" max="2" width="3.5" style="187" customWidth="1"/>
    <col min="3" max="14" width="9.625" style="187" customWidth="1"/>
    <col min="15" max="15" width="12.125" style="187" customWidth="1"/>
    <col min="16" max="16" width="2.125" style="187" customWidth="1"/>
    <col min="17" max="18" width="9" style="187"/>
    <col min="19" max="19" width="8.875" style="903"/>
    <col min="20" max="256" width="9" style="187"/>
    <col min="257" max="257" width="1.875" style="187" customWidth="1"/>
    <col min="258" max="258" width="3.5" style="187" customWidth="1"/>
    <col min="259" max="270" width="9.625" style="187" customWidth="1"/>
    <col min="271" max="271" width="12.125" style="187" customWidth="1"/>
    <col min="272" max="272" width="2.125" style="187" customWidth="1"/>
    <col min="273" max="512" width="9" style="187"/>
    <col min="513" max="513" width="1.875" style="187" customWidth="1"/>
    <col min="514" max="514" width="3.5" style="187" customWidth="1"/>
    <col min="515" max="526" width="9.625" style="187" customWidth="1"/>
    <col min="527" max="527" width="12.125" style="187" customWidth="1"/>
    <col min="528" max="528" width="2.125" style="187" customWidth="1"/>
    <col min="529" max="768" width="9" style="187"/>
    <col min="769" max="769" width="1.875" style="187" customWidth="1"/>
    <col min="770" max="770" width="3.5" style="187" customWidth="1"/>
    <col min="771" max="782" width="9.625" style="187" customWidth="1"/>
    <col min="783" max="783" width="12.125" style="187" customWidth="1"/>
    <col min="784" max="784" width="2.125" style="187" customWidth="1"/>
    <col min="785" max="1024" width="9" style="187"/>
    <col min="1025" max="1025" width="1.875" style="187" customWidth="1"/>
    <col min="1026" max="1026" width="3.5" style="187" customWidth="1"/>
    <col min="1027" max="1038" width="9.625" style="187" customWidth="1"/>
    <col min="1039" max="1039" width="12.125" style="187" customWidth="1"/>
    <col min="1040" max="1040" width="2.125" style="187" customWidth="1"/>
    <col min="1041" max="1280" width="9" style="187"/>
    <col min="1281" max="1281" width="1.875" style="187" customWidth="1"/>
    <col min="1282" max="1282" width="3.5" style="187" customWidth="1"/>
    <col min="1283" max="1294" width="9.625" style="187" customWidth="1"/>
    <col min="1295" max="1295" width="12.125" style="187" customWidth="1"/>
    <col min="1296" max="1296" width="2.125" style="187" customWidth="1"/>
    <col min="1297" max="1536" width="9" style="187"/>
    <col min="1537" max="1537" width="1.875" style="187" customWidth="1"/>
    <col min="1538" max="1538" width="3.5" style="187" customWidth="1"/>
    <col min="1539" max="1550" width="9.625" style="187" customWidth="1"/>
    <col min="1551" max="1551" width="12.125" style="187" customWidth="1"/>
    <col min="1552" max="1552" width="2.125" style="187" customWidth="1"/>
    <col min="1553" max="1792" width="9" style="187"/>
    <col min="1793" max="1793" width="1.875" style="187" customWidth="1"/>
    <col min="1794" max="1794" width="3.5" style="187" customWidth="1"/>
    <col min="1795" max="1806" width="9.625" style="187" customWidth="1"/>
    <col min="1807" max="1807" width="12.125" style="187" customWidth="1"/>
    <col min="1808" max="1808" width="2.125" style="187" customWidth="1"/>
    <col min="1809" max="2048" width="9" style="187"/>
    <col min="2049" max="2049" width="1.875" style="187" customWidth="1"/>
    <col min="2050" max="2050" width="3.5" style="187" customWidth="1"/>
    <col min="2051" max="2062" width="9.625" style="187" customWidth="1"/>
    <col min="2063" max="2063" width="12.125" style="187" customWidth="1"/>
    <col min="2064" max="2064" width="2.125" style="187" customWidth="1"/>
    <col min="2065" max="2304" width="9" style="187"/>
    <col min="2305" max="2305" width="1.875" style="187" customWidth="1"/>
    <col min="2306" max="2306" width="3.5" style="187" customWidth="1"/>
    <col min="2307" max="2318" width="9.625" style="187" customWidth="1"/>
    <col min="2319" max="2319" width="12.125" style="187" customWidth="1"/>
    <col min="2320" max="2320" width="2.125" style="187" customWidth="1"/>
    <col min="2321" max="2560" width="9" style="187"/>
    <col min="2561" max="2561" width="1.875" style="187" customWidth="1"/>
    <col min="2562" max="2562" width="3.5" style="187" customWidth="1"/>
    <col min="2563" max="2574" width="9.625" style="187" customWidth="1"/>
    <col min="2575" max="2575" width="12.125" style="187" customWidth="1"/>
    <col min="2576" max="2576" width="2.125" style="187" customWidth="1"/>
    <col min="2577" max="2816" width="9" style="187"/>
    <col min="2817" max="2817" width="1.875" style="187" customWidth="1"/>
    <col min="2818" max="2818" width="3.5" style="187" customWidth="1"/>
    <col min="2819" max="2830" width="9.625" style="187" customWidth="1"/>
    <col min="2831" max="2831" width="12.125" style="187" customWidth="1"/>
    <col min="2832" max="2832" width="2.125" style="187" customWidth="1"/>
    <col min="2833" max="3072" width="9" style="187"/>
    <col min="3073" max="3073" width="1.875" style="187" customWidth="1"/>
    <col min="3074" max="3074" width="3.5" style="187" customWidth="1"/>
    <col min="3075" max="3086" width="9.625" style="187" customWidth="1"/>
    <col min="3087" max="3087" width="12.125" style="187" customWidth="1"/>
    <col min="3088" max="3088" width="2.125" style="187" customWidth="1"/>
    <col min="3089" max="3328" width="9" style="187"/>
    <col min="3329" max="3329" width="1.875" style="187" customWidth="1"/>
    <col min="3330" max="3330" width="3.5" style="187" customWidth="1"/>
    <col min="3331" max="3342" width="9.625" style="187" customWidth="1"/>
    <col min="3343" max="3343" width="12.125" style="187" customWidth="1"/>
    <col min="3344" max="3344" width="2.125" style="187" customWidth="1"/>
    <col min="3345" max="3584" width="9" style="187"/>
    <col min="3585" max="3585" width="1.875" style="187" customWidth="1"/>
    <col min="3586" max="3586" width="3.5" style="187" customWidth="1"/>
    <col min="3587" max="3598" width="9.625" style="187" customWidth="1"/>
    <col min="3599" max="3599" width="12.125" style="187" customWidth="1"/>
    <col min="3600" max="3600" width="2.125" style="187" customWidth="1"/>
    <col min="3601" max="3840" width="9" style="187"/>
    <col min="3841" max="3841" width="1.875" style="187" customWidth="1"/>
    <col min="3842" max="3842" width="3.5" style="187" customWidth="1"/>
    <col min="3843" max="3854" width="9.625" style="187" customWidth="1"/>
    <col min="3855" max="3855" width="12.125" style="187" customWidth="1"/>
    <col min="3856" max="3856" width="2.125" style="187" customWidth="1"/>
    <col min="3857" max="4096" width="9" style="187"/>
    <col min="4097" max="4097" width="1.875" style="187" customWidth="1"/>
    <col min="4098" max="4098" width="3.5" style="187" customWidth="1"/>
    <col min="4099" max="4110" width="9.625" style="187" customWidth="1"/>
    <col min="4111" max="4111" width="12.125" style="187" customWidth="1"/>
    <col min="4112" max="4112" width="2.125" style="187" customWidth="1"/>
    <col min="4113" max="4352" width="9" style="187"/>
    <col min="4353" max="4353" width="1.875" style="187" customWidth="1"/>
    <col min="4354" max="4354" width="3.5" style="187" customWidth="1"/>
    <col min="4355" max="4366" width="9.625" style="187" customWidth="1"/>
    <col min="4367" max="4367" width="12.125" style="187" customWidth="1"/>
    <col min="4368" max="4368" width="2.125" style="187" customWidth="1"/>
    <col min="4369" max="4608" width="9" style="187"/>
    <col min="4609" max="4609" width="1.875" style="187" customWidth="1"/>
    <col min="4610" max="4610" width="3.5" style="187" customWidth="1"/>
    <col min="4611" max="4622" width="9.625" style="187" customWidth="1"/>
    <col min="4623" max="4623" width="12.125" style="187" customWidth="1"/>
    <col min="4624" max="4624" width="2.125" style="187" customWidth="1"/>
    <col min="4625" max="4864" width="9" style="187"/>
    <col min="4865" max="4865" width="1.875" style="187" customWidth="1"/>
    <col min="4866" max="4866" width="3.5" style="187" customWidth="1"/>
    <col min="4867" max="4878" width="9.625" style="187" customWidth="1"/>
    <col min="4879" max="4879" width="12.125" style="187" customWidth="1"/>
    <col min="4880" max="4880" width="2.125" style="187" customWidth="1"/>
    <col min="4881" max="5120" width="9" style="187"/>
    <col min="5121" max="5121" width="1.875" style="187" customWidth="1"/>
    <col min="5122" max="5122" width="3.5" style="187" customWidth="1"/>
    <col min="5123" max="5134" width="9.625" style="187" customWidth="1"/>
    <col min="5135" max="5135" width="12.125" style="187" customWidth="1"/>
    <col min="5136" max="5136" width="2.125" style="187" customWidth="1"/>
    <col min="5137" max="5376" width="9" style="187"/>
    <col min="5377" max="5377" width="1.875" style="187" customWidth="1"/>
    <col min="5378" max="5378" width="3.5" style="187" customWidth="1"/>
    <col min="5379" max="5390" width="9.625" style="187" customWidth="1"/>
    <col min="5391" max="5391" width="12.125" style="187" customWidth="1"/>
    <col min="5392" max="5392" width="2.125" style="187" customWidth="1"/>
    <col min="5393" max="5632" width="9" style="187"/>
    <col min="5633" max="5633" width="1.875" style="187" customWidth="1"/>
    <col min="5634" max="5634" width="3.5" style="187" customWidth="1"/>
    <col min="5635" max="5646" width="9.625" style="187" customWidth="1"/>
    <col min="5647" max="5647" width="12.125" style="187" customWidth="1"/>
    <col min="5648" max="5648" width="2.125" style="187" customWidth="1"/>
    <col min="5649" max="5888" width="9" style="187"/>
    <col min="5889" max="5889" width="1.875" style="187" customWidth="1"/>
    <col min="5890" max="5890" width="3.5" style="187" customWidth="1"/>
    <col min="5891" max="5902" width="9.625" style="187" customWidth="1"/>
    <col min="5903" max="5903" width="12.125" style="187" customWidth="1"/>
    <col min="5904" max="5904" width="2.125" style="187" customWidth="1"/>
    <col min="5905" max="6144" width="9" style="187"/>
    <col min="6145" max="6145" width="1.875" style="187" customWidth="1"/>
    <col min="6146" max="6146" width="3.5" style="187" customWidth="1"/>
    <col min="6147" max="6158" width="9.625" style="187" customWidth="1"/>
    <col min="6159" max="6159" width="12.125" style="187" customWidth="1"/>
    <col min="6160" max="6160" width="2.125" style="187" customWidth="1"/>
    <col min="6161" max="6400" width="9" style="187"/>
    <col min="6401" max="6401" width="1.875" style="187" customWidth="1"/>
    <col min="6402" max="6402" width="3.5" style="187" customWidth="1"/>
    <col min="6403" max="6414" width="9.625" style="187" customWidth="1"/>
    <col min="6415" max="6415" width="12.125" style="187" customWidth="1"/>
    <col min="6416" max="6416" width="2.125" style="187" customWidth="1"/>
    <col min="6417" max="6656" width="9" style="187"/>
    <col min="6657" max="6657" width="1.875" style="187" customWidth="1"/>
    <col min="6658" max="6658" width="3.5" style="187" customWidth="1"/>
    <col min="6659" max="6670" width="9.625" style="187" customWidth="1"/>
    <col min="6671" max="6671" width="12.125" style="187" customWidth="1"/>
    <col min="6672" max="6672" width="2.125" style="187" customWidth="1"/>
    <col min="6673" max="6912" width="9" style="187"/>
    <col min="6913" max="6913" width="1.875" style="187" customWidth="1"/>
    <col min="6914" max="6914" width="3.5" style="187" customWidth="1"/>
    <col min="6915" max="6926" width="9.625" style="187" customWidth="1"/>
    <col min="6927" max="6927" width="12.125" style="187" customWidth="1"/>
    <col min="6928" max="6928" width="2.125" style="187" customWidth="1"/>
    <col min="6929" max="7168" width="9" style="187"/>
    <col min="7169" max="7169" width="1.875" style="187" customWidth="1"/>
    <col min="7170" max="7170" width="3.5" style="187" customWidth="1"/>
    <col min="7171" max="7182" width="9.625" style="187" customWidth="1"/>
    <col min="7183" max="7183" width="12.125" style="187" customWidth="1"/>
    <col min="7184" max="7184" width="2.125" style="187" customWidth="1"/>
    <col min="7185" max="7424" width="9" style="187"/>
    <col min="7425" max="7425" width="1.875" style="187" customWidth="1"/>
    <col min="7426" max="7426" width="3.5" style="187" customWidth="1"/>
    <col min="7427" max="7438" width="9.625" style="187" customWidth="1"/>
    <col min="7439" max="7439" width="12.125" style="187" customWidth="1"/>
    <col min="7440" max="7440" width="2.125" style="187" customWidth="1"/>
    <col min="7441" max="7680" width="9" style="187"/>
    <col min="7681" max="7681" width="1.875" style="187" customWidth="1"/>
    <col min="7682" max="7682" width="3.5" style="187" customWidth="1"/>
    <col min="7683" max="7694" width="9.625" style="187" customWidth="1"/>
    <col min="7695" max="7695" width="12.125" style="187" customWidth="1"/>
    <col min="7696" max="7696" width="2.125" style="187" customWidth="1"/>
    <col min="7697" max="7936" width="9" style="187"/>
    <col min="7937" max="7937" width="1.875" style="187" customWidth="1"/>
    <col min="7938" max="7938" width="3.5" style="187" customWidth="1"/>
    <col min="7939" max="7950" width="9.625" style="187" customWidth="1"/>
    <col min="7951" max="7951" width="12.125" style="187" customWidth="1"/>
    <col min="7952" max="7952" width="2.125" style="187" customWidth="1"/>
    <col min="7953" max="8192" width="9" style="187"/>
    <col min="8193" max="8193" width="1.875" style="187" customWidth="1"/>
    <col min="8194" max="8194" width="3.5" style="187" customWidth="1"/>
    <col min="8195" max="8206" width="9.625" style="187" customWidth="1"/>
    <col min="8207" max="8207" width="12.125" style="187" customWidth="1"/>
    <col min="8208" max="8208" width="2.125" style="187" customWidth="1"/>
    <col min="8209" max="8448" width="9" style="187"/>
    <col min="8449" max="8449" width="1.875" style="187" customWidth="1"/>
    <col min="8450" max="8450" width="3.5" style="187" customWidth="1"/>
    <col min="8451" max="8462" width="9.625" style="187" customWidth="1"/>
    <col min="8463" max="8463" width="12.125" style="187" customWidth="1"/>
    <col min="8464" max="8464" width="2.125" style="187" customWidth="1"/>
    <col min="8465" max="8704" width="9" style="187"/>
    <col min="8705" max="8705" width="1.875" style="187" customWidth="1"/>
    <col min="8706" max="8706" width="3.5" style="187" customWidth="1"/>
    <col min="8707" max="8718" width="9.625" style="187" customWidth="1"/>
    <col min="8719" max="8719" width="12.125" style="187" customWidth="1"/>
    <col min="8720" max="8720" width="2.125" style="187" customWidth="1"/>
    <col min="8721" max="8960" width="9" style="187"/>
    <col min="8961" max="8961" width="1.875" style="187" customWidth="1"/>
    <col min="8962" max="8962" width="3.5" style="187" customWidth="1"/>
    <col min="8963" max="8974" width="9.625" style="187" customWidth="1"/>
    <col min="8975" max="8975" width="12.125" style="187" customWidth="1"/>
    <col min="8976" max="8976" width="2.125" style="187" customWidth="1"/>
    <col min="8977" max="9216" width="9" style="187"/>
    <col min="9217" max="9217" width="1.875" style="187" customWidth="1"/>
    <col min="9218" max="9218" width="3.5" style="187" customWidth="1"/>
    <col min="9219" max="9230" width="9.625" style="187" customWidth="1"/>
    <col min="9231" max="9231" width="12.125" style="187" customWidth="1"/>
    <col min="9232" max="9232" width="2.125" style="187" customWidth="1"/>
    <col min="9233" max="9472" width="9" style="187"/>
    <col min="9473" max="9473" width="1.875" style="187" customWidth="1"/>
    <col min="9474" max="9474" width="3.5" style="187" customWidth="1"/>
    <col min="9475" max="9486" width="9.625" style="187" customWidth="1"/>
    <col min="9487" max="9487" width="12.125" style="187" customWidth="1"/>
    <col min="9488" max="9488" width="2.125" style="187" customWidth="1"/>
    <col min="9489" max="9728" width="9" style="187"/>
    <col min="9729" max="9729" width="1.875" style="187" customWidth="1"/>
    <col min="9730" max="9730" width="3.5" style="187" customWidth="1"/>
    <col min="9731" max="9742" width="9.625" style="187" customWidth="1"/>
    <col min="9743" max="9743" width="12.125" style="187" customWidth="1"/>
    <col min="9744" max="9744" width="2.125" style="187" customWidth="1"/>
    <col min="9745" max="9984" width="9" style="187"/>
    <col min="9985" max="9985" width="1.875" style="187" customWidth="1"/>
    <col min="9986" max="9986" width="3.5" style="187" customWidth="1"/>
    <col min="9987" max="9998" width="9.625" style="187" customWidth="1"/>
    <col min="9999" max="9999" width="12.125" style="187" customWidth="1"/>
    <col min="10000" max="10000" width="2.125" style="187" customWidth="1"/>
    <col min="10001" max="10240" width="9" style="187"/>
    <col min="10241" max="10241" width="1.875" style="187" customWidth="1"/>
    <col min="10242" max="10242" width="3.5" style="187" customWidth="1"/>
    <col min="10243" max="10254" width="9.625" style="187" customWidth="1"/>
    <col min="10255" max="10255" width="12.125" style="187" customWidth="1"/>
    <col min="10256" max="10256" width="2.125" style="187" customWidth="1"/>
    <col min="10257" max="10496" width="9" style="187"/>
    <col min="10497" max="10497" width="1.875" style="187" customWidth="1"/>
    <col min="10498" max="10498" width="3.5" style="187" customWidth="1"/>
    <col min="10499" max="10510" width="9.625" style="187" customWidth="1"/>
    <col min="10511" max="10511" width="12.125" style="187" customWidth="1"/>
    <col min="10512" max="10512" width="2.125" style="187" customWidth="1"/>
    <col min="10513" max="10752" width="9" style="187"/>
    <col min="10753" max="10753" width="1.875" style="187" customWidth="1"/>
    <col min="10754" max="10754" width="3.5" style="187" customWidth="1"/>
    <col min="10755" max="10766" width="9.625" style="187" customWidth="1"/>
    <col min="10767" max="10767" width="12.125" style="187" customWidth="1"/>
    <col min="10768" max="10768" width="2.125" style="187" customWidth="1"/>
    <col min="10769" max="11008" width="9" style="187"/>
    <col min="11009" max="11009" width="1.875" style="187" customWidth="1"/>
    <col min="11010" max="11010" width="3.5" style="187" customWidth="1"/>
    <col min="11011" max="11022" width="9.625" style="187" customWidth="1"/>
    <col min="11023" max="11023" width="12.125" style="187" customWidth="1"/>
    <col min="11024" max="11024" width="2.125" style="187" customWidth="1"/>
    <col min="11025" max="11264" width="9" style="187"/>
    <col min="11265" max="11265" width="1.875" style="187" customWidth="1"/>
    <col min="11266" max="11266" width="3.5" style="187" customWidth="1"/>
    <col min="11267" max="11278" width="9.625" style="187" customWidth="1"/>
    <col min="11279" max="11279" width="12.125" style="187" customWidth="1"/>
    <col min="11280" max="11280" width="2.125" style="187" customWidth="1"/>
    <col min="11281" max="11520" width="9" style="187"/>
    <col min="11521" max="11521" width="1.875" style="187" customWidth="1"/>
    <col min="11522" max="11522" width="3.5" style="187" customWidth="1"/>
    <col min="11523" max="11534" width="9.625" style="187" customWidth="1"/>
    <col min="11535" max="11535" width="12.125" style="187" customWidth="1"/>
    <col min="11536" max="11536" width="2.125" style="187" customWidth="1"/>
    <col min="11537" max="11776" width="9" style="187"/>
    <col min="11777" max="11777" width="1.875" style="187" customWidth="1"/>
    <col min="11778" max="11778" width="3.5" style="187" customWidth="1"/>
    <col min="11779" max="11790" width="9.625" style="187" customWidth="1"/>
    <col min="11791" max="11791" width="12.125" style="187" customWidth="1"/>
    <col min="11792" max="11792" width="2.125" style="187" customWidth="1"/>
    <col min="11793" max="12032" width="9" style="187"/>
    <col min="12033" max="12033" width="1.875" style="187" customWidth="1"/>
    <col min="12034" max="12034" width="3.5" style="187" customWidth="1"/>
    <col min="12035" max="12046" width="9.625" style="187" customWidth="1"/>
    <col min="12047" max="12047" width="12.125" style="187" customWidth="1"/>
    <col min="12048" max="12048" width="2.125" style="187" customWidth="1"/>
    <col min="12049" max="12288" width="9" style="187"/>
    <col min="12289" max="12289" width="1.875" style="187" customWidth="1"/>
    <col min="12290" max="12290" width="3.5" style="187" customWidth="1"/>
    <col min="12291" max="12302" width="9.625" style="187" customWidth="1"/>
    <col min="12303" max="12303" width="12.125" style="187" customWidth="1"/>
    <col min="12304" max="12304" width="2.125" style="187" customWidth="1"/>
    <col min="12305" max="12544" width="9" style="187"/>
    <col min="12545" max="12545" width="1.875" style="187" customWidth="1"/>
    <col min="12546" max="12546" width="3.5" style="187" customWidth="1"/>
    <col min="12547" max="12558" width="9.625" style="187" customWidth="1"/>
    <col min="12559" max="12559" width="12.125" style="187" customWidth="1"/>
    <col min="12560" max="12560" width="2.125" style="187" customWidth="1"/>
    <col min="12561" max="12800" width="9" style="187"/>
    <col min="12801" max="12801" width="1.875" style="187" customWidth="1"/>
    <col min="12802" max="12802" width="3.5" style="187" customWidth="1"/>
    <col min="12803" max="12814" width="9.625" style="187" customWidth="1"/>
    <col min="12815" max="12815" width="12.125" style="187" customWidth="1"/>
    <col min="12816" max="12816" width="2.125" style="187" customWidth="1"/>
    <col min="12817" max="13056" width="9" style="187"/>
    <col min="13057" max="13057" width="1.875" style="187" customWidth="1"/>
    <col min="13058" max="13058" width="3.5" style="187" customWidth="1"/>
    <col min="13059" max="13070" width="9.625" style="187" customWidth="1"/>
    <col min="13071" max="13071" width="12.125" style="187" customWidth="1"/>
    <col min="13072" max="13072" width="2.125" style="187" customWidth="1"/>
    <col min="13073" max="13312" width="9" style="187"/>
    <col min="13313" max="13313" width="1.875" style="187" customWidth="1"/>
    <col min="13314" max="13314" width="3.5" style="187" customWidth="1"/>
    <col min="13315" max="13326" width="9.625" style="187" customWidth="1"/>
    <col min="13327" max="13327" width="12.125" style="187" customWidth="1"/>
    <col min="13328" max="13328" width="2.125" style="187" customWidth="1"/>
    <col min="13329" max="13568" width="9" style="187"/>
    <col min="13569" max="13569" width="1.875" style="187" customWidth="1"/>
    <col min="13570" max="13570" width="3.5" style="187" customWidth="1"/>
    <col min="13571" max="13582" width="9.625" style="187" customWidth="1"/>
    <col min="13583" max="13583" width="12.125" style="187" customWidth="1"/>
    <col min="13584" max="13584" width="2.125" style="187" customWidth="1"/>
    <col min="13585" max="13824" width="9" style="187"/>
    <col min="13825" max="13825" width="1.875" style="187" customWidth="1"/>
    <col min="13826" max="13826" width="3.5" style="187" customWidth="1"/>
    <col min="13827" max="13838" width="9.625" style="187" customWidth="1"/>
    <col min="13839" max="13839" width="12.125" style="187" customWidth="1"/>
    <col min="13840" max="13840" width="2.125" style="187" customWidth="1"/>
    <col min="13841" max="14080" width="9" style="187"/>
    <col min="14081" max="14081" width="1.875" style="187" customWidth="1"/>
    <col min="14082" max="14082" width="3.5" style="187" customWidth="1"/>
    <col min="14083" max="14094" width="9.625" style="187" customWidth="1"/>
    <col min="14095" max="14095" width="12.125" style="187" customWidth="1"/>
    <col min="14096" max="14096" width="2.125" style="187" customWidth="1"/>
    <col min="14097" max="14336" width="9" style="187"/>
    <col min="14337" max="14337" width="1.875" style="187" customWidth="1"/>
    <col min="14338" max="14338" width="3.5" style="187" customWidth="1"/>
    <col min="14339" max="14350" width="9.625" style="187" customWidth="1"/>
    <col min="14351" max="14351" width="12.125" style="187" customWidth="1"/>
    <col min="14352" max="14352" width="2.125" style="187" customWidth="1"/>
    <col min="14353" max="14592" width="9" style="187"/>
    <col min="14593" max="14593" width="1.875" style="187" customWidth="1"/>
    <col min="14594" max="14594" width="3.5" style="187" customWidth="1"/>
    <col min="14595" max="14606" width="9.625" style="187" customWidth="1"/>
    <col min="14607" max="14607" width="12.125" style="187" customWidth="1"/>
    <col min="14608" max="14608" width="2.125" style="187" customWidth="1"/>
    <col min="14609" max="14848" width="9" style="187"/>
    <col min="14849" max="14849" width="1.875" style="187" customWidth="1"/>
    <col min="14850" max="14850" width="3.5" style="187" customWidth="1"/>
    <col min="14851" max="14862" width="9.625" style="187" customWidth="1"/>
    <col min="14863" max="14863" width="12.125" style="187" customWidth="1"/>
    <col min="14864" max="14864" width="2.125" style="187" customWidth="1"/>
    <col min="14865" max="15104" width="9" style="187"/>
    <col min="15105" max="15105" width="1.875" style="187" customWidth="1"/>
    <col min="15106" max="15106" width="3.5" style="187" customWidth="1"/>
    <col min="15107" max="15118" width="9.625" style="187" customWidth="1"/>
    <col min="15119" max="15119" width="12.125" style="187" customWidth="1"/>
    <col min="15120" max="15120" width="2.125" style="187" customWidth="1"/>
    <col min="15121" max="15360" width="9" style="187"/>
    <col min="15361" max="15361" width="1.875" style="187" customWidth="1"/>
    <col min="15362" max="15362" width="3.5" style="187" customWidth="1"/>
    <col min="15363" max="15374" width="9.625" style="187" customWidth="1"/>
    <col min="15375" max="15375" width="12.125" style="187" customWidth="1"/>
    <col min="15376" max="15376" width="2.125" style="187" customWidth="1"/>
    <col min="15377" max="15616" width="9" style="187"/>
    <col min="15617" max="15617" width="1.875" style="187" customWidth="1"/>
    <col min="15618" max="15618" width="3.5" style="187" customWidth="1"/>
    <col min="15619" max="15630" width="9.625" style="187" customWidth="1"/>
    <col min="15631" max="15631" width="12.125" style="187" customWidth="1"/>
    <col min="15632" max="15632" width="2.125" style="187" customWidth="1"/>
    <col min="15633" max="15872" width="9" style="187"/>
    <col min="15873" max="15873" width="1.875" style="187" customWidth="1"/>
    <col min="15874" max="15874" width="3.5" style="187" customWidth="1"/>
    <col min="15875" max="15886" width="9.625" style="187" customWidth="1"/>
    <col min="15887" max="15887" width="12.125" style="187" customWidth="1"/>
    <col min="15888" max="15888" width="2.125" style="187" customWidth="1"/>
    <col min="15889" max="16128" width="9" style="187"/>
    <col min="16129" max="16129" width="1.875" style="187" customWidth="1"/>
    <col min="16130" max="16130" width="3.5" style="187" customWidth="1"/>
    <col min="16131" max="16142" width="9.625" style="187" customWidth="1"/>
    <col min="16143" max="16143" width="12.125" style="187" customWidth="1"/>
    <col min="16144" max="16144" width="2.125" style="187" customWidth="1"/>
    <col min="16145" max="16384" width="9" style="187"/>
  </cols>
  <sheetData>
    <row r="1" spans="2:17" ht="15" customHeight="1">
      <c r="B1" s="187" t="s">
        <v>420</v>
      </c>
      <c r="O1" s="188" t="s">
        <v>421</v>
      </c>
    </row>
    <row r="2" spans="2:17" ht="30" customHeight="1">
      <c r="B2" s="1346" t="s">
        <v>789</v>
      </c>
      <c r="C2" s="1346"/>
      <c r="D2" s="1346"/>
      <c r="E2" s="1346"/>
      <c r="F2" s="1346"/>
      <c r="G2" s="1346"/>
      <c r="H2" s="1346"/>
      <c r="I2" s="1346"/>
      <c r="J2" s="1346"/>
      <c r="K2" s="1346"/>
      <c r="L2" s="1346"/>
      <c r="M2" s="1346"/>
      <c r="N2" s="1346"/>
      <c r="O2" s="1346"/>
      <c r="P2" s="1346"/>
    </row>
    <row r="3" spans="2:17" ht="15" customHeight="1">
      <c r="B3" s="189"/>
      <c r="L3" s="190"/>
      <c r="M3" s="190"/>
      <c r="N3" s="190"/>
      <c r="O3" s="190"/>
      <c r="P3" s="228"/>
    </row>
    <row r="4" spans="2:17" ht="41.25" customHeight="1">
      <c r="B4" s="191"/>
      <c r="C4" s="1347" t="s">
        <v>422</v>
      </c>
      <c r="D4" s="1348"/>
      <c r="E4" s="1348"/>
      <c r="F4" s="1348"/>
      <c r="G4" s="1348"/>
      <c r="H4" s="1348"/>
      <c r="I4" s="1348"/>
      <c r="J4" s="1348"/>
      <c r="K4" s="1348"/>
      <c r="L4" s="1348"/>
      <c r="M4" s="1348"/>
      <c r="N4" s="1348"/>
      <c r="O4" s="1348"/>
      <c r="P4" s="192"/>
      <c r="Q4" s="192"/>
    </row>
    <row r="5" spans="2:17" ht="15" customHeight="1">
      <c r="B5" s="193"/>
      <c r="C5" s="1349" t="s">
        <v>423</v>
      </c>
      <c r="D5" s="1349"/>
      <c r="E5" s="1349"/>
      <c r="F5" s="1349"/>
      <c r="G5" s="1349"/>
      <c r="H5" s="1349"/>
      <c r="I5" s="1349"/>
      <c r="J5" s="1349"/>
      <c r="K5" s="1349"/>
      <c r="L5" s="1350"/>
      <c r="M5" s="1350"/>
      <c r="N5" s="1350"/>
      <c r="O5" s="1350"/>
      <c r="P5" s="1350"/>
    </row>
    <row r="6" spans="2:17" ht="15" customHeight="1">
      <c r="B6" s="193"/>
      <c r="C6" s="1349" t="s">
        <v>424</v>
      </c>
      <c r="D6" s="1349"/>
      <c r="E6" s="1349"/>
      <c r="F6" s="1349"/>
      <c r="G6" s="1349"/>
      <c r="H6" s="1349"/>
      <c r="I6" s="1349"/>
      <c r="J6" s="1349"/>
      <c r="K6" s="1349"/>
      <c r="L6" s="1350"/>
      <c r="M6" s="1350"/>
      <c r="N6" s="1350"/>
      <c r="O6" s="1350"/>
      <c r="P6" s="1350"/>
    </row>
    <row r="7" spans="2:17" ht="15" customHeight="1">
      <c r="C7" s="194"/>
      <c r="D7" s="194"/>
      <c r="E7" s="194"/>
      <c r="F7" s="194"/>
      <c r="G7" s="194"/>
      <c r="H7" s="194"/>
      <c r="I7" s="194"/>
      <c r="J7" s="194"/>
      <c r="K7" s="194"/>
      <c r="L7" s="195"/>
      <c r="M7" s="195"/>
      <c r="N7" s="195"/>
      <c r="O7" s="195"/>
      <c r="P7" s="195"/>
      <c r="Q7" s="195"/>
    </row>
    <row r="8" spans="2:17" ht="22.9" customHeight="1">
      <c r="B8" s="1351" t="s">
        <v>448</v>
      </c>
      <c r="C8" s="1351"/>
      <c r="D8" s="1351"/>
      <c r="E8" s="1351"/>
      <c r="F8" s="1351"/>
      <c r="G8" s="1351"/>
      <c r="H8" s="1351"/>
      <c r="I8" s="1351"/>
      <c r="J8" s="1351"/>
      <c r="K8" s="1351"/>
      <c r="L8" s="195"/>
      <c r="M8" s="195"/>
      <c r="N8" s="195"/>
      <c r="O8" s="195"/>
      <c r="P8" s="195"/>
      <c r="Q8" s="195"/>
    </row>
    <row r="9" spans="2:17" ht="24.6" customHeight="1">
      <c r="B9" s="230" t="s">
        <v>449</v>
      </c>
      <c r="C9" s="229" t="s">
        <v>425</v>
      </c>
    </row>
    <row r="10" spans="2:17" ht="39" customHeight="1">
      <c r="C10" s="1352" t="s">
        <v>426</v>
      </c>
      <c r="D10" s="1352"/>
      <c r="E10" s="1352"/>
      <c r="F10" s="1352"/>
      <c r="G10" s="1352"/>
      <c r="H10" s="1352"/>
      <c r="I10" s="1352"/>
      <c r="J10" s="1352"/>
      <c r="K10" s="1352"/>
      <c r="L10" s="226"/>
      <c r="M10" s="226"/>
      <c r="N10" s="226"/>
      <c r="O10" s="226"/>
      <c r="P10" s="194"/>
    </row>
    <row r="11" spans="2:17" s="196" customFormat="1" ht="30" customHeight="1">
      <c r="C11" s="1353" t="s">
        <v>450</v>
      </c>
      <c r="D11" s="1353"/>
      <c r="E11" s="197" t="s">
        <v>282</v>
      </c>
      <c r="F11" s="197" t="s">
        <v>282</v>
      </c>
      <c r="G11" s="197" t="s">
        <v>282</v>
      </c>
      <c r="H11" s="197" t="s">
        <v>282</v>
      </c>
      <c r="I11" s="197" t="s">
        <v>282</v>
      </c>
      <c r="J11" s="197" t="s">
        <v>282</v>
      </c>
      <c r="K11" s="198" t="s">
        <v>427</v>
      </c>
      <c r="L11" s="199"/>
      <c r="M11" s="199"/>
      <c r="N11" s="199"/>
      <c r="O11" s="199"/>
      <c r="P11" s="199"/>
    </row>
    <row r="12" spans="2:17" s="196" customFormat="1" ht="100.15" customHeight="1">
      <c r="C12" s="1342" t="s">
        <v>1331</v>
      </c>
      <c r="D12" s="1343"/>
      <c r="E12" s="231"/>
      <c r="F12" s="231"/>
      <c r="G12" s="231"/>
      <c r="H12" s="231"/>
      <c r="I12" s="231"/>
      <c r="J12" s="231"/>
      <c r="K12" s="232">
        <f>SUM(E12:J12)</f>
        <v>0</v>
      </c>
      <c r="L12" s="200" t="s">
        <v>428</v>
      </c>
    </row>
    <row r="13" spans="2:17" s="196" customFormat="1" ht="40.15" customHeight="1">
      <c r="C13" s="1342" t="s">
        <v>1339</v>
      </c>
      <c r="D13" s="1343"/>
      <c r="E13" s="231"/>
      <c r="F13" s="231"/>
      <c r="G13" s="231"/>
      <c r="H13" s="231"/>
      <c r="I13" s="231"/>
      <c r="J13" s="231"/>
      <c r="K13" s="232">
        <f>SUM(E13:J13)</f>
        <v>0</v>
      </c>
      <c r="L13" s="200" t="s">
        <v>428</v>
      </c>
    </row>
    <row r="14" spans="2:17" s="196" customFormat="1" ht="46.9" customHeight="1">
      <c r="C14" s="1332" t="s">
        <v>1340</v>
      </c>
      <c r="D14" s="1333"/>
      <c r="E14" s="231"/>
      <c r="F14" s="231"/>
      <c r="G14" s="231"/>
      <c r="H14" s="231"/>
      <c r="I14" s="231"/>
      <c r="J14" s="231"/>
      <c r="K14" s="232">
        <f>SUM(E14:J14)</f>
        <v>0</v>
      </c>
      <c r="L14" s="200" t="s">
        <v>428</v>
      </c>
    </row>
    <row r="15" spans="2:17" s="196" customFormat="1" ht="40.15" customHeight="1">
      <c r="C15" s="1334" t="s">
        <v>451</v>
      </c>
      <c r="D15" s="1335"/>
      <c r="E15" s="232">
        <f t="shared" ref="E15:J15" si="0">E13-E14</f>
        <v>0</v>
      </c>
      <c r="F15" s="232">
        <f t="shared" si="0"/>
        <v>0</v>
      </c>
      <c r="G15" s="232">
        <f t="shared" si="0"/>
        <v>0</v>
      </c>
      <c r="H15" s="232">
        <f t="shared" si="0"/>
        <v>0</v>
      </c>
      <c r="I15" s="232">
        <f t="shared" si="0"/>
        <v>0</v>
      </c>
      <c r="J15" s="232">
        <f t="shared" si="0"/>
        <v>0</v>
      </c>
      <c r="K15" s="232">
        <f>SUM(E15:J15)</f>
        <v>0</v>
      </c>
      <c r="L15" s="200" t="s">
        <v>428</v>
      </c>
    </row>
    <row r="16" spans="2:17" s="196" customFormat="1" ht="39" customHeight="1">
      <c r="C16" s="1345" t="s">
        <v>1343</v>
      </c>
      <c r="D16" s="1335"/>
      <c r="E16" s="233">
        <f>IFERROR(ROUNDDOWN(E12/E15*100,2),0)</f>
        <v>0</v>
      </c>
      <c r="F16" s="233">
        <f t="shared" ref="F16:K16" si="1">IFERROR(ROUNDDOWN(F12/F15*100,2),0)</f>
        <v>0</v>
      </c>
      <c r="G16" s="233">
        <f t="shared" si="1"/>
        <v>0</v>
      </c>
      <c r="H16" s="233">
        <f t="shared" si="1"/>
        <v>0</v>
      </c>
      <c r="I16" s="233">
        <f t="shared" si="1"/>
        <v>0</v>
      </c>
      <c r="J16" s="233">
        <f t="shared" si="1"/>
        <v>0</v>
      </c>
      <c r="K16" s="233">
        <f t="shared" si="1"/>
        <v>0</v>
      </c>
      <c r="L16" s="201" t="s">
        <v>452</v>
      </c>
      <c r="M16" s="202"/>
      <c r="N16" s="234" t="str">
        <f>IF(K16&gt;50,"20",IF(AND(K16&lt;=50,K16&gt;30),"10","0"))</f>
        <v>0</v>
      </c>
      <c r="O16" s="200" t="s">
        <v>429</v>
      </c>
      <c r="P16" s="203"/>
    </row>
    <row r="17" spans="2:19" s="196" customFormat="1" ht="15" customHeight="1">
      <c r="C17" s="204"/>
      <c r="D17" s="205"/>
      <c r="E17" s="206"/>
      <c r="F17" s="206"/>
      <c r="G17" s="206"/>
      <c r="H17" s="206"/>
      <c r="I17" s="206"/>
      <c r="J17" s="235"/>
      <c r="K17" s="236"/>
      <c r="L17" s="237"/>
      <c r="M17" s="206"/>
      <c r="N17" s="206"/>
      <c r="O17" s="206"/>
      <c r="P17" s="206"/>
    </row>
    <row r="18" spans="2:19" s="196" customFormat="1" ht="15" customHeight="1">
      <c r="C18" s="204"/>
      <c r="D18" s="205"/>
      <c r="E18" s="206"/>
      <c r="F18" s="206"/>
      <c r="G18" s="206"/>
      <c r="H18" s="206"/>
      <c r="I18" s="206"/>
      <c r="J18" s="206"/>
      <c r="K18" s="206"/>
      <c r="L18" s="206"/>
      <c r="M18" s="206"/>
      <c r="N18" s="206"/>
      <c r="O18" s="206"/>
      <c r="P18" s="206"/>
    </row>
    <row r="19" spans="2:19" s="196" customFormat="1" ht="15" customHeight="1">
      <c r="C19" s="902" t="s">
        <v>1335</v>
      </c>
      <c r="D19" s="1326" t="s">
        <v>1336</v>
      </c>
      <c r="E19" s="1326"/>
      <c r="F19" s="1326"/>
      <c r="G19" s="1326"/>
      <c r="H19" s="1326"/>
      <c r="I19" s="1326"/>
      <c r="J19" s="1326"/>
      <c r="K19" s="1326"/>
      <c r="L19" s="1326"/>
      <c r="M19" s="1327"/>
      <c r="N19" s="206"/>
      <c r="O19" s="206"/>
      <c r="P19" s="206"/>
      <c r="S19" s="903"/>
    </row>
    <row r="20" spans="2:19" s="196" customFormat="1" ht="15.6" customHeight="1">
      <c r="C20" s="902" t="s">
        <v>1334</v>
      </c>
      <c r="D20" s="1326" t="s">
        <v>1337</v>
      </c>
      <c r="E20" s="1326"/>
      <c r="F20" s="1326"/>
      <c r="G20" s="1326"/>
      <c r="H20" s="1326"/>
      <c r="I20" s="1326"/>
      <c r="J20" s="1326"/>
      <c r="K20" s="1326"/>
      <c r="L20" s="1326"/>
      <c r="M20" s="1327"/>
      <c r="N20" s="206"/>
      <c r="O20" s="206"/>
      <c r="P20" s="206"/>
      <c r="S20" s="903"/>
    </row>
    <row r="21" spans="2:19" s="196" customFormat="1" ht="30" customHeight="1">
      <c r="C21" s="902" t="s">
        <v>1332</v>
      </c>
      <c r="D21" s="1328" t="s">
        <v>1338</v>
      </c>
      <c r="E21" s="1328"/>
      <c r="F21" s="1328"/>
      <c r="G21" s="1328"/>
      <c r="H21" s="1328"/>
      <c r="I21" s="1328"/>
      <c r="J21" s="1328"/>
      <c r="K21" s="1328"/>
      <c r="L21" s="1328"/>
      <c r="M21" s="1329"/>
      <c r="N21" s="206"/>
      <c r="O21" s="206"/>
      <c r="P21" s="206"/>
      <c r="S21" s="903"/>
    </row>
    <row r="22" spans="2:19" s="196" customFormat="1" ht="30" customHeight="1">
      <c r="C22" s="902" t="s">
        <v>1333</v>
      </c>
      <c r="D22" s="1328" t="s">
        <v>454</v>
      </c>
      <c r="E22" s="1328" t="s">
        <v>454</v>
      </c>
      <c r="F22" s="1328"/>
      <c r="G22" s="1328"/>
      <c r="H22" s="1328"/>
      <c r="I22" s="1328"/>
      <c r="J22" s="1328"/>
      <c r="K22" s="1328"/>
      <c r="L22" s="1328"/>
      <c r="M22" s="1329"/>
      <c r="N22" s="206"/>
      <c r="O22" s="206"/>
      <c r="P22" s="206"/>
      <c r="S22" s="903"/>
    </row>
    <row r="23" spans="2:19" s="196" customFormat="1" ht="15.6" customHeight="1">
      <c r="C23" s="902" t="s">
        <v>1341</v>
      </c>
      <c r="D23" s="1328" t="s">
        <v>1342</v>
      </c>
      <c r="E23" s="1328" t="s">
        <v>454</v>
      </c>
      <c r="F23" s="1328"/>
      <c r="G23" s="1328"/>
      <c r="H23" s="1328"/>
      <c r="I23" s="1328"/>
      <c r="J23" s="1328"/>
      <c r="K23" s="1328"/>
      <c r="L23" s="1328"/>
      <c r="M23" s="1329"/>
      <c r="N23" s="206"/>
      <c r="O23" s="206"/>
      <c r="P23" s="206"/>
      <c r="S23" s="903"/>
    </row>
    <row r="25" spans="2:19" ht="19.899999999999999" customHeight="1">
      <c r="B25" s="230" t="s">
        <v>455</v>
      </c>
      <c r="C25" s="229" t="s">
        <v>456</v>
      </c>
    </row>
    <row r="26" spans="2:19" ht="19.899999999999999" customHeight="1">
      <c r="C26" s="1344" t="s">
        <v>457</v>
      </c>
      <c r="D26" s="1344"/>
      <c r="E26" s="1344"/>
      <c r="F26" s="1344"/>
      <c r="G26" s="1344"/>
      <c r="H26" s="1344"/>
      <c r="I26" s="1344"/>
      <c r="J26" s="1344"/>
      <c r="K26" s="1344"/>
      <c r="L26" s="1344"/>
      <c r="M26" s="1344"/>
      <c r="N26" s="1344"/>
      <c r="O26" s="1344"/>
      <c r="P26" s="207"/>
    </row>
    <row r="27" spans="2:19" ht="25.5" customHeight="1">
      <c r="C27" s="1341"/>
      <c r="D27" s="1341"/>
      <c r="E27" s="1341"/>
      <c r="F27" s="1341"/>
      <c r="G27" s="1341"/>
      <c r="H27" s="208" t="s">
        <v>282</v>
      </c>
      <c r="I27" s="208" t="s">
        <v>282</v>
      </c>
      <c r="J27" s="208" t="s">
        <v>282</v>
      </c>
      <c r="K27" s="209" t="s">
        <v>430</v>
      </c>
    </row>
    <row r="28" spans="2:19" ht="40.15" customHeight="1">
      <c r="C28" s="1342" t="s">
        <v>1344</v>
      </c>
      <c r="D28" s="1343"/>
      <c r="E28" s="1343"/>
      <c r="F28" s="1343"/>
      <c r="G28" s="1343"/>
      <c r="H28" s="231"/>
      <c r="I28" s="231"/>
      <c r="J28" s="231"/>
      <c r="K28" s="232">
        <f>SUM(H28:J28)</f>
        <v>0</v>
      </c>
      <c r="L28" s="200" t="s">
        <v>428</v>
      </c>
    </row>
    <row r="29" spans="2:19" ht="40.15" customHeight="1">
      <c r="C29" s="1342" t="s">
        <v>1345</v>
      </c>
      <c r="D29" s="1343"/>
      <c r="E29" s="1343"/>
      <c r="F29" s="1339"/>
      <c r="G29" s="1339"/>
      <c r="H29" s="231"/>
      <c r="I29" s="231"/>
      <c r="J29" s="231"/>
      <c r="K29" s="232">
        <f>SUM(H29:J29)</f>
        <v>0</v>
      </c>
      <c r="L29" s="200" t="s">
        <v>428</v>
      </c>
    </row>
    <row r="30" spans="2:19" ht="40.15" customHeight="1">
      <c r="C30" s="1342" t="s">
        <v>1346</v>
      </c>
      <c r="D30" s="1343"/>
      <c r="E30" s="1343"/>
      <c r="F30" s="1339"/>
      <c r="G30" s="1339"/>
      <c r="H30" s="231"/>
      <c r="I30" s="231"/>
      <c r="J30" s="231"/>
      <c r="K30" s="232">
        <f>SUM(H30:J30)</f>
        <v>0</v>
      </c>
      <c r="L30" s="200" t="s">
        <v>428</v>
      </c>
    </row>
    <row r="31" spans="2:19" ht="40.15" customHeight="1">
      <c r="C31" s="1334" t="s">
        <v>458</v>
      </c>
      <c r="D31" s="1335"/>
      <c r="E31" s="1339"/>
      <c r="F31" s="1339"/>
      <c r="G31" s="1339"/>
      <c r="H31" s="232">
        <f>(H29+H30)/2</f>
        <v>0</v>
      </c>
      <c r="I31" s="232">
        <f>(I29+I30)/2</f>
        <v>0</v>
      </c>
      <c r="J31" s="232">
        <f>(J29+J30)/2</f>
        <v>0</v>
      </c>
      <c r="K31" s="232">
        <f>(K29+K30)/2</f>
        <v>0</v>
      </c>
    </row>
    <row r="32" spans="2:19" ht="40.15" customHeight="1">
      <c r="C32" s="1334" t="s">
        <v>431</v>
      </c>
      <c r="D32" s="1335"/>
      <c r="E32" s="1339"/>
      <c r="F32" s="1339"/>
      <c r="G32" s="1339"/>
      <c r="H32" s="232">
        <f>IFERROR(H28/H31,0)</f>
        <v>0</v>
      </c>
      <c r="I32" s="232">
        <f>IFERROR(I28/I31,0)</f>
        <v>0</v>
      </c>
      <c r="J32" s="232">
        <f>IFERROR(J28/J31,0)</f>
        <v>0</v>
      </c>
      <c r="K32" s="232">
        <f>IFERROR(K28/K31,0)</f>
        <v>0</v>
      </c>
    </row>
    <row r="33" spans="2:19" ht="15" customHeight="1">
      <c r="C33" s="204"/>
      <c r="D33" s="205"/>
      <c r="E33" s="210"/>
      <c r="F33" s="211"/>
      <c r="G33" s="211"/>
      <c r="H33" s="211"/>
      <c r="I33" s="211"/>
      <c r="J33" s="212"/>
    </row>
    <row r="34" spans="2:19" ht="30" customHeight="1">
      <c r="D34" s="189">
        <v>30.4</v>
      </c>
      <c r="E34" s="189" t="s">
        <v>459</v>
      </c>
      <c r="F34" s="1340" t="s">
        <v>460</v>
      </c>
      <c r="G34" s="1340"/>
      <c r="H34" s="239">
        <f>K32</f>
        <v>0</v>
      </c>
      <c r="I34" s="189" t="s">
        <v>461</v>
      </c>
      <c r="J34" s="240">
        <f>IFERROR(ROUNDDOWN(D34/H34*100,2),0)</f>
        <v>0</v>
      </c>
      <c r="K34" s="201" t="s">
        <v>462</v>
      </c>
      <c r="N34" s="234" t="str">
        <f>IF(J34&gt;=10,"20",IF(AND(J34&lt;10,J34&gt;=5),"10","0"))</f>
        <v>0</v>
      </c>
      <c r="O34" s="200" t="s">
        <v>429</v>
      </c>
    </row>
    <row r="35" spans="2:19" s="196" customFormat="1">
      <c r="C35" s="204"/>
      <c r="D35" s="205"/>
      <c r="E35" s="206"/>
      <c r="F35" s="206"/>
      <c r="G35" s="206"/>
      <c r="H35" s="206"/>
      <c r="I35" s="206"/>
      <c r="J35" s="237" t="s">
        <v>463</v>
      </c>
      <c r="K35" s="206"/>
      <c r="L35" s="206"/>
      <c r="M35" s="206"/>
      <c r="N35" s="206"/>
      <c r="O35" s="206"/>
      <c r="P35" s="206"/>
      <c r="Q35" s="203"/>
    </row>
    <row r="36" spans="2:19" s="196" customFormat="1">
      <c r="C36" s="204"/>
      <c r="D36" s="205"/>
      <c r="E36" s="206"/>
      <c r="F36" s="206"/>
      <c r="G36" s="206"/>
      <c r="H36" s="206"/>
      <c r="I36" s="235"/>
      <c r="J36" s="236"/>
      <c r="K36" s="237"/>
      <c r="L36" s="206"/>
      <c r="M36" s="206"/>
      <c r="N36" s="206"/>
      <c r="O36" s="206"/>
      <c r="P36" s="206"/>
      <c r="Q36" s="203"/>
    </row>
    <row r="37" spans="2:19" s="196" customFormat="1" ht="30" customHeight="1">
      <c r="C37" s="902" t="s">
        <v>1349</v>
      </c>
      <c r="D37" s="1330" t="s">
        <v>464</v>
      </c>
      <c r="E37" s="1330"/>
      <c r="F37" s="1330"/>
      <c r="G37" s="1330"/>
      <c r="H37" s="1330"/>
      <c r="I37" s="1330"/>
      <c r="J37" s="1330"/>
      <c r="K37" s="1330"/>
      <c r="L37" s="1330"/>
      <c r="M37" s="1331"/>
      <c r="N37" s="206"/>
      <c r="O37" s="206"/>
      <c r="P37" s="206"/>
      <c r="Q37" s="203"/>
    </row>
    <row r="38" spans="2:19" s="196" customFormat="1" ht="64.900000000000006" customHeight="1">
      <c r="C38" s="902" t="s">
        <v>1347</v>
      </c>
      <c r="D38" s="1330" t="s">
        <v>465</v>
      </c>
      <c r="E38" s="1330" t="s">
        <v>466</v>
      </c>
      <c r="F38" s="1330"/>
      <c r="G38" s="1330"/>
      <c r="H38" s="1330"/>
      <c r="I38" s="1330"/>
      <c r="J38" s="1330"/>
      <c r="K38" s="1330"/>
      <c r="L38" s="1330"/>
      <c r="M38" s="1331"/>
      <c r="N38" s="206"/>
      <c r="O38" s="206"/>
      <c r="P38" s="206"/>
      <c r="Q38" s="203"/>
    </row>
    <row r="39" spans="2:19" s="196" customFormat="1" ht="49.9" customHeight="1">
      <c r="C39" s="902" t="s">
        <v>1348</v>
      </c>
      <c r="D39" s="1330" t="s">
        <v>467</v>
      </c>
      <c r="E39" s="1330" t="s">
        <v>468</v>
      </c>
      <c r="F39" s="1330"/>
      <c r="G39" s="1330"/>
      <c r="H39" s="1330"/>
      <c r="I39" s="1330"/>
      <c r="J39" s="1330"/>
      <c r="K39" s="1330"/>
      <c r="L39" s="1330"/>
      <c r="M39" s="1331"/>
      <c r="N39" s="206"/>
      <c r="O39" s="206"/>
      <c r="P39" s="206"/>
      <c r="Q39" s="203"/>
    </row>
    <row r="40" spans="2:19" s="196" customFormat="1">
      <c r="C40" s="213"/>
      <c r="D40" s="214"/>
      <c r="E40" s="214"/>
      <c r="F40" s="214"/>
      <c r="G40" s="214"/>
      <c r="H40" s="214"/>
      <c r="I40" s="214"/>
      <c r="J40" s="214"/>
      <c r="K40" s="214"/>
      <c r="L40" s="214"/>
      <c r="M40" s="214"/>
      <c r="N40" s="206"/>
      <c r="O40" s="206"/>
      <c r="P40" s="206"/>
      <c r="Q40" s="203"/>
    </row>
    <row r="41" spans="2:19" ht="19.899999999999999" customHeight="1">
      <c r="B41" s="230" t="s">
        <v>469</v>
      </c>
      <c r="C41" s="229" t="s">
        <v>432</v>
      </c>
    </row>
    <row r="42" spans="2:19" s="215" customFormat="1" ht="66.75" customHeight="1">
      <c r="C42" s="1344" t="s">
        <v>433</v>
      </c>
      <c r="D42" s="1344"/>
      <c r="E42" s="1344"/>
      <c r="F42" s="1344"/>
      <c r="G42" s="1344"/>
      <c r="H42" s="1344"/>
      <c r="I42" s="1344"/>
      <c r="J42" s="1344"/>
      <c r="K42" s="1344"/>
      <c r="L42" s="1344"/>
      <c r="M42" s="1344"/>
      <c r="N42" s="1344"/>
      <c r="O42" s="1344"/>
      <c r="P42" s="216"/>
      <c r="S42" s="903"/>
    </row>
    <row r="43" spans="2:19" ht="25.5" customHeight="1">
      <c r="C43" s="1341"/>
      <c r="D43" s="1341"/>
      <c r="E43" s="1341"/>
      <c r="F43" s="1341"/>
      <c r="G43" s="1341"/>
      <c r="H43" s="208" t="s">
        <v>282</v>
      </c>
      <c r="I43" s="208" t="s">
        <v>282</v>
      </c>
      <c r="J43" s="208" t="s">
        <v>282</v>
      </c>
      <c r="K43" s="225" t="s">
        <v>430</v>
      </c>
    </row>
    <row r="44" spans="2:19" ht="40.15" customHeight="1">
      <c r="C44" s="1342" t="s">
        <v>1350</v>
      </c>
      <c r="D44" s="1343"/>
      <c r="E44" s="1343"/>
      <c r="F44" s="1343"/>
      <c r="G44" s="1343"/>
      <c r="H44" s="231"/>
      <c r="I44" s="231"/>
      <c r="J44" s="231"/>
      <c r="K44" s="232">
        <f>SUM(H44:J44)</f>
        <v>0</v>
      </c>
      <c r="L44" s="200" t="s">
        <v>428</v>
      </c>
    </row>
    <row r="45" spans="2:19" ht="40.15" customHeight="1">
      <c r="C45" s="1342" t="s">
        <v>1351</v>
      </c>
      <c r="D45" s="1343"/>
      <c r="E45" s="1343"/>
      <c r="F45" s="1339"/>
      <c r="G45" s="1339"/>
      <c r="H45" s="231"/>
      <c r="I45" s="231"/>
      <c r="J45" s="231"/>
      <c r="K45" s="232">
        <f>SUM(H45:J45)</f>
        <v>0</v>
      </c>
      <c r="L45" s="200" t="s">
        <v>428</v>
      </c>
    </row>
    <row r="46" spans="2:19" ht="40.15" customHeight="1">
      <c r="C46" s="1345" t="s">
        <v>1361</v>
      </c>
      <c r="D46" s="1335"/>
      <c r="E46" s="1339"/>
      <c r="F46" s="1339"/>
      <c r="G46" s="1339"/>
      <c r="H46" s="241">
        <f>IFERROR(ROUNDDOWN(H44/H45*100,2),0)</f>
        <v>0</v>
      </c>
      <c r="I46" s="241">
        <f>IFERROR(ROUNDDOWN(I44/I45*100,2),0)</f>
        <v>0</v>
      </c>
      <c r="J46" s="241">
        <f>IFERROR(ROUNDDOWN(J44/J45*100,2),0)</f>
        <v>0</v>
      </c>
      <c r="K46" s="241">
        <f>IFERROR(ROUNDDOWN(K44/K45*100,2),0)</f>
        <v>0</v>
      </c>
      <c r="L46" s="201" t="s">
        <v>453</v>
      </c>
      <c r="N46" s="234" t="str">
        <f>IF(K46&gt;=35,"10",IF(AND(K46&lt;35,K46&gt;=15),"5","0"))</f>
        <v>0</v>
      </c>
      <c r="O46" s="187" t="s">
        <v>429</v>
      </c>
    </row>
    <row r="47" spans="2:19" s="196" customFormat="1">
      <c r="C47" s="204"/>
      <c r="D47" s="205"/>
      <c r="E47" s="206"/>
      <c r="F47" s="206"/>
      <c r="G47" s="206"/>
      <c r="H47" s="206"/>
      <c r="I47" s="206"/>
      <c r="J47" s="235"/>
      <c r="K47" s="236"/>
      <c r="L47" s="237"/>
      <c r="M47" s="206"/>
      <c r="N47" s="206"/>
      <c r="O47" s="206"/>
      <c r="P47" s="206"/>
    </row>
    <row r="48" spans="2:19" s="196" customFormat="1">
      <c r="C48" s="204"/>
      <c r="D48" s="205"/>
      <c r="E48" s="206"/>
      <c r="F48" s="206"/>
      <c r="G48" s="206"/>
      <c r="H48" s="206"/>
      <c r="I48" s="206"/>
      <c r="J48" s="206"/>
      <c r="K48" s="206"/>
      <c r="L48" s="206"/>
      <c r="M48" s="206"/>
      <c r="N48" s="206"/>
      <c r="O48" s="206"/>
      <c r="P48" s="206"/>
    </row>
    <row r="49" spans="2:19" s="196" customFormat="1" ht="30" customHeight="1">
      <c r="C49" s="902" t="s">
        <v>472</v>
      </c>
      <c r="D49" s="1330" t="s">
        <v>470</v>
      </c>
      <c r="E49" s="1330"/>
      <c r="F49" s="1330"/>
      <c r="G49" s="1330"/>
      <c r="H49" s="1330"/>
      <c r="I49" s="1330"/>
      <c r="J49" s="1330"/>
      <c r="K49" s="1330"/>
      <c r="L49" s="1330"/>
      <c r="M49" s="1331"/>
      <c r="N49" s="206"/>
      <c r="O49" s="206"/>
      <c r="P49" s="206"/>
    </row>
    <row r="50" spans="2:19" s="196" customFormat="1" ht="30" customHeight="1">
      <c r="C50" s="902" t="s">
        <v>1352</v>
      </c>
      <c r="D50" s="1330" t="s">
        <v>471</v>
      </c>
      <c r="E50" s="1330"/>
      <c r="F50" s="1330"/>
      <c r="G50" s="1330"/>
      <c r="H50" s="1330"/>
      <c r="I50" s="1330"/>
      <c r="J50" s="1330"/>
      <c r="K50" s="1330"/>
      <c r="L50" s="1330"/>
      <c r="M50" s="1331"/>
      <c r="N50" s="206"/>
      <c r="O50" s="206"/>
      <c r="P50" s="206"/>
    </row>
    <row r="51" spans="2:19" s="196" customFormat="1" ht="30" customHeight="1">
      <c r="C51" s="902" t="s">
        <v>1353</v>
      </c>
      <c r="D51" s="1330" t="s">
        <v>473</v>
      </c>
      <c r="E51" s="1330"/>
      <c r="F51" s="1330"/>
      <c r="G51" s="1330"/>
      <c r="H51" s="1330"/>
      <c r="I51" s="1330"/>
      <c r="J51" s="1330"/>
      <c r="K51" s="1330"/>
      <c r="L51" s="1330"/>
      <c r="M51" s="1331"/>
      <c r="N51" s="206"/>
      <c r="O51" s="206"/>
      <c r="P51" s="206"/>
    </row>
    <row r="52" spans="2:19" s="196" customFormat="1" ht="15.6" customHeight="1">
      <c r="C52" s="902" t="s">
        <v>1359</v>
      </c>
      <c r="D52" s="1328" t="s">
        <v>1360</v>
      </c>
      <c r="E52" s="1328" t="s">
        <v>454</v>
      </c>
      <c r="F52" s="1328"/>
      <c r="G52" s="1328"/>
      <c r="H52" s="1328"/>
      <c r="I52" s="1328"/>
      <c r="J52" s="1328"/>
      <c r="K52" s="1328"/>
      <c r="L52" s="1328"/>
      <c r="M52" s="1329"/>
      <c r="N52" s="206"/>
      <c r="O52" s="206"/>
      <c r="P52" s="206"/>
      <c r="S52" s="903"/>
    </row>
    <row r="54" spans="2:19" ht="19.899999999999999" customHeight="1">
      <c r="B54" s="230" t="s">
        <v>474</v>
      </c>
      <c r="C54" s="229" t="s">
        <v>434</v>
      </c>
    </row>
    <row r="55" spans="2:19" ht="66" customHeight="1">
      <c r="C55" s="1344" t="s">
        <v>475</v>
      </c>
      <c r="D55" s="1344"/>
      <c r="E55" s="1344"/>
      <c r="F55" s="1344"/>
      <c r="G55" s="1344"/>
      <c r="H55" s="1344"/>
      <c r="I55" s="1344"/>
      <c r="J55" s="1344"/>
      <c r="K55" s="1344"/>
      <c r="L55" s="1344"/>
      <c r="M55" s="1344"/>
      <c r="N55" s="1344"/>
      <c r="O55" s="1344"/>
      <c r="P55" s="194"/>
    </row>
    <row r="56" spans="2:19" ht="25.5" customHeight="1">
      <c r="C56" s="1341"/>
      <c r="D56" s="1341"/>
      <c r="E56" s="1341"/>
      <c r="F56" s="1341"/>
      <c r="G56" s="1341"/>
      <c r="H56" s="208" t="s">
        <v>282</v>
      </c>
      <c r="I56" s="208" t="s">
        <v>282</v>
      </c>
      <c r="J56" s="208" t="s">
        <v>282</v>
      </c>
      <c r="K56" s="225" t="s">
        <v>430</v>
      </c>
    </row>
    <row r="57" spans="2:19" ht="40.15" customHeight="1">
      <c r="C57" s="1342" t="s">
        <v>1354</v>
      </c>
      <c r="D57" s="1343"/>
      <c r="E57" s="1343"/>
      <c r="F57" s="1343"/>
      <c r="G57" s="1343"/>
      <c r="H57" s="231"/>
      <c r="I57" s="231"/>
      <c r="J57" s="231"/>
      <c r="K57" s="232">
        <f>SUM(H57:J57)</f>
        <v>0</v>
      </c>
      <c r="L57" s="200" t="s">
        <v>428</v>
      </c>
    </row>
    <row r="58" spans="2:19" ht="40.15" customHeight="1">
      <c r="C58" s="1342" t="s">
        <v>1355</v>
      </c>
      <c r="D58" s="1343"/>
      <c r="E58" s="1343"/>
      <c r="F58" s="1339"/>
      <c r="G58" s="1339"/>
      <c r="H58" s="231"/>
      <c r="I58" s="231"/>
      <c r="J58" s="231"/>
      <c r="K58" s="232">
        <f>SUM(H58:J58)</f>
        <v>0</v>
      </c>
      <c r="L58" s="200" t="s">
        <v>428</v>
      </c>
    </row>
    <row r="59" spans="2:19" ht="40.15" customHeight="1">
      <c r="C59" s="1345" t="s">
        <v>1363</v>
      </c>
      <c r="D59" s="1335"/>
      <c r="E59" s="1339"/>
      <c r="F59" s="1339"/>
      <c r="G59" s="1339"/>
      <c r="H59" s="241">
        <f>IFERROR(ROUNDDOWN(H57/H58*100,2),0)</f>
        <v>0</v>
      </c>
      <c r="I59" s="241">
        <f>IFERROR(ROUNDDOWN(I57/I58*100,2),0)</f>
        <v>0</v>
      </c>
      <c r="J59" s="241">
        <f>IFERROR(ROUNDDOWN(J57/J58*100,2),0)</f>
        <v>0</v>
      </c>
      <c r="K59" s="241">
        <f>IFERROR(ROUNDDOWN(K57/K58*100,2),0)</f>
        <v>0</v>
      </c>
      <c r="L59" s="201" t="s">
        <v>452</v>
      </c>
      <c r="N59" s="234" t="str">
        <f>IF(K59&gt;=35,"10",IF(AND(K59&lt;35,K59&gt;=15),"5","0"))</f>
        <v>0</v>
      </c>
      <c r="O59" s="200" t="s">
        <v>429</v>
      </c>
    </row>
    <row r="60" spans="2:19" s="196" customFormat="1">
      <c r="C60" s="204"/>
      <c r="D60" s="205"/>
      <c r="E60" s="206"/>
      <c r="F60" s="206"/>
      <c r="G60" s="206"/>
      <c r="H60" s="206"/>
      <c r="I60" s="206"/>
      <c r="J60" s="235"/>
      <c r="K60" s="236"/>
      <c r="L60" s="237"/>
      <c r="M60" s="206"/>
      <c r="N60" s="206"/>
      <c r="O60" s="206"/>
      <c r="P60" s="206"/>
      <c r="Q60" s="203"/>
      <c r="S60" s="903"/>
    </row>
    <row r="61" spans="2:19" s="196" customFormat="1">
      <c r="C61" s="204"/>
      <c r="D61" s="205"/>
      <c r="E61" s="206"/>
      <c r="F61" s="206"/>
      <c r="G61" s="206"/>
      <c r="H61" s="206"/>
      <c r="I61" s="206"/>
      <c r="J61" s="206"/>
      <c r="K61" s="206"/>
      <c r="L61" s="206"/>
      <c r="M61" s="206"/>
      <c r="N61" s="206"/>
      <c r="O61" s="206"/>
      <c r="P61" s="206"/>
      <c r="Q61" s="203"/>
      <c r="S61" s="903"/>
    </row>
    <row r="62" spans="2:19" s="196" customFormat="1" ht="30" customHeight="1">
      <c r="C62" s="902" t="s">
        <v>1358</v>
      </c>
      <c r="D62" s="1330" t="s">
        <v>476</v>
      </c>
      <c r="E62" s="1330"/>
      <c r="F62" s="1330"/>
      <c r="G62" s="1330"/>
      <c r="H62" s="1330"/>
      <c r="I62" s="1330"/>
      <c r="J62" s="1330"/>
      <c r="K62" s="1330"/>
      <c r="L62" s="1330"/>
      <c r="M62" s="1331"/>
      <c r="N62" s="206"/>
      <c r="O62" s="206"/>
      <c r="P62" s="206"/>
      <c r="Q62" s="203"/>
    </row>
    <row r="63" spans="2:19" s="196" customFormat="1" ht="30" customHeight="1">
      <c r="C63" s="902" t="s">
        <v>1356</v>
      </c>
      <c r="D63" s="1330" t="s">
        <v>477</v>
      </c>
      <c r="E63" s="1330"/>
      <c r="F63" s="1330"/>
      <c r="G63" s="1330"/>
      <c r="H63" s="1330"/>
      <c r="I63" s="1330"/>
      <c r="J63" s="1330"/>
      <c r="K63" s="1330"/>
      <c r="L63" s="1330"/>
      <c r="M63" s="1331"/>
      <c r="N63" s="206"/>
      <c r="O63" s="206"/>
      <c r="P63" s="206"/>
      <c r="Q63" s="203"/>
    </row>
    <row r="64" spans="2:19" s="196" customFormat="1" ht="30" customHeight="1">
      <c r="C64" s="902" t="s">
        <v>1357</v>
      </c>
      <c r="D64" s="1330" t="s">
        <v>478</v>
      </c>
      <c r="E64" s="1330"/>
      <c r="F64" s="1330"/>
      <c r="G64" s="1330"/>
      <c r="H64" s="1330"/>
      <c r="I64" s="1330"/>
      <c r="J64" s="1330"/>
      <c r="K64" s="1330"/>
      <c r="L64" s="1330"/>
      <c r="M64" s="1331"/>
      <c r="N64" s="206"/>
      <c r="O64" s="206"/>
      <c r="P64" s="206"/>
      <c r="Q64" s="203"/>
    </row>
    <row r="65" spans="2:19" s="196" customFormat="1" ht="15.6" customHeight="1">
      <c r="C65" s="902" t="s">
        <v>1362</v>
      </c>
      <c r="D65" s="1328" t="s">
        <v>1360</v>
      </c>
      <c r="E65" s="1328" t="s">
        <v>454</v>
      </c>
      <c r="F65" s="1328"/>
      <c r="G65" s="1328"/>
      <c r="H65" s="1328"/>
      <c r="I65" s="1328"/>
      <c r="J65" s="1328"/>
      <c r="K65" s="1328"/>
      <c r="L65" s="1328"/>
      <c r="M65" s="1329"/>
      <c r="N65" s="206"/>
      <c r="O65" s="206"/>
      <c r="P65" s="206"/>
    </row>
    <row r="66" spans="2:19" s="196" customFormat="1">
      <c r="C66" s="213"/>
      <c r="D66" s="214"/>
      <c r="E66" s="214"/>
      <c r="F66" s="214"/>
      <c r="G66" s="214"/>
      <c r="H66" s="214"/>
      <c r="I66" s="214"/>
      <c r="J66" s="214"/>
      <c r="K66" s="214"/>
      <c r="L66" s="214"/>
      <c r="M66" s="214"/>
      <c r="N66" s="206"/>
      <c r="O66" s="206"/>
      <c r="P66" s="206"/>
      <c r="Q66" s="203"/>
    </row>
    <row r="67" spans="2:19" ht="19.899999999999999" customHeight="1">
      <c r="B67" s="230" t="s">
        <v>479</v>
      </c>
      <c r="C67" s="229" t="s">
        <v>435</v>
      </c>
      <c r="S67" s="187"/>
    </row>
    <row r="68" spans="2:19" ht="36.75" customHeight="1">
      <c r="C68" s="1344" t="s">
        <v>1365</v>
      </c>
      <c r="D68" s="1344"/>
      <c r="E68" s="1344"/>
      <c r="F68" s="1344"/>
      <c r="G68" s="1344"/>
      <c r="H68" s="1344"/>
      <c r="I68" s="1344"/>
      <c r="J68" s="1344"/>
      <c r="K68" s="1344"/>
      <c r="L68" s="1344"/>
      <c r="M68" s="1344"/>
      <c r="N68" s="1344"/>
      <c r="O68" s="1344"/>
      <c r="P68" s="194"/>
      <c r="S68" s="187"/>
    </row>
    <row r="69" spans="2:19">
      <c r="C69" s="242" t="s">
        <v>436</v>
      </c>
      <c r="D69" s="227"/>
      <c r="E69" s="227"/>
      <c r="F69" s="227"/>
      <c r="G69" s="227"/>
      <c r="H69" s="227"/>
      <c r="I69" s="227"/>
      <c r="J69" s="227"/>
      <c r="K69" s="227"/>
      <c r="L69" s="227"/>
      <c r="M69" s="227"/>
      <c r="N69" s="227"/>
      <c r="O69" s="227"/>
      <c r="P69" s="194"/>
      <c r="S69" s="187"/>
    </row>
    <row r="70" spans="2:19" ht="33" customHeight="1">
      <c r="C70" s="1340" t="s">
        <v>480</v>
      </c>
      <c r="D70" s="1340"/>
      <c r="E70" s="1340"/>
      <c r="F70" s="1340"/>
      <c r="G70" s="217"/>
      <c r="H70" s="227"/>
      <c r="I70" s="227"/>
      <c r="J70" s="227"/>
      <c r="K70" s="227"/>
      <c r="L70" s="227"/>
      <c r="M70" s="227"/>
      <c r="N70" s="227"/>
      <c r="O70" s="227"/>
      <c r="P70" s="194"/>
      <c r="S70" s="187"/>
    </row>
    <row r="71" spans="2:19" ht="33" customHeight="1">
      <c r="C71" s="1340" t="s">
        <v>381</v>
      </c>
      <c r="D71" s="1340"/>
      <c r="E71" s="1340"/>
      <c r="F71" s="1340"/>
      <c r="G71" s="217"/>
      <c r="H71" s="227"/>
      <c r="I71" s="227"/>
      <c r="J71" s="227"/>
      <c r="K71" s="227"/>
      <c r="L71" s="227"/>
      <c r="M71" s="227"/>
      <c r="N71" s="227"/>
      <c r="O71" s="227"/>
      <c r="P71" s="194"/>
      <c r="S71" s="187"/>
    </row>
    <row r="72" spans="2:19" ht="33" customHeight="1">
      <c r="C72" s="1382" t="s">
        <v>437</v>
      </c>
      <c r="D72" s="1382"/>
      <c r="E72" s="1382"/>
      <c r="F72" s="1382"/>
      <c r="G72" s="217"/>
      <c r="H72" s="192"/>
      <c r="I72" s="192" t="s">
        <v>481</v>
      </c>
      <c r="J72" s="192"/>
      <c r="K72" s="218" t="s">
        <v>438</v>
      </c>
      <c r="L72" s="219">
        <f>COUNTIF(G70:G72,"実施あり")</f>
        <v>0</v>
      </c>
      <c r="N72" s="451">
        <f>⑤表!$F$3</f>
        <v>0</v>
      </c>
      <c r="O72" s="200" t="s">
        <v>429</v>
      </c>
      <c r="S72" s="187"/>
    </row>
    <row r="73" spans="2:19" s="196" customFormat="1" ht="15" customHeight="1">
      <c r="C73" s="204"/>
      <c r="D73" s="205"/>
      <c r="E73" s="206"/>
      <c r="F73" s="206"/>
      <c r="G73" s="206"/>
      <c r="H73" s="206"/>
      <c r="I73" s="206"/>
      <c r="J73" s="206"/>
      <c r="K73" s="235"/>
      <c r="L73" s="206"/>
      <c r="M73" s="206"/>
      <c r="N73" s="206"/>
      <c r="O73" s="206"/>
      <c r="P73" s="206"/>
    </row>
    <row r="74" spans="2:19" s="196" customFormat="1" ht="15" customHeight="1">
      <c r="C74" s="204"/>
      <c r="D74" s="205"/>
      <c r="E74" s="206"/>
      <c r="F74" s="206"/>
      <c r="G74" s="206"/>
      <c r="H74" s="206"/>
      <c r="I74" s="206"/>
      <c r="J74" s="206"/>
      <c r="K74" s="206"/>
      <c r="L74" s="206"/>
      <c r="M74" s="206"/>
      <c r="N74" s="206"/>
      <c r="O74" s="206"/>
      <c r="P74" s="206"/>
      <c r="S74" s="903"/>
    </row>
    <row r="75" spans="2:19" s="196" customFormat="1" ht="45" customHeight="1">
      <c r="C75" s="901" t="s">
        <v>1364</v>
      </c>
      <c r="D75" s="1330" t="s">
        <v>482</v>
      </c>
      <c r="E75" s="1330"/>
      <c r="F75" s="1330"/>
      <c r="G75" s="1330"/>
      <c r="H75" s="1330"/>
      <c r="I75" s="1330"/>
      <c r="J75" s="1330"/>
      <c r="K75" s="1330"/>
      <c r="L75" s="1330"/>
      <c r="M75" s="1331"/>
      <c r="N75" s="206"/>
      <c r="O75" s="206"/>
      <c r="P75" s="206"/>
      <c r="S75" s="903"/>
    </row>
    <row r="76" spans="2:19" s="196" customFormat="1">
      <c r="C76" s="213"/>
      <c r="D76" s="214"/>
      <c r="E76" s="214"/>
      <c r="F76" s="214"/>
      <c r="G76" s="214"/>
      <c r="H76" s="214"/>
      <c r="I76" s="214"/>
      <c r="J76" s="214"/>
      <c r="K76" s="214"/>
      <c r="L76" s="214"/>
      <c r="M76" s="214"/>
      <c r="N76" s="206"/>
      <c r="O76" s="206"/>
      <c r="P76" s="206"/>
    </row>
    <row r="77" spans="2:19" s="196" customFormat="1" ht="14.25">
      <c r="B77" s="230" t="s">
        <v>483</v>
      </c>
      <c r="C77" s="419" t="s">
        <v>439</v>
      </c>
      <c r="D77" s="419"/>
      <c r="E77" s="419"/>
      <c r="F77" s="419"/>
      <c r="G77" s="419"/>
      <c r="H77" s="419"/>
      <c r="I77" s="419"/>
      <c r="J77" s="419"/>
      <c r="K77" s="419"/>
      <c r="L77" s="419"/>
      <c r="M77" s="419"/>
      <c r="N77" s="419"/>
      <c r="O77" s="419"/>
      <c r="P77" s="413"/>
    </row>
    <row r="78" spans="2:19" s="196" customFormat="1" ht="63" customHeight="1" thickBot="1">
      <c r="B78" s="419"/>
      <c r="C78" s="1381" t="s">
        <v>956</v>
      </c>
      <c r="D78" s="1381"/>
      <c r="E78" s="1381"/>
      <c r="F78" s="1381"/>
      <c r="G78" s="1381"/>
      <c r="H78" s="1381"/>
      <c r="I78" s="1381"/>
      <c r="J78" s="1381"/>
      <c r="K78" s="1381"/>
      <c r="L78" s="1381"/>
      <c r="M78" s="1381"/>
      <c r="N78" s="1381"/>
      <c r="O78" s="1381"/>
      <c r="P78" s="415"/>
    </row>
    <row r="79" spans="2:19" s="196" customFormat="1" ht="33.6" customHeight="1" thickBot="1">
      <c r="B79" s="420"/>
      <c r="C79" s="1365"/>
      <c r="D79" s="1366"/>
      <c r="E79" s="1366"/>
      <c r="F79" s="1366"/>
      <c r="G79" s="1367"/>
      <c r="H79" s="421" t="s">
        <v>957</v>
      </c>
      <c r="I79" s="422" t="s">
        <v>958</v>
      </c>
      <c r="J79" s="423" t="s">
        <v>959</v>
      </c>
      <c r="K79" s="424" t="s">
        <v>430</v>
      </c>
      <c r="L79" s="420"/>
      <c r="M79" s="425" t="s">
        <v>960</v>
      </c>
      <c r="N79" s="420"/>
      <c r="O79" s="420"/>
      <c r="P79" s="416"/>
    </row>
    <row r="80" spans="2:19" s="196" customFormat="1" ht="44.45" customHeight="1">
      <c r="B80" s="420"/>
      <c r="C80" s="418"/>
      <c r="D80" s="1368" t="s">
        <v>961</v>
      </c>
      <c r="E80" s="1369"/>
      <c r="F80" s="1369"/>
      <c r="G80" s="1370"/>
      <c r="H80" s="426"/>
      <c r="I80" s="427"/>
      <c r="J80" s="428"/>
      <c r="K80" s="429">
        <f t="shared" ref="K80:K86" si="2">SUM(H80:J80)</f>
        <v>0</v>
      </c>
      <c r="L80" s="420" t="s">
        <v>965</v>
      </c>
      <c r="M80" s="430" t="e">
        <f>IF(K80/$K$84/$K$85*$K$86*100&gt;=0.2,"0.2以上","")</f>
        <v>#DIV/0!</v>
      </c>
      <c r="N80" s="904" t="s">
        <v>1371</v>
      </c>
      <c r="O80" s="420"/>
      <c r="P80" s="416"/>
    </row>
    <row r="81" spans="2:19" s="196" customFormat="1" ht="41.45" customHeight="1">
      <c r="B81" s="420"/>
      <c r="C81" s="418"/>
      <c r="D81" s="1371" t="s">
        <v>962</v>
      </c>
      <c r="E81" s="1372"/>
      <c r="F81" s="1372"/>
      <c r="G81" s="1373"/>
      <c r="H81" s="431"/>
      <c r="I81" s="432"/>
      <c r="J81" s="433"/>
      <c r="K81" s="434">
        <f t="shared" si="2"/>
        <v>0</v>
      </c>
      <c r="L81" s="420" t="s">
        <v>965</v>
      </c>
      <c r="M81" s="435" t="e">
        <f>IF(K81/$K$84/$K$85*$K$86*100&gt;=0.2,"0.2以上","")</f>
        <v>#DIV/0!</v>
      </c>
      <c r="N81" s="904" t="s">
        <v>1371</v>
      </c>
      <c r="O81" s="420"/>
      <c r="P81" s="416"/>
    </row>
    <row r="82" spans="2:19" s="196" customFormat="1" ht="46.5" customHeight="1" thickBot="1">
      <c r="B82" s="420"/>
      <c r="C82" s="418"/>
      <c r="D82" s="1371" t="s">
        <v>963</v>
      </c>
      <c r="E82" s="1372"/>
      <c r="F82" s="1372"/>
      <c r="G82" s="1373"/>
      <c r="H82" s="431"/>
      <c r="I82" s="432"/>
      <c r="J82" s="433"/>
      <c r="K82" s="434">
        <f t="shared" si="2"/>
        <v>0</v>
      </c>
      <c r="L82" s="420" t="s">
        <v>965</v>
      </c>
      <c r="M82" s="436" t="e">
        <f>IF(K82/$K$84/$K$85*$K$86*100&gt;=0.2,"0.2以上","")</f>
        <v>#DIV/0!</v>
      </c>
      <c r="N82" s="904" t="s">
        <v>1371</v>
      </c>
      <c r="O82" s="420"/>
      <c r="P82" s="416"/>
    </row>
    <row r="83" spans="2:19" s="196" customFormat="1" ht="83.1" customHeight="1" thickBot="1">
      <c r="B83" s="420"/>
      <c r="C83" s="1374" t="s">
        <v>1366</v>
      </c>
      <c r="D83" s="1375"/>
      <c r="E83" s="1375"/>
      <c r="F83" s="1375"/>
      <c r="G83" s="1376"/>
      <c r="H83" s="437">
        <f>SUM(H80:H82)</f>
        <v>0</v>
      </c>
      <c r="I83" s="438">
        <f>SUM(I80:I82)</f>
        <v>0</v>
      </c>
      <c r="J83" s="439">
        <f>SUM(J80:J82)</f>
        <v>0</v>
      </c>
      <c r="K83" s="434">
        <f t="shared" si="2"/>
        <v>0</v>
      </c>
      <c r="L83" s="420" t="s">
        <v>965</v>
      </c>
      <c r="M83" s="440" t="str">
        <f>IF(COUNTIF(M80:M82,"0.2以上")&gt;=3,"OK","")</f>
        <v/>
      </c>
      <c r="N83" s="420"/>
      <c r="O83" s="420"/>
      <c r="P83" s="416"/>
      <c r="S83" s="903"/>
    </row>
    <row r="84" spans="2:19" s="196" customFormat="1" ht="54.95" customHeight="1">
      <c r="B84" s="420"/>
      <c r="C84" s="1354" t="s">
        <v>1372</v>
      </c>
      <c r="D84" s="1355"/>
      <c r="E84" s="1355"/>
      <c r="F84" s="1355"/>
      <c r="G84" s="1356"/>
      <c r="H84" s="441"/>
      <c r="I84" s="442"/>
      <c r="J84" s="443"/>
      <c r="K84" s="434">
        <f t="shared" si="2"/>
        <v>0</v>
      </c>
      <c r="L84" s="187" t="s">
        <v>440</v>
      </c>
      <c r="M84" s="420"/>
      <c r="N84" s="420"/>
      <c r="O84" s="420"/>
      <c r="P84" s="416"/>
      <c r="S84" s="903"/>
    </row>
    <row r="85" spans="2:19" s="196" customFormat="1" ht="74.45" customHeight="1">
      <c r="B85" s="420"/>
      <c r="C85" s="1354" t="s">
        <v>1373</v>
      </c>
      <c r="D85" s="1355"/>
      <c r="E85" s="1355"/>
      <c r="F85" s="1355"/>
      <c r="G85" s="1356"/>
      <c r="H85" s="441"/>
      <c r="I85" s="442"/>
      <c r="J85" s="443"/>
      <c r="K85" s="434">
        <f t="shared" si="2"/>
        <v>0</v>
      </c>
      <c r="L85" s="187" t="s">
        <v>428</v>
      </c>
      <c r="M85" s="420"/>
      <c r="N85" s="420"/>
      <c r="O85" s="420"/>
      <c r="P85" s="416"/>
      <c r="S85" s="903"/>
    </row>
    <row r="86" spans="2:19" s="196" customFormat="1" ht="27" customHeight="1" thickBot="1">
      <c r="B86" s="420"/>
      <c r="C86" s="1357" t="s">
        <v>1326</v>
      </c>
      <c r="D86" s="1358"/>
      <c r="E86" s="1358"/>
      <c r="F86" s="1359"/>
      <c r="G86" s="1360"/>
      <c r="H86" s="444"/>
      <c r="I86" s="445"/>
      <c r="J86" s="446"/>
      <c r="K86" s="447">
        <f t="shared" si="2"/>
        <v>0</v>
      </c>
      <c r="L86" s="187" t="s">
        <v>441</v>
      </c>
      <c r="M86" s="420"/>
      <c r="N86" s="420"/>
      <c r="O86" s="420"/>
      <c r="P86" s="416"/>
      <c r="S86" s="903"/>
    </row>
    <row r="87" spans="2:19" s="196" customFormat="1" ht="36.950000000000003" customHeight="1" thickBot="1">
      <c r="B87" s="420"/>
      <c r="C87" s="1361" t="s">
        <v>964</v>
      </c>
      <c r="D87" s="1362"/>
      <c r="E87" s="1363"/>
      <c r="F87" s="1363"/>
      <c r="G87" s="1364"/>
      <c r="H87" s="448" t="e">
        <f>ROUNDDOWN(H83/H84/H85*H86*100,2)</f>
        <v>#DIV/0!</v>
      </c>
      <c r="I87" s="448" t="e">
        <f>I83/I84/I85*I86*100</f>
        <v>#DIV/0!</v>
      </c>
      <c r="J87" s="448" t="e">
        <f>J83/J84/J85*J86*100</f>
        <v>#DIV/0!</v>
      </c>
      <c r="K87" s="449" t="e">
        <f>K83/K84/K85*K86*100</f>
        <v>#DIV/0!</v>
      </c>
      <c r="L87" s="187"/>
      <c r="M87" s="420"/>
      <c r="N87" s="417" t="e">
        <f>IF(K87&gt;=5,IF(M83="OK",5,3),IF(K87&gt;3,2,0))</f>
        <v>#DIV/0!</v>
      </c>
      <c r="O87" s="450" t="s">
        <v>429</v>
      </c>
      <c r="P87" s="416"/>
      <c r="S87" s="903"/>
    </row>
    <row r="88" spans="2:19" s="196" customFormat="1">
      <c r="C88" s="213"/>
      <c r="D88" s="214"/>
      <c r="E88" s="214"/>
      <c r="F88" s="214"/>
      <c r="G88" s="214"/>
      <c r="H88" s="214"/>
      <c r="I88" s="214"/>
      <c r="J88" s="214"/>
      <c r="K88" s="214"/>
      <c r="L88" s="214"/>
      <c r="M88" s="214"/>
      <c r="N88" s="206"/>
      <c r="O88" s="206"/>
      <c r="P88" s="206"/>
      <c r="S88" s="903"/>
    </row>
    <row r="89" spans="2:19" s="196" customFormat="1" ht="30" customHeight="1">
      <c r="C89" s="902" t="s">
        <v>1368</v>
      </c>
      <c r="D89" s="1330" t="s">
        <v>485</v>
      </c>
      <c r="E89" s="1330"/>
      <c r="F89" s="1330"/>
      <c r="G89" s="1330"/>
      <c r="H89" s="1330"/>
      <c r="I89" s="1330"/>
      <c r="J89" s="1330"/>
      <c r="K89" s="1330"/>
      <c r="L89" s="1330"/>
      <c r="M89" s="1331"/>
      <c r="N89" s="206"/>
      <c r="O89" s="206"/>
      <c r="P89" s="206"/>
      <c r="Q89" s="203"/>
    </row>
    <row r="90" spans="2:19" s="196" customFormat="1" ht="30" customHeight="1">
      <c r="C90" s="902" t="s">
        <v>1371</v>
      </c>
      <c r="D90" s="1330" t="s">
        <v>1370</v>
      </c>
      <c r="E90" s="1330"/>
      <c r="F90" s="1330"/>
      <c r="G90" s="1330"/>
      <c r="H90" s="1330"/>
      <c r="I90" s="1330"/>
      <c r="J90" s="1330"/>
      <c r="K90" s="1330"/>
      <c r="L90" s="1330"/>
      <c r="M90" s="1331"/>
      <c r="N90" s="206"/>
      <c r="O90" s="206"/>
      <c r="P90" s="206"/>
      <c r="Q90" s="203"/>
    </row>
    <row r="91" spans="2:19" s="196" customFormat="1" ht="15" customHeight="1">
      <c r="C91" s="902" t="s">
        <v>1367</v>
      </c>
      <c r="D91" s="1330" t="s">
        <v>486</v>
      </c>
      <c r="E91" s="1330"/>
      <c r="F91" s="1330"/>
      <c r="G91" s="1330"/>
      <c r="H91" s="1330"/>
      <c r="I91" s="1330"/>
      <c r="J91" s="1330"/>
      <c r="K91" s="1330"/>
      <c r="L91" s="1330"/>
      <c r="M91" s="1331"/>
      <c r="N91" s="206"/>
      <c r="O91" s="206"/>
      <c r="P91" s="206"/>
      <c r="Q91" s="203"/>
    </row>
    <row r="92" spans="2:19" s="196" customFormat="1" ht="15" customHeight="1">
      <c r="C92" s="902" t="s">
        <v>1369</v>
      </c>
      <c r="D92" s="1330" t="s">
        <v>487</v>
      </c>
      <c r="E92" s="1330"/>
      <c r="F92" s="1330"/>
      <c r="G92" s="1330"/>
      <c r="H92" s="1330"/>
      <c r="I92" s="1330"/>
      <c r="J92" s="1330"/>
      <c r="K92" s="1330"/>
      <c r="L92" s="1330"/>
      <c r="M92" s="1331"/>
      <c r="N92" s="206"/>
      <c r="O92" s="206"/>
      <c r="P92" s="206"/>
      <c r="Q92" s="203"/>
    </row>
    <row r="93" spans="2:19">
      <c r="C93" s="220"/>
      <c r="D93" s="220"/>
      <c r="E93" s="220"/>
      <c r="F93" s="220"/>
      <c r="G93" s="220"/>
      <c r="H93" s="210"/>
      <c r="I93" s="189"/>
      <c r="J93" s="205"/>
      <c r="K93" s="210"/>
      <c r="M93" s="210"/>
      <c r="N93" s="210"/>
      <c r="S93" s="187"/>
    </row>
    <row r="94" spans="2:19" ht="19.899999999999999" customHeight="1">
      <c r="B94" s="230" t="s">
        <v>488</v>
      </c>
      <c r="C94" s="229" t="s">
        <v>489</v>
      </c>
    </row>
    <row r="95" spans="2:19" ht="19.899999999999999" customHeight="1">
      <c r="C95" s="1344" t="s">
        <v>490</v>
      </c>
      <c r="D95" s="1344"/>
      <c r="E95" s="1344"/>
      <c r="F95" s="1344"/>
      <c r="G95" s="1344"/>
      <c r="H95" s="1344"/>
      <c r="I95" s="1344"/>
      <c r="J95" s="1344"/>
      <c r="K95" s="1344"/>
      <c r="L95" s="1344"/>
      <c r="M95" s="1344"/>
      <c r="N95" s="1344"/>
      <c r="O95" s="1344"/>
      <c r="P95" s="194"/>
    </row>
    <row r="96" spans="2:19" ht="25.5" customHeight="1">
      <c r="C96" s="1341"/>
      <c r="D96" s="1341"/>
      <c r="E96" s="1341"/>
      <c r="F96" s="1341"/>
      <c r="G96" s="1341"/>
      <c r="H96" s="208" t="s">
        <v>282</v>
      </c>
      <c r="I96" s="208" t="s">
        <v>282</v>
      </c>
      <c r="J96" s="208" t="s">
        <v>282</v>
      </c>
      <c r="K96" s="225" t="s">
        <v>430</v>
      </c>
    </row>
    <row r="97" spans="2:17" ht="40.15" customHeight="1" thickBot="1">
      <c r="C97" s="1342" t="s">
        <v>1374</v>
      </c>
      <c r="D97" s="1343"/>
      <c r="E97" s="1343"/>
      <c r="F97" s="1343"/>
      <c r="G97" s="1343"/>
      <c r="H97" s="231"/>
      <c r="I97" s="231"/>
      <c r="J97" s="231"/>
      <c r="K97" s="232">
        <f>SUM(H97:J97)</f>
        <v>0</v>
      </c>
      <c r="L97" s="187" t="s">
        <v>440</v>
      </c>
    </row>
    <row r="98" spans="2:17" ht="40.15" customHeight="1">
      <c r="C98" s="1342" t="s">
        <v>1375</v>
      </c>
      <c r="D98" s="1343"/>
      <c r="E98" s="1343"/>
      <c r="F98" s="1343"/>
      <c r="G98" s="1343"/>
      <c r="H98" s="231"/>
      <c r="I98" s="231"/>
      <c r="J98" s="231"/>
      <c r="K98" s="232">
        <f>SUM(H98:J98)</f>
        <v>0</v>
      </c>
      <c r="L98" s="187" t="s">
        <v>440</v>
      </c>
      <c r="M98" s="1377" t="s">
        <v>1328</v>
      </c>
      <c r="N98" s="1379"/>
      <c r="O98" s="1383" t="s">
        <v>1386</v>
      </c>
      <c r="Q98" s="187" t="s">
        <v>1329</v>
      </c>
    </row>
    <row r="99" spans="2:17" ht="40.15" customHeight="1" thickBot="1">
      <c r="C99" s="1342" t="s">
        <v>1376</v>
      </c>
      <c r="D99" s="1343"/>
      <c r="E99" s="1343"/>
      <c r="F99" s="1343"/>
      <c r="G99" s="1343"/>
      <c r="H99" s="231"/>
      <c r="I99" s="231"/>
      <c r="J99" s="231"/>
      <c r="K99" s="232">
        <f>SUM(H99:J99)</f>
        <v>0</v>
      </c>
      <c r="L99" s="187" t="s">
        <v>428</v>
      </c>
      <c r="M99" s="1378"/>
      <c r="N99" s="1380"/>
      <c r="O99" s="1383"/>
      <c r="Q99" s="187" t="s">
        <v>1330</v>
      </c>
    </row>
    <row r="100" spans="2:17" ht="40.15" customHeight="1">
      <c r="C100" s="1342" t="s">
        <v>1327</v>
      </c>
      <c r="D100" s="1343"/>
      <c r="E100" s="1343"/>
      <c r="F100" s="1339"/>
      <c r="G100" s="1339"/>
      <c r="H100" s="231"/>
      <c r="I100" s="231"/>
      <c r="J100" s="231"/>
      <c r="K100" s="232">
        <f>SUM(H100:J100)</f>
        <v>0</v>
      </c>
      <c r="L100" s="187" t="s">
        <v>441</v>
      </c>
    </row>
    <row r="101" spans="2:17" ht="33" customHeight="1">
      <c r="C101" s="1345" t="s">
        <v>484</v>
      </c>
      <c r="D101" s="1335"/>
      <c r="E101" s="1339"/>
      <c r="F101" s="1339"/>
      <c r="G101" s="1339"/>
      <c r="H101" s="243">
        <f>IFERROR(ROUNDDOWN(H97/H98/H99*H100*100,2),0)</f>
        <v>0</v>
      </c>
      <c r="I101" s="243">
        <f>IFERROR(ROUNDDOWN(I97/I98/I99*I100*100,2),0)</f>
        <v>0</v>
      </c>
      <c r="J101" s="243">
        <f>IFERROR(ROUNDDOWN(J97/J98/J99*J100*100,2),0)</f>
        <v>0</v>
      </c>
      <c r="K101" s="243">
        <f>IFERROR(ROUNDDOWN(K97/K98/K99*K100*100,2),0)</f>
        <v>0</v>
      </c>
      <c r="L101" s="187" t="s">
        <v>453</v>
      </c>
      <c r="N101" s="234" t="str">
        <f>IF(AND(K101&gt;=3,N98="有"),"5",IF(AND(K101&gt;=3,N98="無"),"3",IF(AND(K101&lt;3,K101&gt;=2),"1","0")))</f>
        <v>0</v>
      </c>
      <c r="O101" s="200" t="s">
        <v>429</v>
      </c>
    </row>
    <row r="102" spans="2:17" s="196" customFormat="1" ht="15" customHeight="1">
      <c r="C102" s="204"/>
      <c r="D102" s="205"/>
      <c r="E102" s="206"/>
      <c r="F102" s="206"/>
      <c r="G102" s="206"/>
      <c r="H102" s="206"/>
      <c r="I102" s="206"/>
      <c r="J102" s="235"/>
      <c r="K102" s="236"/>
      <c r="L102" s="237"/>
      <c r="M102" s="206"/>
      <c r="N102" s="206"/>
      <c r="O102" s="206"/>
      <c r="P102" s="206"/>
    </row>
    <row r="103" spans="2:17" s="196" customFormat="1" ht="56.25" customHeight="1">
      <c r="C103" s="238" t="s">
        <v>1377</v>
      </c>
      <c r="D103" s="1330" t="s">
        <v>491</v>
      </c>
      <c r="E103" s="1330"/>
      <c r="F103" s="1330"/>
      <c r="G103" s="1330"/>
      <c r="H103" s="1330"/>
      <c r="I103" s="1330"/>
      <c r="J103" s="1330"/>
      <c r="K103" s="1330"/>
      <c r="L103" s="1330"/>
      <c r="M103" s="1331"/>
      <c r="N103" s="206"/>
      <c r="O103" s="206"/>
      <c r="P103" s="206"/>
    </row>
    <row r="104" spans="2:17">
      <c r="C104" s="220"/>
      <c r="D104" s="220"/>
      <c r="E104" s="220"/>
      <c r="F104" s="220"/>
      <c r="G104" s="220"/>
      <c r="H104" s="210"/>
      <c r="I104" s="189"/>
      <c r="J104" s="205"/>
      <c r="K104" s="210"/>
      <c r="M104" s="210"/>
      <c r="N104" s="210"/>
    </row>
    <row r="105" spans="2:17" ht="14.25">
      <c r="B105" s="230" t="s">
        <v>492</v>
      </c>
      <c r="C105" s="229" t="s">
        <v>493</v>
      </c>
    </row>
    <row r="106" spans="2:17" ht="19.899999999999999" customHeight="1">
      <c r="C106" s="1344" t="s">
        <v>494</v>
      </c>
      <c r="D106" s="1344"/>
      <c r="E106" s="1344"/>
      <c r="F106" s="1344"/>
      <c r="G106" s="1344"/>
      <c r="H106" s="1344"/>
      <c r="I106" s="1344"/>
      <c r="J106" s="1344"/>
      <c r="K106" s="1344"/>
      <c r="L106" s="1344"/>
      <c r="M106" s="1344"/>
      <c r="N106" s="1344"/>
      <c r="O106" s="1344"/>
      <c r="P106" s="194"/>
    </row>
    <row r="107" spans="2:17" ht="25.5" customHeight="1">
      <c r="C107" s="1341"/>
      <c r="D107" s="1341"/>
      <c r="E107" s="1341"/>
      <c r="F107" s="1341"/>
      <c r="G107" s="1341"/>
      <c r="H107" s="208" t="s">
        <v>282</v>
      </c>
      <c r="I107" s="208" t="s">
        <v>282</v>
      </c>
      <c r="J107" s="208" t="s">
        <v>282</v>
      </c>
      <c r="K107" s="225" t="s">
        <v>430</v>
      </c>
    </row>
    <row r="108" spans="2:17" ht="40.15" customHeight="1">
      <c r="C108" s="1342" t="s">
        <v>442</v>
      </c>
      <c r="D108" s="1343"/>
      <c r="E108" s="1343"/>
      <c r="F108" s="1343"/>
      <c r="G108" s="1343"/>
      <c r="H108" s="231"/>
      <c r="I108" s="231"/>
      <c r="J108" s="231"/>
      <c r="K108" s="232">
        <f>SUM(H108:J108)</f>
        <v>0</v>
      </c>
      <c r="L108" s="187" t="s">
        <v>441</v>
      </c>
    </row>
    <row r="109" spans="2:17" ht="40.15" customHeight="1">
      <c r="C109" s="1342" t="s">
        <v>443</v>
      </c>
      <c r="D109" s="1343"/>
      <c r="E109" s="1343"/>
      <c r="F109" s="1339"/>
      <c r="G109" s="1339"/>
      <c r="H109" s="231"/>
      <c r="I109" s="231"/>
      <c r="J109" s="231"/>
      <c r="K109" s="232">
        <f>SUM(H109:J109)</f>
        <v>0</v>
      </c>
      <c r="L109" s="187" t="s">
        <v>441</v>
      </c>
    </row>
    <row r="110" spans="2:17" ht="33" customHeight="1">
      <c r="C110" s="1345" t="s">
        <v>495</v>
      </c>
      <c r="D110" s="1335"/>
      <c r="E110" s="1339"/>
      <c r="F110" s="1339"/>
      <c r="G110" s="1339"/>
      <c r="H110" s="241">
        <f>IFERROR(ROUNDDOWN(H108/H109*100,2),0)</f>
        <v>0</v>
      </c>
      <c r="I110" s="241">
        <f>IFERROR(ROUNDDOWN(I108/I109*100,2),0)</f>
        <v>0</v>
      </c>
      <c r="J110" s="241">
        <f>IFERROR(ROUNDDOWN(J108/J109*100,2),0)</f>
        <v>0</v>
      </c>
      <c r="K110" s="241">
        <f>IFERROR(ROUNDDOWN(K108/K109*100,2),0)</f>
        <v>0</v>
      </c>
      <c r="L110" s="187" t="s">
        <v>452</v>
      </c>
      <c r="N110" s="234" t="str">
        <f>IF(K110&gt;=50,"5",IF(AND(K110&lt;50,K110&gt;=35),"3","0"))</f>
        <v>0</v>
      </c>
      <c r="O110" s="200" t="s">
        <v>429</v>
      </c>
    </row>
    <row r="111" spans="2:17">
      <c r="C111" s="218"/>
      <c r="D111" s="218"/>
      <c r="E111" s="218"/>
      <c r="F111" s="218"/>
      <c r="G111" s="218"/>
      <c r="H111" s="192"/>
      <c r="I111" s="189"/>
      <c r="J111" s="235"/>
      <c r="K111" s="244"/>
      <c r="L111" s="190"/>
      <c r="M111" s="192"/>
      <c r="N111" s="192"/>
    </row>
    <row r="112" spans="2:17" ht="14.25">
      <c r="B112" s="230" t="s">
        <v>496</v>
      </c>
      <c r="C112" s="229" t="s">
        <v>497</v>
      </c>
    </row>
    <row r="113" spans="2:19" ht="19.899999999999999" customHeight="1">
      <c r="C113" s="1344" t="s">
        <v>498</v>
      </c>
      <c r="D113" s="1344"/>
      <c r="E113" s="1344"/>
      <c r="F113" s="1344"/>
      <c r="G113" s="1344"/>
      <c r="H113" s="1344"/>
      <c r="I113" s="1344"/>
      <c r="J113" s="1344"/>
      <c r="K113" s="1344"/>
      <c r="L113" s="1344"/>
      <c r="M113" s="1344"/>
      <c r="N113" s="1344"/>
      <c r="O113" s="1344"/>
      <c r="P113" s="194"/>
    </row>
    <row r="114" spans="2:19" ht="25.5" customHeight="1">
      <c r="C114" s="1341"/>
      <c r="D114" s="1341"/>
      <c r="E114" s="1341"/>
      <c r="F114" s="1341"/>
      <c r="G114" s="1341"/>
      <c r="H114" s="208" t="s">
        <v>282</v>
      </c>
      <c r="I114" s="208" t="s">
        <v>282</v>
      </c>
      <c r="J114" s="208" t="s">
        <v>282</v>
      </c>
      <c r="K114" s="225" t="s">
        <v>430</v>
      </c>
    </row>
    <row r="115" spans="2:19" ht="40.15" customHeight="1">
      <c r="C115" s="1342" t="s">
        <v>1378</v>
      </c>
      <c r="D115" s="1343"/>
      <c r="E115" s="1343"/>
      <c r="F115" s="1343"/>
      <c r="G115" s="1343"/>
      <c r="H115" s="231"/>
      <c r="I115" s="231"/>
      <c r="J115" s="231"/>
      <c r="K115" s="232">
        <f>SUM(H115:J115)</f>
        <v>0</v>
      </c>
      <c r="L115" s="187" t="s">
        <v>428</v>
      </c>
    </row>
    <row r="116" spans="2:19" ht="40.15" customHeight="1">
      <c r="C116" s="1342" t="s">
        <v>444</v>
      </c>
      <c r="D116" s="1343"/>
      <c r="E116" s="1343"/>
      <c r="F116" s="1339"/>
      <c r="G116" s="1339"/>
      <c r="H116" s="231"/>
      <c r="I116" s="231"/>
      <c r="J116" s="231"/>
      <c r="K116" s="232">
        <f>SUM(H116:J116)</f>
        <v>0</v>
      </c>
      <c r="L116" s="187" t="s">
        <v>428</v>
      </c>
    </row>
    <row r="117" spans="2:19" ht="40.15" customHeight="1">
      <c r="C117" s="1345" t="s">
        <v>495</v>
      </c>
      <c r="D117" s="1335"/>
      <c r="E117" s="1339"/>
      <c r="F117" s="1339"/>
      <c r="G117" s="1339"/>
      <c r="H117" s="241">
        <f>IFERROR(ROUNDDOWN(H115/H116*100,2),0)</f>
        <v>0</v>
      </c>
      <c r="I117" s="241">
        <f>IFERROR(ROUNDDOWN(I115/I116*100,2),0)</f>
        <v>0</v>
      </c>
      <c r="J117" s="241">
        <f>IFERROR(ROUNDDOWN(J115/J116*100,2),0)</f>
        <v>0</v>
      </c>
      <c r="K117" s="241">
        <f>IFERROR(ROUNDDOWN(K115/K116*100,2),0)</f>
        <v>0</v>
      </c>
      <c r="L117" s="201" t="s">
        <v>452</v>
      </c>
      <c r="N117" s="234" t="str">
        <f>IF(K117&gt;=10,"5",IF(AND(K117&lt;10,K117&gt;=5),"3","0"))</f>
        <v>0</v>
      </c>
      <c r="O117" s="200" t="s">
        <v>429</v>
      </c>
    </row>
    <row r="118" spans="2:19" s="196" customFormat="1" ht="15" customHeight="1">
      <c r="C118" s="204"/>
      <c r="D118" s="205"/>
      <c r="E118" s="206"/>
      <c r="F118" s="206"/>
      <c r="G118" s="206"/>
      <c r="H118" s="206"/>
      <c r="I118" s="206"/>
      <c r="J118" s="235"/>
      <c r="K118" s="236"/>
      <c r="L118" s="237"/>
      <c r="M118" s="206"/>
      <c r="N118" s="206"/>
      <c r="O118" s="206"/>
      <c r="P118" s="206"/>
      <c r="Q118" s="203"/>
    </row>
    <row r="119" spans="2:19" s="196" customFormat="1" ht="15" customHeight="1">
      <c r="C119" s="902" t="s">
        <v>1379</v>
      </c>
      <c r="D119" s="1330" t="s">
        <v>499</v>
      </c>
      <c r="E119" s="1330"/>
      <c r="F119" s="1330"/>
      <c r="G119" s="1330"/>
      <c r="H119" s="1330"/>
      <c r="I119" s="1330"/>
      <c r="J119" s="1330"/>
      <c r="K119" s="1330"/>
      <c r="L119" s="1330"/>
      <c r="M119" s="1331"/>
      <c r="N119" s="206"/>
      <c r="O119" s="206"/>
      <c r="P119" s="206"/>
      <c r="Q119" s="203"/>
    </row>
    <row r="120" spans="2:19" ht="69" customHeight="1">
      <c r="C120" s="902" t="s">
        <v>1380</v>
      </c>
      <c r="D120" s="1393" t="s">
        <v>1381</v>
      </c>
      <c r="E120" s="1393"/>
      <c r="F120" s="1393"/>
      <c r="G120" s="1393"/>
      <c r="H120" s="1393"/>
      <c r="I120" s="1393"/>
      <c r="J120" s="1393"/>
      <c r="K120" s="1393"/>
      <c r="L120" s="1393"/>
      <c r="M120" s="1394"/>
    </row>
    <row r="121" spans="2:19">
      <c r="C121" s="220"/>
      <c r="D121" s="220"/>
      <c r="E121" s="220"/>
      <c r="F121" s="220"/>
      <c r="G121" s="220"/>
      <c r="H121" s="210"/>
      <c r="I121" s="189"/>
      <c r="J121" s="205"/>
      <c r="K121" s="210"/>
      <c r="M121" s="210"/>
      <c r="N121" s="210"/>
    </row>
    <row r="122" spans="2:19" ht="19.899999999999999" customHeight="1">
      <c r="B122" s="230" t="s">
        <v>500</v>
      </c>
      <c r="C122" s="229" t="s">
        <v>501</v>
      </c>
    </row>
    <row r="123" spans="2:19" ht="19.899999999999999" customHeight="1">
      <c r="C123" s="1344" t="s">
        <v>502</v>
      </c>
      <c r="D123" s="1344"/>
      <c r="E123" s="1344"/>
      <c r="F123" s="1344"/>
      <c r="G123" s="1344"/>
      <c r="H123" s="1344"/>
      <c r="I123" s="1344"/>
      <c r="J123" s="1344"/>
      <c r="K123" s="1344"/>
      <c r="L123" s="1344"/>
      <c r="M123" s="1344"/>
      <c r="N123" s="1344"/>
      <c r="O123" s="1344"/>
      <c r="P123" s="194"/>
    </row>
    <row r="124" spans="2:19" ht="25.5" customHeight="1">
      <c r="C124" s="1341"/>
      <c r="D124" s="1341"/>
      <c r="E124" s="1341"/>
      <c r="F124" s="1341"/>
      <c r="G124" s="1341"/>
      <c r="H124" s="208" t="s">
        <v>282</v>
      </c>
      <c r="I124" s="208" t="s">
        <v>282</v>
      </c>
      <c r="J124" s="208" t="s">
        <v>282</v>
      </c>
      <c r="K124" s="225" t="s">
        <v>430</v>
      </c>
    </row>
    <row r="125" spans="2:19" ht="40.15" customHeight="1">
      <c r="C125" s="1342" t="s">
        <v>1382</v>
      </c>
      <c r="D125" s="1343"/>
      <c r="E125" s="1343"/>
      <c r="F125" s="1343"/>
      <c r="G125" s="1343"/>
      <c r="H125" s="231"/>
      <c r="I125" s="231"/>
      <c r="J125" s="231"/>
      <c r="K125" s="232">
        <f>SUM(H125:J125)</f>
        <v>0</v>
      </c>
      <c r="L125" s="187" t="s">
        <v>428</v>
      </c>
    </row>
    <row r="126" spans="2:19" ht="40.15" customHeight="1">
      <c r="C126" s="1342" t="s">
        <v>444</v>
      </c>
      <c r="D126" s="1343"/>
      <c r="E126" s="1343"/>
      <c r="F126" s="1339"/>
      <c r="G126" s="1339"/>
      <c r="H126" s="231"/>
      <c r="I126" s="231"/>
      <c r="J126" s="231"/>
      <c r="K126" s="232">
        <f>SUM(H126:J126)</f>
        <v>0</v>
      </c>
      <c r="L126" s="187" t="s">
        <v>428</v>
      </c>
    </row>
    <row r="127" spans="2:19" ht="40.15" customHeight="1">
      <c r="C127" s="1345" t="s">
        <v>503</v>
      </c>
      <c r="D127" s="1335"/>
      <c r="E127" s="1339"/>
      <c r="F127" s="1339"/>
      <c r="G127" s="1339"/>
      <c r="H127" s="241">
        <f>IFERROR(ROUNDDOWN(H125/H126*100,2),0)</f>
        <v>0</v>
      </c>
      <c r="I127" s="241">
        <f>IFERROR(ROUNDDOWN(I125/I126*100,2),0)</f>
        <v>0</v>
      </c>
      <c r="J127" s="241">
        <f>IFERROR(ROUNDDOWN(J125/J126*100,2),0)</f>
        <v>0</v>
      </c>
      <c r="K127" s="241">
        <f>IFERROR(ROUNDDOWN(K125/K126*100,2),0)</f>
        <v>0</v>
      </c>
      <c r="L127" s="201" t="s">
        <v>452</v>
      </c>
      <c r="N127" s="234" t="str">
        <f>IF(K127&gt;=10,"5",IF(AND(K127&lt;10,K127&gt;=5),"3","0"))</f>
        <v>0</v>
      </c>
      <c r="O127" s="200" t="s">
        <v>429</v>
      </c>
    </row>
    <row r="128" spans="2:19" s="196" customFormat="1" ht="15" customHeight="1">
      <c r="C128" s="204"/>
      <c r="D128" s="205"/>
      <c r="E128" s="206"/>
      <c r="F128" s="206"/>
      <c r="G128" s="206"/>
      <c r="H128" s="206"/>
      <c r="I128" s="206"/>
      <c r="J128" s="235"/>
      <c r="K128" s="236"/>
      <c r="L128" s="237"/>
      <c r="M128" s="206"/>
      <c r="N128" s="206"/>
      <c r="O128" s="206"/>
      <c r="P128" s="206"/>
      <c r="S128" s="903"/>
    </row>
    <row r="129" spans="2:19" s="196" customFormat="1" ht="15" customHeight="1">
      <c r="C129" s="204"/>
      <c r="D129" s="205"/>
      <c r="E129" s="206"/>
      <c r="F129" s="206"/>
      <c r="G129" s="206"/>
      <c r="H129" s="206"/>
      <c r="I129" s="206"/>
      <c r="J129" s="206"/>
      <c r="K129" s="206"/>
      <c r="L129" s="206"/>
      <c r="M129" s="206"/>
      <c r="N129" s="206"/>
      <c r="O129" s="206"/>
      <c r="P129" s="206"/>
      <c r="S129" s="903"/>
    </row>
    <row r="130" spans="2:19" s="196" customFormat="1" ht="60.6" customHeight="1">
      <c r="C130" s="902" t="s">
        <v>1383</v>
      </c>
      <c r="D130" s="1330" t="s">
        <v>1384</v>
      </c>
      <c r="E130" s="1330"/>
      <c r="F130" s="1330"/>
      <c r="G130" s="1330"/>
      <c r="H130" s="1330"/>
      <c r="I130" s="1330"/>
      <c r="J130" s="1330"/>
      <c r="K130" s="1330"/>
      <c r="L130" s="1330"/>
      <c r="M130" s="1331"/>
      <c r="N130" s="206"/>
      <c r="O130" s="206"/>
      <c r="P130" s="206"/>
      <c r="S130" s="903"/>
    </row>
    <row r="132" spans="2:19" ht="33" customHeight="1">
      <c r="I132" s="1389" t="s">
        <v>445</v>
      </c>
      <c r="J132" s="1390"/>
      <c r="K132" s="1390"/>
      <c r="L132" s="1390"/>
      <c r="M132" s="1391"/>
      <c r="N132" s="245" t="e">
        <f>N16+N34+N46+N59+N72+N87+N101+N110+N117+N127</f>
        <v>#DIV/0!</v>
      </c>
      <c r="O132" s="187" t="s">
        <v>429</v>
      </c>
    </row>
    <row r="133" spans="2:19">
      <c r="C133" s="218"/>
      <c r="D133" s="218"/>
      <c r="E133" s="218"/>
      <c r="F133" s="218"/>
      <c r="G133" s="218"/>
      <c r="H133" s="192"/>
      <c r="I133" s="189"/>
      <c r="J133" s="221"/>
      <c r="K133" s="192"/>
      <c r="M133" s="192"/>
      <c r="N133" s="210"/>
    </row>
    <row r="134" spans="2:19" ht="24.95" customHeight="1">
      <c r="B134" s="1336" t="s">
        <v>504</v>
      </c>
      <c r="C134" s="1336"/>
      <c r="D134" s="1336"/>
      <c r="E134" s="1336"/>
      <c r="F134" s="1336"/>
      <c r="G134" s="1336"/>
      <c r="H134" s="1336"/>
      <c r="I134" s="1336"/>
      <c r="J134" s="1336"/>
      <c r="K134" s="1336"/>
      <c r="L134" s="1336"/>
      <c r="M134" s="1336"/>
      <c r="N134" s="222"/>
    </row>
    <row r="135" spans="2:19" ht="40.15" customHeight="1">
      <c r="C135" s="1392" t="s">
        <v>505</v>
      </c>
      <c r="D135" s="1388"/>
      <c r="E135" s="1387" t="s">
        <v>506</v>
      </c>
      <c r="F135" s="1387"/>
      <c r="G135" s="1387"/>
      <c r="H135" s="1387"/>
      <c r="I135" s="1387"/>
      <c r="J135" s="1387"/>
      <c r="K135" s="1387"/>
      <c r="L135" s="1337"/>
      <c r="M135" s="217"/>
      <c r="N135" s="222"/>
    </row>
    <row r="136" spans="2:19" ht="100.15" customHeight="1">
      <c r="C136" s="1337" t="s">
        <v>507</v>
      </c>
      <c r="D136" s="1388"/>
      <c r="E136" s="1387" t="s">
        <v>508</v>
      </c>
      <c r="F136" s="1387"/>
      <c r="G136" s="1387"/>
      <c r="H136" s="1387"/>
      <c r="I136" s="1387"/>
      <c r="J136" s="1387"/>
      <c r="K136" s="1387"/>
      <c r="L136" s="1337"/>
      <c r="M136" s="217"/>
      <c r="N136" s="222"/>
    </row>
    <row r="137" spans="2:19">
      <c r="C137" s="218"/>
      <c r="D137" s="218"/>
      <c r="E137" s="218"/>
      <c r="F137" s="218"/>
      <c r="G137" s="218"/>
      <c r="H137" s="192"/>
      <c r="I137" s="189"/>
      <c r="J137" s="221"/>
      <c r="K137" s="192"/>
      <c r="M137" s="192"/>
      <c r="N137" s="210"/>
    </row>
    <row r="138" spans="2:19">
      <c r="C138" s="218"/>
      <c r="D138" s="218"/>
      <c r="E138" s="218"/>
      <c r="F138" s="218"/>
      <c r="G138" s="218"/>
      <c r="H138" s="192"/>
      <c r="I138" s="189"/>
      <c r="J138" s="221"/>
      <c r="K138" s="192"/>
      <c r="M138" s="192"/>
      <c r="N138" s="210"/>
    </row>
    <row r="139" spans="2:19">
      <c r="C139" s="218"/>
      <c r="D139" s="218"/>
      <c r="E139" s="218"/>
      <c r="F139" s="218"/>
      <c r="G139" s="218"/>
      <c r="H139" s="192"/>
      <c r="I139" s="189"/>
      <c r="J139" s="221"/>
      <c r="K139" s="192"/>
      <c r="M139" s="192"/>
      <c r="N139" s="210"/>
    </row>
    <row r="140" spans="2:19">
      <c r="C140" s="218"/>
      <c r="D140" s="218"/>
      <c r="E140" s="218"/>
      <c r="F140" s="218"/>
      <c r="G140" s="218"/>
      <c r="H140" s="192"/>
      <c r="I140" s="189"/>
      <c r="J140" s="221"/>
      <c r="K140" s="192"/>
      <c r="M140" s="192"/>
      <c r="N140" s="210"/>
    </row>
    <row r="141" spans="2:19">
      <c r="C141" s="218"/>
      <c r="D141" s="218"/>
      <c r="E141" s="218"/>
      <c r="F141" s="218"/>
      <c r="G141" s="218"/>
      <c r="H141" s="192"/>
      <c r="I141" s="189"/>
      <c r="J141" s="221"/>
      <c r="K141" s="192"/>
      <c r="M141" s="192"/>
      <c r="N141" s="210"/>
    </row>
    <row r="142" spans="2:19">
      <c r="C142" s="218"/>
      <c r="D142" s="218"/>
      <c r="E142" s="218"/>
      <c r="F142" s="218"/>
      <c r="G142" s="218"/>
      <c r="H142" s="192"/>
      <c r="I142" s="189"/>
      <c r="J142" s="221"/>
      <c r="K142" s="192"/>
      <c r="M142" s="192"/>
      <c r="N142" s="210"/>
    </row>
    <row r="143" spans="2:19">
      <c r="C143" s="218"/>
      <c r="D143" s="218"/>
      <c r="E143" s="218"/>
      <c r="F143" s="218"/>
      <c r="G143" s="218"/>
      <c r="H143" s="192"/>
      <c r="I143" s="189"/>
      <c r="J143" s="221"/>
      <c r="K143" s="192"/>
      <c r="M143" s="192"/>
      <c r="N143" s="210"/>
    </row>
    <row r="144" spans="2:19">
      <c r="C144" s="218"/>
      <c r="D144" s="218"/>
      <c r="E144" s="218"/>
      <c r="F144" s="218"/>
      <c r="G144" s="218"/>
      <c r="H144" s="192"/>
      <c r="I144" s="189"/>
      <c r="J144" s="221"/>
      <c r="K144" s="192"/>
      <c r="M144" s="192"/>
      <c r="N144" s="210"/>
    </row>
    <row r="145" spans="2:14" ht="14.25">
      <c r="B145" s="1336" t="s">
        <v>509</v>
      </c>
      <c r="C145" s="1336"/>
      <c r="D145" s="1336"/>
      <c r="E145" s="1336"/>
      <c r="F145" s="1336"/>
      <c r="G145" s="1336"/>
      <c r="H145" s="1336"/>
      <c r="I145" s="1336"/>
      <c r="J145" s="1336"/>
      <c r="K145" s="1336"/>
      <c r="L145" s="1336"/>
      <c r="M145" s="1336"/>
      <c r="N145" s="222"/>
    </row>
    <row r="146" spans="2:14" ht="40.15" customHeight="1">
      <c r="C146" s="1337" t="s">
        <v>510</v>
      </c>
      <c r="D146" s="1338"/>
      <c r="E146" s="1338"/>
      <c r="F146" s="1338"/>
      <c r="G146" s="1338"/>
      <c r="H146" s="1338"/>
      <c r="I146" s="1338"/>
      <c r="J146" s="1338"/>
      <c r="K146" s="1338"/>
      <c r="L146" s="1338"/>
      <c r="M146" s="217"/>
      <c r="N146" s="222"/>
    </row>
    <row r="147" spans="2:14">
      <c r="C147" s="218"/>
      <c r="D147" s="218"/>
      <c r="E147" s="218"/>
      <c r="F147" s="218"/>
      <c r="G147" s="218"/>
      <c r="H147" s="192"/>
      <c r="I147" s="189"/>
      <c r="J147" s="221"/>
      <c r="K147" s="192"/>
      <c r="M147" s="192"/>
      <c r="N147" s="210"/>
    </row>
    <row r="148" spans="2:14">
      <c r="C148" s="218"/>
      <c r="D148" s="218"/>
      <c r="E148" s="218"/>
      <c r="F148" s="218"/>
      <c r="G148" s="218"/>
      <c r="H148" s="192"/>
      <c r="I148" s="189"/>
      <c r="J148" s="221"/>
      <c r="K148" s="192"/>
      <c r="M148" s="192"/>
      <c r="N148" s="210"/>
    </row>
    <row r="149" spans="2:14">
      <c r="C149" s="218"/>
      <c r="D149" s="218"/>
      <c r="E149" s="218"/>
      <c r="F149" s="218"/>
      <c r="G149" s="218"/>
      <c r="H149" s="192"/>
      <c r="I149" s="189"/>
      <c r="J149" s="221"/>
      <c r="K149" s="192"/>
      <c r="M149" s="192"/>
      <c r="N149" s="210"/>
    </row>
    <row r="150" spans="2:14">
      <c r="C150" s="218"/>
      <c r="D150" s="218"/>
      <c r="E150" s="218"/>
      <c r="F150" s="218"/>
      <c r="G150" s="218"/>
      <c r="H150" s="192"/>
      <c r="I150" s="189"/>
      <c r="J150" s="221"/>
      <c r="K150" s="192"/>
      <c r="M150" s="192"/>
      <c r="N150" s="210"/>
    </row>
    <row r="151" spans="2:14">
      <c r="C151" s="218"/>
      <c r="D151" s="218"/>
      <c r="E151" s="218"/>
      <c r="F151" s="218"/>
      <c r="G151" s="218"/>
      <c r="H151" s="192"/>
      <c r="I151" s="189"/>
      <c r="J151" s="221"/>
      <c r="K151" s="192"/>
      <c r="M151" s="192"/>
      <c r="N151" s="210"/>
    </row>
    <row r="152" spans="2:14">
      <c r="C152" s="218"/>
      <c r="D152" s="218"/>
      <c r="E152" s="218"/>
      <c r="F152" s="218"/>
      <c r="G152" s="218"/>
      <c r="H152" s="192"/>
      <c r="I152" s="189"/>
      <c r="J152" s="221"/>
      <c r="K152" s="192"/>
      <c r="M152" s="192"/>
      <c r="N152" s="210"/>
    </row>
    <row r="153" spans="2:14">
      <c r="C153" s="218"/>
      <c r="D153" s="218"/>
      <c r="E153" s="218"/>
      <c r="F153" s="218"/>
      <c r="G153" s="218"/>
      <c r="H153" s="192"/>
      <c r="I153" s="189"/>
      <c r="J153" s="221"/>
      <c r="K153" s="192"/>
      <c r="M153" s="192"/>
      <c r="N153" s="210"/>
    </row>
    <row r="154" spans="2:14" ht="14.25">
      <c r="B154" s="1336" t="s">
        <v>969</v>
      </c>
      <c r="C154" s="1336"/>
      <c r="D154" s="1336"/>
      <c r="E154" s="1336"/>
      <c r="F154" s="1336"/>
      <c r="G154" s="1336"/>
      <c r="H154" s="1336"/>
      <c r="I154" s="1336"/>
      <c r="J154" s="1336"/>
      <c r="K154" s="1336"/>
      <c r="L154" s="1336"/>
      <c r="M154" s="1336"/>
      <c r="N154" s="210"/>
    </row>
    <row r="155" spans="2:14" ht="65.099999999999994" customHeight="1">
      <c r="C155" s="1337" t="s">
        <v>968</v>
      </c>
      <c r="D155" s="1338"/>
      <c r="E155" s="1338"/>
      <c r="F155" s="1338"/>
      <c r="G155" s="1338"/>
      <c r="H155" s="1338"/>
      <c r="I155" s="1338"/>
      <c r="J155" s="1338"/>
      <c r="K155" s="1338"/>
      <c r="L155" s="1338"/>
      <c r="M155" s="217"/>
      <c r="N155" s="210"/>
    </row>
    <row r="156" spans="2:14">
      <c r="C156" s="218"/>
      <c r="D156" s="218"/>
      <c r="E156" s="218"/>
      <c r="F156" s="218"/>
      <c r="G156" s="218"/>
      <c r="H156" s="192"/>
      <c r="I156" s="189"/>
      <c r="J156" s="221"/>
      <c r="K156" s="192"/>
      <c r="M156" s="192"/>
      <c r="N156" s="210"/>
    </row>
    <row r="157" spans="2:14">
      <c r="C157" s="218"/>
      <c r="D157" s="218"/>
      <c r="E157" s="218"/>
      <c r="F157" s="218"/>
      <c r="G157" s="218"/>
      <c r="H157" s="192"/>
      <c r="I157" s="189"/>
      <c r="J157" s="221"/>
      <c r="K157" s="192"/>
      <c r="M157" s="192"/>
      <c r="N157" s="210"/>
    </row>
    <row r="158" spans="2:14">
      <c r="C158" s="218"/>
      <c r="D158" s="218"/>
      <c r="E158" s="218"/>
      <c r="F158" s="218"/>
      <c r="G158" s="218"/>
      <c r="H158" s="192"/>
      <c r="I158" s="189"/>
      <c r="J158" s="221"/>
      <c r="K158" s="192"/>
      <c r="M158" s="192"/>
      <c r="N158" s="210"/>
    </row>
    <row r="159" spans="2:14">
      <c r="C159" s="218"/>
      <c r="D159" s="218"/>
      <c r="E159" s="218"/>
      <c r="F159" s="218"/>
      <c r="G159" s="218"/>
      <c r="H159" s="192"/>
      <c r="I159" s="189"/>
      <c r="J159" s="221"/>
      <c r="K159" s="192"/>
      <c r="M159" s="192"/>
      <c r="N159" s="210"/>
    </row>
    <row r="160" spans="2:14">
      <c r="C160" s="218"/>
      <c r="D160" s="218"/>
      <c r="E160" s="218"/>
      <c r="F160" s="218"/>
      <c r="G160" s="218"/>
      <c r="H160" s="192"/>
      <c r="I160" s="189"/>
      <c r="J160" s="221"/>
      <c r="K160" s="192"/>
      <c r="M160" s="192"/>
      <c r="N160" s="210"/>
    </row>
    <row r="161" spans="2:15">
      <c r="C161" s="218"/>
      <c r="D161" s="218"/>
      <c r="E161" s="218"/>
      <c r="F161" s="218"/>
      <c r="G161" s="218"/>
      <c r="H161" s="192"/>
      <c r="I161" s="189"/>
      <c r="J161" s="221"/>
      <c r="K161" s="192"/>
      <c r="M161" s="192"/>
      <c r="N161" s="210"/>
    </row>
    <row r="162" spans="2:15">
      <c r="C162" s="218"/>
      <c r="D162" s="218"/>
      <c r="E162" s="218"/>
      <c r="F162" s="218"/>
      <c r="G162" s="218"/>
      <c r="H162" s="192"/>
      <c r="I162" s="189"/>
      <c r="J162" s="221"/>
      <c r="K162" s="192"/>
      <c r="M162" s="192"/>
      <c r="N162" s="210"/>
    </row>
    <row r="163" spans="2:15">
      <c r="C163" s="218"/>
      <c r="D163" s="218"/>
      <c r="E163" s="218"/>
      <c r="F163" s="218"/>
      <c r="G163" s="218"/>
      <c r="H163" s="192"/>
      <c r="I163" s="189"/>
      <c r="J163" s="221"/>
      <c r="K163" s="192"/>
      <c r="M163" s="192"/>
      <c r="N163" s="210"/>
    </row>
    <row r="164" spans="2:15" ht="14.25">
      <c r="B164" s="1336" t="s">
        <v>966</v>
      </c>
      <c r="C164" s="1336"/>
      <c r="D164" s="1336"/>
      <c r="E164" s="1336"/>
      <c r="F164" s="1336"/>
      <c r="G164" s="1336"/>
      <c r="H164" s="1336"/>
      <c r="I164" s="1336"/>
      <c r="J164" s="1336"/>
      <c r="K164" s="1336"/>
      <c r="L164" s="1336"/>
      <c r="M164" s="1336"/>
      <c r="N164" s="222"/>
    </row>
    <row r="165" spans="2:15" ht="30" customHeight="1">
      <c r="C165" s="1337" t="s">
        <v>511</v>
      </c>
      <c r="D165" s="1338"/>
      <c r="E165" s="1338"/>
      <c r="F165" s="1338"/>
      <c r="G165" s="1338"/>
      <c r="H165" s="1338"/>
      <c r="I165" s="1338"/>
      <c r="J165" s="1338"/>
      <c r="K165" s="1338"/>
      <c r="L165" s="1338"/>
      <c r="M165" s="217"/>
      <c r="N165" s="222"/>
    </row>
    <row r="166" spans="2:15" ht="21.75" customHeight="1">
      <c r="C166" s="190" t="s">
        <v>446</v>
      </c>
    </row>
    <row r="167" spans="2:15" ht="86.25" customHeight="1">
      <c r="C167" s="1384"/>
      <c r="D167" s="1385"/>
      <c r="E167" s="1385"/>
      <c r="F167" s="1385"/>
      <c r="G167" s="1385"/>
      <c r="H167" s="1385"/>
      <c r="I167" s="1385"/>
      <c r="J167" s="1385"/>
      <c r="K167" s="1385"/>
      <c r="L167" s="1385"/>
      <c r="M167" s="1386"/>
      <c r="N167" s="223"/>
      <c r="O167" s="224"/>
    </row>
    <row r="168" spans="2:15">
      <c r="C168" s="218"/>
      <c r="D168" s="218"/>
      <c r="E168" s="218"/>
      <c r="F168" s="218"/>
      <c r="G168" s="218"/>
      <c r="H168" s="192"/>
      <c r="I168" s="189"/>
      <c r="J168" s="221"/>
      <c r="K168" s="192"/>
      <c r="M168" s="192"/>
      <c r="N168" s="210"/>
    </row>
    <row r="169" spans="2:15">
      <c r="C169" s="218"/>
      <c r="D169" s="218"/>
      <c r="E169" s="218"/>
      <c r="F169" s="218"/>
      <c r="G169" s="218"/>
      <c r="H169" s="192"/>
      <c r="I169" s="189"/>
      <c r="J169" s="221"/>
      <c r="K169" s="192"/>
      <c r="M169" s="192"/>
      <c r="N169" s="210"/>
    </row>
    <row r="170" spans="2:15">
      <c r="C170" s="218"/>
      <c r="D170" s="218"/>
      <c r="E170" s="218"/>
      <c r="F170" s="218"/>
      <c r="G170" s="218"/>
      <c r="H170" s="192"/>
      <c r="I170" s="189"/>
      <c r="J170" s="221"/>
      <c r="K170" s="192"/>
      <c r="M170" s="192"/>
      <c r="N170" s="210"/>
    </row>
    <row r="171" spans="2:15">
      <c r="C171" s="218"/>
      <c r="D171" s="218"/>
      <c r="E171" s="218"/>
      <c r="F171" s="218"/>
      <c r="G171" s="218"/>
      <c r="H171" s="192"/>
      <c r="I171" s="189"/>
      <c r="J171" s="221"/>
      <c r="K171" s="192"/>
      <c r="M171" s="192"/>
      <c r="N171" s="210"/>
    </row>
    <row r="172" spans="2:15">
      <c r="C172" s="218"/>
      <c r="D172" s="218"/>
      <c r="E172" s="218"/>
      <c r="F172" s="218"/>
      <c r="G172" s="218"/>
      <c r="H172" s="192"/>
      <c r="I172" s="189"/>
      <c r="J172" s="221"/>
      <c r="K172" s="192"/>
      <c r="M172" s="192"/>
      <c r="N172" s="210"/>
    </row>
    <row r="173" spans="2:15">
      <c r="C173" s="218"/>
      <c r="D173" s="218"/>
      <c r="E173" s="218"/>
      <c r="F173" s="218"/>
      <c r="G173" s="218"/>
      <c r="H173" s="192"/>
      <c r="I173" s="189"/>
      <c r="J173" s="221"/>
      <c r="K173" s="192"/>
      <c r="M173" s="192"/>
      <c r="N173" s="210"/>
    </row>
    <row r="174" spans="2:15" ht="14.25">
      <c r="B174" s="1336" t="s">
        <v>967</v>
      </c>
      <c r="C174" s="1336"/>
      <c r="D174" s="1336"/>
      <c r="E174" s="1336"/>
      <c r="F174" s="1336"/>
      <c r="G174" s="1336"/>
      <c r="H174" s="1336"/>
      <c r="I174" s="1336"/>
      <c r="J174" s="1336"/>
      <c r="K174" s="1336"/>
      <c r="L174" s="1336"/>
      <c r="M174" s="1336"/>
      <c r="N174" s="222"/>
    </row>
    <row r="175" spans="2:15" ht="40.15" customHeight="1">
      <c r="C175" s="1337" t="s">
        <v>512</v>
      </c>
      <c r="D175" s="1338"/>
      <c r="E175" s="1338"/>
      <c r="F175" s="1338"/>
      <c r="G175" s="1338"/>
      <c r="H175" s="1338"/>
      <c r="I175" s="1338"/>
      <c r="J175" s="1338"/>
      <c r="K175" s="1338"/>
      <c r="L175" s="1338"/>
      <c r="M175" s="217"/>
      <c r="N175" s="222"/>
    </row>
  </sheetData>
  <mergeCells count="109">
    <mergeCell ref="C123:O123"/>
    <mergeCell ref="C124:G124"/>
    <mergeCell ref="C107:G107"/>
    <mergeCell ref="C101:G101"/>
    <mergeCell ref="B174:M174"/>
    <mergeCell ref="C175:L175"/>
    <mergeCell ref="B145:M145"/>
    <mergeCell ref="C146:L146"/>
    <mergeCell ref="B164:M164"/>
    <mergeCell ref="C165:L165"/>
    <mergeCell ref="C167:M167"/>
    <mergeCell ref="C125:G125"/>
    <mergeCell ref="C126:G126"/>
    <mergeCell ref="C127:G127"/>
    <mergeCell ref="E135:L135"/>
    <mergeCell ref="C136:D136"/>
    <mergeCell ref="E136:L136"/>
    <mergeCell ref="D130:M130"/>
    <mergeCell ref="I132:M132"/>
    <mergeCell ref="B134:M134"/>
    <mergeCell ref="C135:D135"/>
    <mergeCell ref="C106:O106"/>
    <mergeCell ref="D120:M120"/>
    <mergeCell ref="C113:O113"/>
    <mergeCell ref="C114:G114"/>
    <mergeCell ref="C115:G115"/>
    <mergeCell ref="D119:M119"/>
    <mergeCell ref="C108:G108"/>
    <mergeCell ref="C109:G109"/>
    <mergeCell ref="C110:G110"/>
    <mergeCell ref="C116:G116"/>
    <mergeCell ref="C117:G117"/>
    <mergeCell ref="D103:M103"/>
    <mergeCell ref="C56:G56"/>
    <mergeCell ref="C57:G57"/>
    <mergeCell ref="C58:G58"/>
    <mergeCell ref="C59:G59"/>
    <mergeCell ref="D62:M62"/>
    <mergeCell ref="C78:O78"/>
    <mergeCell ref="C98:G98"/>
    <mergeCell ref="C99:G99"/>
    <mergeCell ref="C72:F72"/>
    <mergeCell ref="D75:M75"/>
    <mergeCell ref="D63:M63"/>
    <mergeCell ref="D64:M64"/>
    <mergeCell ref="C68:O68"/>
    <mergeCell ref="C70:F70"/>
    <mergeCell ref="C71:F71"/>
    <mergeCell ref="O98:O99"/>
    <mergeCell ref="C100:G100"/>
    <mergeCell ref="C85:G85"/>
    <mergeCell ref="C86:G86"/>
    <mergeCell ref="C87:G87"/>
    <mergeCell ref="C79:G79"/>
    <mergeCell ref="D80:G80"/>
    <mergeCell ref="D81:G81"/>
    <mergeCell ref="D82:G82"/>
    <mergeCell ref="C83:G83"/>
    <mergeCell ref="C84:G84"/>
    <mergeCell ref="D89:M89"/>
    <mergeCell ref="D91:M91"/>
    <mergeCell ref="D92:M92"/>
    <mergeCell ref="C95:O95"/>
    <mergeCell ref="C96:G96"/>
    <mergeCell ref="C97:G97"/>
    <mergeCell ref="M98:M99"/>
    <mergeCell ref="N98:N99"/>
    <mergeCell ref="C31:G31"/>
    <mergeCell ref="D22:M22"/>
    <mergeCell ref="C26:O26"/>
    <mergeCell ref="C46:G46"/>
    <mergeCell ref="D49:M49"/>
    <mergeCell ref="C45:G45"/>
    <mergeCell ref="D50:M50"/>
    <mergeCell ref="D51:M51"/>
    <mergeCell ref="C55:O55"/>
    <mergeCell ref="B2:P2"/>
    <mergeCell ref="C4:O4"/>
    <mergeCell ref="C5:P5"/>
    <mergeCell ref="C6:P6"/>
    <mergeCell ref="B8:K8"/>
    <mergeCell ref="C10:K10"/>
    <mergeCell ref="C11:D11"/>
    <mergeCell ref="C12:D12"/>
    <mergeCell ref="C13:D13"/>
    <mergeCell ref="D19:M19"/>
    <mergeCell ref="D23:M23"/>
    <mergeCell ref="D52:M52"/>
    <mergeCell ref="D65:M65"/>
    <mergeCell ref="D90:M90"/>
    <mergeCell ref="C14:D14"/>
    <mergeCell ref="C15:D15"/>
    <mergeCell ref="B154:M154"/>
    <mergeCell ref="C155:L155"/>
    <mergeCell ref="C32:G32"/>
    <mergeCell ref="F34:G34"/>
    <mergeCell ref="D37:M37"/>
    <mergeCell ref="C43:G43"/>
    <mergeCell ref="C44:G44"/>
    <mergeCell ref="D38:M38"/>
    <mergeCell ref="D39:M39"/>
    <mergeCell ref="C42:O42"/>
    <mergeCell ref="C16:D16"/>
    <mergeCell ref="D20:M20"/>
    <mergeCell ref="D21:M21"/>
    <mergeCell ref="C27:G27"/>
    <mergeCell ref="C28:G28"/>
    <mergeCell ref="C29:G29"/>
    <mergeCell ref="C30:G30"/>
  </mergeCells>
  <phoneticPr fontId="4"/>
  <dataValidations disablePrompts="1" count="2">
    <dataValidation type="list" allowBlank="1" showInputMessage="1" showErrorMessage="1" sqref="G70:G72 JC70:JC72 SY70:SY72 ACU70:ACU72 AMQ70:AMQ72 AWM70:AWM72 BGI70:BGI72 BQE70:BQE72 CAA70:CAA72 CJW70:CJW72 CTS70:CTS72 DDO70:DDO72 DNK70:DNK72 DXG70:DXG72 EHC70:EHC72 EQY70:EQY72 FAU70:FAU72 FKQ70:FKQ72 FUM70:FUM72 GEI70:GEI72 GOE70:GOE72 GYA70:GYA72 HHW70:HHW72 HRS70:HRS72 IBO70:IBO72 ILK70:ILK72 IVG70:IVG72 JFC70:JFC72 JOY70:JOY72 JYU70:JYU72 KIQ70:KIQ72 KSM70:KSM72 LCI70:LCI72 LME70:LME72 LWA70:LWA72 MFW70:MFW72 MPS70:MPS72 MZO70:MZO72 NJK70:NJK72 NTG70:NTG72 ODC70:ODC72 OMY70:OMY72 OWU70:OWU72 PGQ70:PGQ72 PQM70:PQM72 QAI70:QAI72 QKE70:QKE72 QUA70:QUA72 RDW70:RDW72 RNS70:RNS72 RXO70:RXO72 SHK70:SHK72 SRG70:SRG72 TBC70:TBC72 TKY70:TKY72 TUU70:TUU72 UEQ70:UEQ72 UOM70:UOM72 UYI70:UYI72 VIE70:VIE72 VSA70:VSA72 WBW70:WBW72 WLS70:WLS72 WVO70:WVO72 G65616:G65618 JC65616:JC65618 SY65616:SY65618 ACU65616:ACU65618 AMQ65616:AMQ65618 AWM65616:AWM65618 BGI65616:BGI65618 BQE65616:BQE65618 CAA65616:CAA65618 CJW65616:CJW65618 CTS65616:CTS65618 DDO65616:DDO65618 DNK65616:DNK65618 DXG65616:DXG65618 EHC65616:EHC65618 EQY65616:EQY65618 FAU65616:FAU65618 FKQ65616:FKQ65618 FUM65616:FUM65618 GEI65616:GEI65618 GOE65616:GOE65618 GYA65616:GYA65618 HHW65616:HHW65618 HRS65616:HRS65618 IBO65616:IBO65618 ILK65616:ILK65618 IVG65616:IVG65618 JFC65616:JFC65618 JOY65616:JOY65618 JYU65616:JYU65618 KIQ65616:KIQ65618 KSM65616:KSM65618 LCI65616:LCI65618 LME65616:LME65618 LWA65616:LWA65618 MFW65616:MFW65618 MPS65616:MPS65618 MZO65616:MZO65618 NJK65616:NJK65618 NTG65616:NTG65618 ODC65616:ODC65618 OMY65616:OMY65618 OWU65616:OWU65618 PGQ65616:PGQ65618 PQM65616:PQM65618 QAI65616:QAI65618 QKE65616:QKE65618 QUA65616:QUA65618 RDW65616:RDW65618 RNS65616:RNS65618 RXO65616:RXO65618 SHK65616:SHK65618 SRG65616:SRG65618 TBC65616:TBC65618 TKY65616:TKY65618 TUU65616:TUU65618 UEQ65616:UEQ65618 UOM65616:UOM65618 UYI65616:UYI65618 VIE65616:VIE65618 VSA65616:VSA65618 WBW65616:WBW65618 WLS65616:WLS65618 WVO65616:WVO65618 G131152:G131154 JC131152:JC131154 SY131152:SY131154 ACU131152:ACU131154 AMQ131152:AMQ131154 AWM131152:AWM131154 BGI131152:BGI131154 BQE131152:BQE131154 CAA131152:CAA131154 CJW131152:CJW131154 CTS131152:CTS131154 DDO131152:DDO131154 DNK131152:DNK131154 DXG131152:DXG131154 EHC131152:EHC131154 EQY131152:EQY131154 FAU131152:FAU131154 FKQ131152:FKQ131154 FUM131152:FUM131154 GEI131152:GEI131154 GOE131152:GOE131154 GYA131152:GYA131154 HHW131152:HHW131154 HRS131152:HRS131154 IBO131152:IBO131154 ILK131152:ILK131154 IVG131152:IVG131154 JFC131152:JFC131154 JOY131152:JOY131154 JYU131152:JYU131154 KIQ131152:KIQ131154 KSM131152:KSM131154 LCI131152:LCI131154 LME131152:LME131154 LWA131152:LWA131154 MFW131152:MFW131154 MPS131152:MPS131154 MZO131152:MZO131154 NJK131152:NJK131154 NTG131152:NTG131154 ODC131152:ODC131154 OMY131152:OMY131154 OWU131152:OWU131154 PGQ131152:PGQ131154 PQM131152:PQM131154 QAI131152:QAI131154 QKE131152:QKE131154 QUA131152:QUA131154 RDW131152:RDW131154 RNS131152:RNS131154 RXO131152:RXO131154 SHK131152:SHK131154 SRG131152:SRG131154 TBC131152:TBC131154 TKY131152:TKY131154 TUU131152:TUU131154 UEQ131152:UEQ131154 UOM131152:UOM131154 UYI131152:UYI131154 VIE131152:VIE131154 VSA131152:VSA131154 WBW131152:WBW131154 WLS131152:WLS131154 WVO131152:WVO131154 G196688:G196690 JC196688:JC196690 SY196688:SY196690 ACU196688:ACU196690 AMQ196688:AMQ196690 AWM196688:AWM196690 BGI196688:BGI196690 BQE196688:BQE196690 CAA196688:CAA196690 CJW196688:CJW196690 CTS196688:CTS196690 DDO196688:DDO196690 DNK196688:DNK196690 DXG196688:DXG196690 EHC196688:EHC196690 EQY196688:EQY196690 FAU196688:FAU196690 FKQ196688:FKQ196690 FUM196688:FUM196690 GEI196688:GEI196690 GOE196688:GOE196690 GYA196688:GYA196690 HHW196688:HHW196690 HRS196688:HRS196690 IBO196688:IBO196690 ILK196688:ILK196690 IVG196688:IVG196690 JFC196688:JFC196690 JOY196688:JOY196690 JYU196688:JYU196690 KIQ196688:KIQ196690 KSM196688:KSM196690 LCI196688:LCI196690 LME196688:LME196690 LWA196688:LWA196690 MFW196688:MFW196690 MPS196688:MPS196690 MZO196688:MZO196690 NJK196688:NJK196690 NTG196688:NTG196690 ODC196688:ODC196690 OMY196688:OMY196690 OWU196688:OWU196690 PGQ196688:PGQ196690 PQM196688:PQM196690 QAI196688:QAI196690 QKE196688:QKE196690 QUA196688:QUA196690 RDW196688:RDW196690 RNS196688:RNS196690 RXO196688:RXO196690 SHK196688:SHK196690 SRG196688:SRG196690 TBC196688:TBC196690 TKY196688:TKY196690 TUU196688:TUU196690 UEQ196688:UEQ196690 UOM196688:UOM196690 UYI196688:UYI196690 VIE196688:VIE196690 VSA196688:VSA196690 WBW196688:WBW196690 WLS196688:WLS196690 WVO196688:WVO196690 G262224:G262226 JC262224:JC262226 SY262224:SY262226 ACU262224:ACU262226 AMQ262224:AMQ262226 AWM262224:AWM262226 BGI262224:BGI262226 BQE262224:BQE262226 CAA262224:CAA262226 CJW262224:CJW262226 CTS262224:CTS262226 DDO262224:DDO262226 DNK262224:DNK262226 DXG262224:DXG262226 EHC262224:EHC262226 EQY262224:EQY262226 FAU262224:FAU262226 FKQ262224:FKQ262226 FUM262224:FUM262226 GEI262224:GEI262226 GOE262224:GOE262226 GYA262224:GYA262226 HHW262224:HHW262226 HRS262224:HRS262226 IBO262224:IBO262226 ILK262224:ILK262226 IVG262224:IVG262226 JFC262224:JFC262226 JOY262224:JOY262226 JYU262224:JYU262226 KIQ262224:KIQ262226 KSM262224:KSM262226 LCI262224:LCI262226 LME262224:LME262226 LWA262224:LWA262226 MFW262224:MFW262226 MPS262224:MPS262226 MZO262224:MZO262226 NJK262224:NJK262226 NTG262224:NTG262226 ODC262224:ODC262226 OMY262224:OMY262226 OWU262224:OWU262226 PGQ262224:PGQ262226 PQM262224:PQM262226 QAI262224:QAI262226 QKE262224:QKE262226 QUA262224:QUA262226 RDW262224:RDW262226 RNS262224:RNS262226 RXO262224:RXO262226 SHK262224:SHK262226 SRG262224:SRG262226 TBC262224:TBC262226 TKY262224:TKY262226 TUU262224:TUU262226 UEQ262224:UEQ262226 UOM262224:UOM262226 UYI262224:UYI262226 VIE262224:VIE262226 VSA262224:VSA262226 WBW262224:WBW262226 WLS262224:WLS262226 WVO262224:WVO262226 G327760:G327762 JC327760:JC327762 SY327760:SY327762 ACU327760:ACU327762 AMQ327760:AMQ327762 AWM327760:AWM327762 BGI327760:BGI327762 BQE327760:BQE327762 CAA327760:CAA327762 CJW327760:CJW327762 CTS327760:CTS327762 DDO327760:DDO327762 DNK327760:DNK327762 DXG327760:DXG327762 EHC327760:EHC327762 EQY327760:EQY327762 FAU327760:FAU327762 FKQ327760:FKQ327762 FUM327760:FUM327762 GEI327760:GEI327762 GOE327760:GOE327762 GYA327760:GYA327762 HHW327760:HHW327762 HRS327760:HRS327762 IBO327760:IBO327762 ILK327760:ILK327762 IVG327760:IVG327762 JFC327760:JFC327762 JOY327760:JOY327762 JYU327760:JYU327762 KIQ327760:KIQ327762 KSM327760:KSM327762 LCI327760:LCI327762 LME327760:LME327762 LWA327760:LWA327762 MFW327760:MFW327762 MPS327760:MPS327762 MZO327760:MZO327762 NJK327760:NJK327762 NTG327760:NTG327762 ODC327760:ODC327762 OMY327760:OMY327762 OWU327760:OWU327762 PGQ327760:PGQ327762 PQM327760:PQM327762 QAI327760:QAI327762 QKE327760:QKE327762 QUA327760:QUA327762 RDW327760:RDW327762 RNS327760:RNS327762 RXO327760:RXO327762 SHK327760:SHK327762 SRG327760:SRG327762 TBC327760:TBC327762 TKY327760:TKY327762 TUU327760:TUU327762 UEQ327760:UEQ327762 UOM327760:UOM327762 UYI327760:UYI327762 VIE327760:VIE327762 VSA327760:VSA327762 WBW327760:WBW327762 WLS327760:WLS327762 WVO327760:WVO327762 G393296:G393298 JC393296:JC393298 SY393296:SY393298 ACU393296:ACU393298 AMQ393296:AMQ393298 AWM393296:AWM393298 BGI393296:BGI393298 BQE393296:BQE393298 CAA393296:CAA393298 CJW393296:CJW393298 CTS393296:CTS393298 DDO393296:DDO393298 DNK393296:DNK393298 DXG393296:DXG393298 EHC393296:EHC393298 EQY393296:EQY393298 FAU393296:FAU393298 FKQ393296:FKQ393298 FUM393296:FUM393298 GEI393296:GEI393298 GOE393296:GOE393298 GYA393296:GYA393298 HHW393296:HHW393298 HRS393296:HRS393298 IBO393296:IBO393298 ILK393296:ILK393298 IVG393296:IVG393298 JFC393296:JFC393298 JOY393296:JOY393298 JYU393296:JYU393298 KIQ393296:KIQ393298 KSM393296:KSM393298 LCI393296:LCI393298 LME393296:LME393298 LWA393296:LWA393298 MFW393296:MFW393298 MPS393296:MPS393298 MZO393296:MZO393298 NJK393296:NJK393298 NTG393296:NTG393298 ODC393296:ODC393298 OMY393296:OMY393298 OWU393296:OWU393298 PGQ393296:PGQ393298 PQM393296:PQM393298 QAI393296:QAI393298 QKE393296:QKE393298 QUA393296:QUA393298 RDW393296:RDW393298 RNS393296:RNS393298 RXO393296:RXO393298 SHK393296:SHK393298 SRG393296:SRG393298 TBC393296:TBC393298 TKY393296:TKY393298 TUU393296:TUU393298 UEQ393296:UEQ393298 UOM393296:UOM393298 UYI393296:UYI393298 VIE393296:VIE393298 VSA393296:VSA393298 WBW393296:WBW393298 WLS393296:WLS393298 WVO393296:WVO393298 G458832:G458834 JC458832:JC458834 SY458832:SY458834 ACU458832:ACU458834 AMQ458832:AMQ458834 AWM458832:AWM458834 BGI458832:BGI458834 BQE458832:BQE458834 CAA458832:CAA458834 CJW458832:CJW458834 CTS458832:CTS458834 DDO458832:DDO458834 DNK458832:DNK458834 DXG458832:DXG458834 EHC458832:EHC458834 EQY458832:EQY458834 FAU458832:FAU458834 FKQ458832:FKQ458834 FUM458832:FUM458834 GEI458832:GEI458834 GOE458832:GOE458834 GYA458832:GYA458834 HHW458832:HHW458834 HRS458832:HRS458834 IBO458832:IBO458834 ILK458832:ILK458834 IVG458832:IVG458834 JFC458832:JFC458834 JOY458832:JOY458834 JYU458832:JYU458834 KIQ458832:KIQ458834 KSM458832:KSM458834 LCI458832:LCI458834 LME458832:LME458834 LWA458832:LWA458834 MFW458832:MFW458834 MPS458832:MPS458834 MZO458832:MZO458834 NJK458832:NJK458834 NTG458832:NTG458834 ODC458832:ODC458834 OMY458832:OMY458834 OWU458832:OWU458834 PGQ458832:PGQ458834 PQM458832:PQM458834 QAI458832:QAI458834 QKE458832:QKE458834 QUA458832:QUA458834 RDW458832:RDW458834 RNS458832:RNS458834 RXO458832:RXO458834 SHK458832:SHK458834 SRG458832:SRG458834 TBC458832:TBC458834 TKY458832:TKY458834 TUU458832:TUU458834 UEQ458832:UEQ458834 UOM458832:UOM458834 UYI458832:UYI458834 VIE458832:VIE458834 VSA458832:VSA458834 WBW458832:WBW458834 WLS458832:WLS458834 WVO458832:WVO458834 G524368:G524370 JC524368:JC524370 SY524368:SY524370 ACU524368:ACU524370 AMQ524368:AMQ524370 AWM524368:AWM524370 BGI524368:BGI524370 BQE524368:BQE524370 CAA524368:CAA524370 CJW524368:CJW524370 CTS524368:CTS524370 DDO524368:DDO524370 DNK524368:DNK524370 DXG524368:DXG524370 EHC524368:EHC524370 EQY524368:EQY524370 FAU524368:FAU524370 FKQ524368:FKQ524370 FUM524368:FUM524370 GEI524368:GEI524370 GOE524368:GOE524370 GYA524368:GYA524370 HHW524368:HHW524370 HRS524368:HRS524370 IBO524368:IBO524370 ILK524368:ILK524370 IVG524368:IVG524370 JFC524368:JFC524370 JOY524368:JOY524370 JYU524368:JYU524370 KIQ524368:KIQ524370 KSM524368:KSM524370 LCI524368:LCI524370 LME524368:LME524370 LWA524368:LWA524370 MFW524368:MFW524370 MPS524368:MPS524370 MZO524368:MZO524370 NJK524368:NJK524370 NTG524368:NTG524370 ODC524368:ODC524370 OMY524368:OMY524370 OWU524368:OWU524370 PGQ524368:PGQ524370 PQM524368:PQM524370 QAI524368:QAI524370 QKE524368:QKE524370 QUA524368:QUA524370 RDW524368:RDW524370 RNS524368:RNS524370 RXO524368:RXO524370 SHK524368:SHK524370 SRG524368:SRG524370 TBC524368:TBC524370 TKY524368:TKY524370 TUU524368:TUU524370 UEQ524368:UEQ524370 UOM524368:UOM524370 UYI524368:UYI524370 VIE524368:VIE524370 VSA524368:VSA524370 WBW524368:WBW524370 WLS524368:WLS524370 WVO524368:WVO524370 G589904:G589906 JC589904:JC589906 SY589904:SY589906 ACU589904:ACU589906 AMQ589904:AMQ589906 AWM589904:AWM589906 BGI589904:BGI589906 BQE589904:BQE589906 CAA589904:CAA589906 CJW589904:CJW589906 CTS589904:CTS589906 DDO589904:DDO589906 DNK589904:DNK589906 DXG589904:DXG589906 EHC589904:EHC589906 EQY589904:EQY589906 FAU589904:FAU589906 FKQ589904:FKQ589906 FUM589904:FUM589906 GEI589904:GEI589906 GOE589904:GOE589906 GYA589904:GYA589906 HHW589904:HHW589906 HRS589904:HRS589906 IBO589904:IBO589906 ILK589904:ILK589906 IVG589904:IVG589906 JFC589904:JFC589906 JOY589904:JOY589906 JYU589904:JYU589906 KIQ589904:KIQ589906 KSM589904:KSM589906 LCI589904:LCI589906 LME589904:LME589906 LWA589904:LWA589906 MFW589904:MFW589906 MPS589904:MPS589906 MZO589904:MZO589906 NJK589904:NJK589906 NTG589904:NTG589906 ODC589904:ODC589906 OMY589904:OMY589906 OWU589904:OWU589906 PGQ589904:PGQ589906 PQM589904:PQM589906 QAI589904:QAI589906 QKE589904:QKE589906 QUA589904:QUA589906 RDW589904:RDW589906 RNS589904:RNS589906 RXO589904:RXO589906 SHK589904:SHK589906 SRG589904:SRG589906 TBC589904:TBC589906 TKY589904:TKY589906 TUU589904:TUU589906 UEQ589904:UEQ589906 UOM589904:UOM589906 UYI589904:UYI589906 VIE589904:VIE589906 VSA589904:VSA589906 WBW589904:WBW589906 WLS589904:WLS589906 WVO589904:WVO589906 G655440:G655442 JC655440:JC655442 SY655440:SY655442 ACU655440:ACU655442 AMQ655440:AMQ655442 AWM655440:AWM655442 BGI655440:BGI655442 BQE655440:BQE655442 CAA655440:CAA655442 CJW655440:CJW655442 CTS655440:CTS655442 DDO655440:DDO655442 DNK655440:DNK655442 DXG655440:DXG655442 EHC655440:EHC655442 EQY655440:EQY655442 FAU655440:FAU655442 FKQ655440:FKQ655442 FUM655440:FUM655442 GEI655440:GEI655442 GOE655440:GOE655442 GYA655440:GYA655442 HHW655440:HHW655442 HRS655440:HRS655442 IBO655440:IBO655442 ILK655440:ILK655442 IVG655440:IVG655442 JFC655440:JFC655442 JOY655440:JOY655442 JYU655440:JYU655442 KIQ655440:KIQ655442 KSM655440:KSM655442 LCI655440:LCI655442 LME655440:LME655442 LWA655440:LWA655442 MFW655440:MFW655442 MPS655440:MPS655442 MZO655440:MZO655442 NJK655440:NJK655442 NTG655440:NTG655442 ODC655440:ODC655442 OMY655440:OMY655442 OWU655440:OWU655442 PGQ655440:PGQ655442 PQM655440:PQM655442 QAI655440:QAI655442 QKE655440:QKE655442 QUA655440:QUA655442 RDW655440:RDW655442 RNS655440:RNS655442 RXO655440:RXO655442 SHK655440:SHK655442 SRG655440:SRG655442 TBC655440:TBC655442 TKY655440:TKY655442 TUU655440:TUU655442 UEQ655440:UEQ655442 UOM655440:UOM655442 UYI655440:UYI655442 VIE655440:VIE655442 VSA655440:VSA655442 WBW655440:WBW655442 WLS655440:WLS655442 WVO655440:WVO655442 G720976:G720978 JC720976:JC720978 SY720976:SY720978 ACU720976:ACU720978 AMQ720976:AMQ720978 AWM720976:AWM720978 BGI720976:BGI720978 BQE720976:BQE720978 CAA720976:CAA720978 CJW720976:CJW720978 CTS720976:CTS720978 DDO720976:DDO720978 DNK720976:DNK720978 DXG720976:DXG720978 EHC720976:EHC720978 EQY720976:EQY720978 FAU720976:FAU720978 FKQ720976:FKQ720978 FUM720976:FUM720978 GEI720976:GEI720978 GOE720976:GOE720978 GYA720976:GYA720978 HHW720976:HHW720978 HRS720976:HRS720978 IBO720976:IBO720978 ILK720976:ILK720978 IVG720976:IVG720978 JFC720976:JFC720978 JOY720976:JOY720978 JYU720976:JYU720978 KIQ720976:KIQ720978 KSM720976:KSM720978 LCI720976:LCI720978 LME720976:LME720978 LWA720976:LWA720978 MFW720976:MFW720978 MPS720976:MPS720978 MZO720976:MZO720978 NJK720976:NJK720978 NTG720976:NTG720978 ODC720976:ODC720978 OMY720976:OMY720978 OWU720976:OWU720978 PGQ720976:PGQ720978 PQM720976:PQM720978 QAI720976:QAI720978 QKE720976:QKE720978 QUA720976:QUA720978 RDW720976:RDW720978 RNS720976:RNS720978 RXO720976:RXO720978 SHK720976:SHK720978 SRG720976:SRG720978 TBC720976:TBC720978 TKY720976:TKY720978 TUU720976:TUU720978 UEQ720976:UEQ720978 UOM720976:UOM720978 UYI720976:UYI720978 VIE720976:VIE720978 VSA720976:VSA720978 WBW720976:WBW720978 WLS720976:WLS720978 WVO720976:WVO720978 G786512:G786514 JC786512:JC786514 SY786512:SY786514 ACU786512:ACU786514 AMQ786512:AMQ786514 AWM786512:AWM786514 BGI786512:BGI786514 BQE786512:BQE786514 CAA786512:CAA786514 CJW786512:CJW786514 CTS786512:CTS786514 DDO786512:DDO786514 DNK786512:DNK786514 DXG786512:DXG786514 EHC786512:EHC786514 EQY786512:EQY786514 FAU786512:FAU786514 FKQ786512:FKQ786514 FUM786512:FUM786514 GEI786512:GEI786514 GOE786512:GOE786514 GYA786512:GYA786514 HHW786512:HHW786514 HRS786512:HRS786514 IBO786512:IBO786514 ILK786512:ILK786514 IVG786512:IVG786514 JFC786512:JFC786514 JOY786512:JOY786514 JYU786512:JYU786514 KIQ786512:KIQ786514 KSM786512:KSM786514 LCI786512:LCI786514 LME786512:LME786514 LWA786512:LWA786514 MFW786512:MFW786514 MPS786512:MPS786514 MZO786512:MZO786514 NJK786512:NJK786514 NTG786512:NTG786514 ODC786512:ODC786514 OMY786512:OMY786514 OWU786512:OWU786514 PGQ786512:PGQ786514 PQM786512:PQM786514 QAI786512:QAI786514 QKE786512:QKE786514 QUA786512:QUA786514 RDW786512:RDW786514 RNS786512:RNS786514 RXO786512:RXO786514 SHK786512:SHK786514 SRG786512:SRG786514 TBC786512:TBC786514 TKY786512:TKY786514 TUU786512:TUU786514 UEQ786512:UEQ786514 UOM786512:UOM786514 UYI786512:UYI786514 VIE786512:VIE786514 VSA786512:VSA786514 WBW786512:WBW786514 WLS786512:WLS786514 WVO786512:WVO786514 G852048:G852050 JC852048:JC852050 SY852048:SY852050 ACU852048:ACU852050 AMQ852048:AMQ852050 AWM852048:AWM852050 BGI852048:BGI852050 BQE852048:BQE852050 CAA852048:CAA852050 CJW852048:CJW852050 CTS852048:CTS852050 DDO852048:DDO852050 DNK852048:DNK852050 DXG852048:DXG852050 EHC852048:EHC852050 EQY852048:EQY852050 FAU852048:FAU852050 FKQ852048:FKQ852050 FUM852048:FUM852050 GEI852048:GEI852050 GOE852048:GOE852050 GYA852048:GYA852050 HHW852048:HHW852050 HRS852048:HRS852050 IBO852048:IBO852050 ILK852048:ILK852050 IVG852048:IVG852050 JFC852048:JFC852050 JOY852048:JOY852050 JYU852048:JYU852050 KIQ852048:KIQ852050 KSM852048:KSM852050 LCI852048:LCI852050 LME852048:LME852050 LWA852048:LWA852050 MFW852048:MFW852050 MPS852048:MPS852050 MZO852048:MZO852050 NJK852048:NJK852050 NTG852048:NTG852050 ODC852048:ODC852050 OMY852048:OMY852050 OWU852048:OWU852050 PGQ852048:PGQ852050 PQM852048:PQM852050 QAI852048:QAI852050 QKE852048:QKE852050 QUA852048:QUA852050 RDW852048:RDW852050 RNS852048:RNS852050 RXO852048:RXO852050 SHK852048:SHK852050 SRG852048:SRG852050 TBC852048:TBC852050 TKY852048:TKY852050 TUU852048:TUU852050 UEQ852048:UEQ852050 UOM852048:UOM852050 UYI852048:UYI852050 VIE852048:VIE852050 VSA852048:VSA852050 WBW852048:WBW852050 WLS852048:WLS852050 WVO852048:WVO852050 G917584:G917586 JC917584:JC917586 SY917584:SY917586 ACU917584:ACU917586 AMQ917584:AMQ917586 AWM917584:AWM917586 BGI917584:BGI917586 BQE917584:BQE917586 CAA917584:CAA917586 CJW917584:CJW917586 CTS917584:CTS917586 DDO917584:DDO917586 DNK917584:DNK917586 DXG917584:DXG917586 EHC917584:EHC917586 EQY917584:EQY917586 FAU917584:FAU917586 FKQ917584:FKQ917586 FUM917584:FUM917586 GEI917584:GEI917586 GOE917584:GOE917586 GYA917584:GYA917586 HHW917584:HHW917586 HRS917584:HRS917586 IBO917584:IBO917586 ILK917584:ILK917586 IVG917584:IVG917586 JFC917584:JFC917586 JOY917584:JOY917586 JYU917584:JYU917586 KIQ917584:KIQ917586 KSM917584:KSM917586 LCI917584:LCI917586 LME917584:LME917586 LWA917584:LWA917586 MFW917584:MFW917586 MPS917584:MPS917586 MZO917584:MZO917586 NJK917584:NJK917586 NTG917584:NTG917586 ODC917584:ODC917586 OMY917584:OMY917586 OWU917584:OWU917586 PGQ917584:PGQ917586 PQM917584:PQM917586 QAI917584:QAI917586 QKE917584:QKE917586 QUA917584:QUA917586 RDW917584:RDW917586 RNS917584:RNS917586 RXO917584:RXO917586 SHK917584:SHK917586 SRG917584:SRG917586 TBC917584:TBC917586 TKY917584:TKY917586 TUU917584:TUU917586 UEQ917584:UEQ917586 UOM917584:UOM917586 UYI917584:UYI917586 VIE917584:VIE917586 VSA917584:VSA917586 WBW917584:WBW917586 WLS917584:WLS917586 WVO917584:WVO917586 G983120:G983122 JC983120:JC983122 SY983120:SY983122 ACU983120:ACU983122 AMQ983120:AMQ983122 AWM983120:AWM983122 BGI983120:BGI983122 BQE983120:BQE983122 CAA983120:CAA983122 CJW983120:CJW983122 CTS983120:CTS983122 DDO983120:DDO983122 DNK983120:DNK983122 DXG983120:DXG983122 EHC983120:EHC983122 EQY983120:EQY983122 FAU983120:FAU983122 FKQ983120:FKQ983122 FUM983120:FUM983122 GEI983120:GEI983122 GOE983120:GOE983122 GYA983120:GYA983122 HHW983120:HHW983122 HRS983120:HRS983122 IBO983120:IBO983122 ILK983120:ILK983122 IVG983120:IVG983122 JFC983120:JFC983122 JOY983120:JOY983122 JYU983120:JYU983122 KIQ983120:KIQ983122 KSM983120:KSM983122 LCI983120:LCI983122 LME983120:LME983122 LWA983120:LWA983122 MFW983120:MFW983122 MPS983120:MPS983122 MZO983120:MZO983122 NJK983120:NJK983122 NTG983120:NTG983122 ODC983120:ODC983122 OMY983120:OMY983122 OWU983120:OWU983122 PGQ983120:PGQ983122 PQM983120:PQM983122 QAI983120:QAI983122 QKE983120:QKE983122 QUA983120:QUA983122 RDW983120:RDW983122 RNS983120:RNS983122 RXO983120:RXO983122 SHK983120:SHK983122 SRG983120:SRG983122 TBC983120:TBC983122 TKY983120:TKY983122 TUU983120:TUU983122 UEQ983120:UEQ983122 UOM983120:UOM983122 UYI983120:UYI983122 VIE983120:VIE983122 VSA983120:VSA983122 WBW983120:WBW983122 WLS983120:WLS983122 WVO983120:WVO983122 M135:M136 JI135:JI136 TE135:TE136 ADA135:ADA136 AMW135:AMW136 AWS135:AWS136 BGO135:BGO136 BQK135:BQK136 CAG135:CAG136 CKC135:CKC136 CTY135:CTY136 DDU135:DDU136 DNQ135:DNQ136 DXM135:DXM136 EHI135:EHI136 ERE135:ERE136 FBA135:FBA136 FKW135:FKW136 FUS135:FUS136 GEO135:GEO136 GOK135:GOK136 GYG135:GYG136 HIC135:HIC136 HRY135:HRY136 IBU135:IBU136 ILQ135:ILQ136 IVM135:IVM136 JFI135:JFI136 JPE135:JPE136 JZA135:JZA136 KIW135:KIW136 KSS135:KSS136 LCO135:LCO136 LMK135:LMK136 LWG135:LWG136 MGC135:MGC136 MPY135:MPY136 MZU135:MZU136 NJQ135:NJQ136 NTM135:NTM136 ODI135:ODI136 ONE135:ONE136 OXA135:OXA136 PGW135:PGW136 PQS135:PQS136 QAO135:QAO136 QKK135:QKK136 QUG135:QUG136 REC135:REC136 RNY135:RNY136 RXU135:RXU136 SHQ135:SHQ136 SRM135:SRM136 TBI135:TBI136 TLE135:TLE136 TVA135:TVA136 UEW135:UEW136 UOS135:UOS136 UYO135:UYO136 VIK135:VIK136 VSG135:VSG136 WCC135:WCC136 WLY135:WLY136 WVU135:WVU136 M65681:M65682 JI65681:JI65682 TE65681:TE65682 ADA65681:ADA65682 AMW65681:AMW65682 AWS65681:AWS65682 BGO65681:BGO65682 BQK65681:BQK65682 CAG65681:CAG65682 CKC65681:CKC65682 CTY65681:CTY65682 DDU65681:DDU65682 DNQ65681:DNQ65682 DXM65681:DXM65682 EHI65681:EHI65682 ERE65681:ERE65682 FBA65681:FBA65682 FKW65681:FKW65682 FUS65681:FUS65682 GEO65681:GEO65682 GOK65681:GOK65682 GYG65681:GYG65682 HIC65681:HIC65682 HRY65681:HRY65682 IBU65681:IBU65682 ILQ65681:ILQ65682 IVM65681:IVM65682 JFI65681:JFI65682 JPE65681:JPE65682 JZA65681:JZA65682 KIW65681:KIW65682 KSS65681:KSS65682 LCO65681:LCO65682 LMK65681:LMK65682 LWG65681:LWG65682 MGC65681:MGC65682 MPY65681:MPY65682 MZU65681:MZU65682 NJQ65681:NJQ65682 NTM65681:NTM65682 ODI65681:ODI65682 ONE65681:ONE65682 OXA65681:OXA65682 PGW65681:PGW65682 PQS65681:PQS65682 QAO65681:QAO65682 QKK65681:QKK65682 QUG65681:QUG65682 REC65681:REC65682 RNY65681:RNY65682 RXU65681:RXU65682 SHQ65681:SHQ65682 SRM65681:SRM65682 TBI65681:TBI65682 TLE65681:TLE65682 TVA65681:TVA65682 UEW65681:UEW65682 UOS65681:UOS65682 UYO65681:UYO65682 VIK65681:VIK65682 VSG65681:VSG65682 WCC65681:WCC65682 WLY65681:WLY65682 WVU65681:WVU65682 M131217:M131218 JI131217:JI131218 TE131217:TE131218 ADA131217:ADA131218 AMW131217:AMW131218 AWS131217:AWS131218 BGO131217:BGO131218 BQK131217:BQK131218 CAG131217:CAG131218 CKC131217:CKC131218 CTY131217:CTY131218 DDU131217:DDU131218 DNQ131217:DNQ131218 DXM131217:DXM131218 EHI131217:EHI131218 ERE131217:ERE131218 FBA131217:FBA131218 FKW131217:FKW131218 FUS131217:FUS131218 GEO131217:GEO131218 GOK131217:GOK131218 GYG131217:GYG131218 HIC131217:HIC131218 HRY131217:HRY131218 IBU131217:IBU131218 ILQ131217:ILQ131218 IVM131217:IVM131218 JFI131217:JFI131218 JPE131217:JPE131218 JZA131217:JZA131218 KIW131217:KIW131218 KSS131217:KSS131218 LCO131217:LCO131218 LMK131217:LMK131218 LWG131217:LWG131218 MGC131217:MGC131218 MPY131217:MPY131218 MZU131217:MZU131218 NJQ131217:NJQ131218 NTM131217:NTM131218 ODI131217:ODI131218 ONE131217:ONE131218 OXA131217:OXA131218 PGW131217:PGW131218 PQS131217:PQS131218 QAO131217:QAO131218 QKK131217:QKK131218 QUG131217:QUG131218 REC131217:REC131218 RNY131217:RNY131218 RXU131217:RXU131218 SHQ131217:SHQ131218 SRM131217:SRM131218 TBI131217:TBI131218 TLE131217:TLE131218 TVA131217:TVA131218 UEW131217:UEW131218 UOS131217:UOS131218 UYO131217:UYO131218 VIK131217:VIK131218 VSG131217:VSG131218 WCC131217:WCC131218 WLY131217:WLY131218 WVU131217:WVU131218 M196753:M196754 JI196753:JI196754 TE196753:TE196754 ADA196753:ADA196754 AMW196753:AMW196754 AWS196753:AWS196754 BGO196753:BGO196754 BQK196753:BQK196754 CAG196753:CAG196754 CKC196753:CKC196754 CTY196753:CTY196754 DDU196753:DDU196754 DNQ196753:DNQ196754 DXM196753:DXM196754 EHI196753:EHI196754 ERE196753:ERE196754 FBA196753:FBA196754 FKW196753:FKW196754 FUS196753:FUS196754 GEO196753:GEO196754 GOK196753:GOK196754 GYG196753:GYG196754 HIC196753:HIC196754 HRY196753:HRY196754 IBU196753:IBU196754 ILQ196753:ILQ196754 IVM196753:IVM196754 JFI196753:JFI196754 JPE196753:JPE196754 JZA196753:JZA196754 KIW196753:KIW196754 KSS196753:KSS196754 LCO196753:LCO196754 LMK196753:LMK196754 LWG196753:LWG196754 MGC196753:MGC196754 MPY196753:MPY196754 MZU196753:MZU196754 NJQ196753:NJQ196754 NTM196753:NTM196754 ODI196753:ODI196754 ONE196753:ONE196754 OXA196753:OXA196754 PGW196753:PGW196754 PQS196753:PQS196754 QAO196753:QAO196754 QKK196753:QKK196754 QUG196753:QUG196754 REC196753:REC196754 RNY196753:RNY196754 RXU196753:RXU196754 SHQ196753:SHQ196754 SRM196753:SRM196754 TBI196753:TBI196754 TLE196753:TLE196754 TVA196753:TVA196754 UEW196753:UEW196754 UOS196753:UOS196754 UYO196753:UYO196754 VIK196753:VIK196754 VSG196753:VSG196754 WCC196753:WCC196754 WLY196753:WLY196754 WVU196753:WVU196754 M262289:M262290 JI262289:JI262290 TE262289:TE262290 ADA262289:ADA262290 AMW262289:AMW262290 AWS262289:AWS262290 BGO262289:BGO262290 BQK262289:BQK262290 CAG262289:CAG262290 CKC262289:CKC262290 CTY262289:CTY262290 DDU262289:DDU262290 DNQ262289:DNQ262290 DXM262289:DXM262290 EHI262289:EHI262290 ERE262289:ERE262290 FBA262289:FBA262290 FKW262289:FKW262290 FUS262289:FUS262290 GEO262289:GEO262290 GOK262289:GOK262290 GYG262289:GYG262290 HIC262289:HIC262290 HRY262289:HRY262290 IBU262289:IBU262290 ILQ262289:ILQ262290 IVM262289:IVM262290 JFI262289:JFI262290 JPE262289:JPE262290 JZA262289:JZA262290 KIW262289:KIW262290 KSS262289:KSS262290 LCO262289:LCO262290 LMK262289:LMK262290 LWG262289:LWG262290 MGC262289:MGC262290 MPY262289:MPY262290 MZU262289:MZU262290 NJQ262289:NJQ262290 NTM262289:NTM262290 ODI262289:ODI262290 ONE262289:ONE262290 OXA262289:OXA262290 PGW262289:PGW262290 PQS262289:PQS262290 QAO262289:QAO262290 QKK262289:QKK262290 QUG262289:QUG262290 REC262289:REC262290 RNY262289:RNY262290 RXU262289:RXU262290 SHQ262289:SHQ262290 SRM262289:SRM262290 TBI262289:TBI262290 TLE262289:TLE262290 TVA262289:TVA262290 UEW262289:UEW262290 UOS262289:UOS262290 UYO262289:UYO262290 VIK262289:VIK262290 VSG262289:VSG262290 WCC262289:WCC262290 WLY262289:WLY262290 WVU262289:WVU262290 M327825:M327826 JI327825:JI327826 TE327825:TE327826 ADA327825:ADA327826 AMW327825:AMW327826 AWS327825:AWS327826 BGO327825:BGO327826 BQK327825:BQK327826 CAG327825:CAG327826 CKC327825:CKC327826 CTY327825:CTY327826 DDU327825:DDU327826 DNQ327825:DNQ327826 DXM327825:DXM327826 EHI327825:EHI327826 ERE327825:ERE327826 FBA327825:FBA327826 FKW327825:FKW327826 FUS327825:FUS327826 GEO327825:GEO327826 GOK327825:GOK327826 GYG327825:GYG327826 HIC327825:HIC327826 HRY327825:HRY327826 IBU327825:IBU327826 ILQ327825:ILQ327826 IVM327825:IVM327826 JFI327825:JFI327826 JPE327825:JPE327826 JZA327825:JZA327826 KIW327825:KIW327826 KSS327825:KSS327826 LCO327825:LCO327826 LMK327825:LMK327826 LWG327825:LWG327826 MGC327825:MGC327826 MPY327825:MPY327826 MZU327825:MZU327826 NJQ327825:NJQ327826 NTM327825:NTM327826 ODI327825:ODI327826 ONE327825:ONE327826 OXA327825:OXA327826 PGW327825:PGW327826 PQS327825:PQS327826 QAO327825:QAO327826 QKK327825:QKK327826 QUG327825:QUG327826 REC327825:REC327826 RNY327825:RNY327826 RXU327825:RXU327826 SHQ327825:SHQ327826 SRM327825:SRM327826 TBI327825:TBI327826 TLE327825:TLE327826 TVA327825:TVA327826 UEW327825:UEW327826 UOS327825:UOS327826 UYO327825:UYO327826 VIK327825:VIK327826 VSG327825:VSG327826 WCC327825:WCC327826 WLY327825:WLY327826 WVU327825:WVU327826 M393361:M393362 JI393361:JI393362 TE393361:TE393362 ADA393361:ADA393362 AMW393361:AMW393362 AWS393361:AWS393362 BGO393361:BGO393362 BQK393361:BQK393362 CAG393361:CAG393362 CKC393361:CKC393362 CTY393361:CTY393362 DDU393361:DDU393362 DNQ393361:DNQ393362 DXM393361:DXM393362 EHI393361:EHI393362 ERE393361:ERE393362 FBA393361:FBA393362 FKW393361:FKW393362 FUS393361:FUS393362 GEO393361:GEO393362 GOK393361:GOK393362 GYG393361:GYG393362 HIC393361:HIC393362 HRY393361:HRY393362 IBU393361:IBU393362 ILQ393361:ILQ393362 IVM393361:IVM393362 JFI393361:JFI393362 JPE393361:JPE393362 JZA393361:JZA393362 KIW393361:KIW393362 KSS393361:KSS393362 LCO393361:LCO393362 LMK393361:LMK393362 LWG393361:LWG393362 MGC393361:MGC393362 MPY393361:MPY393362 MZU393361:MZU393362 NJQ393361:NJQ393362 NTM393361:NTM393362 ODI393361:ODI393362 ONE393361:ONE393362 OXA393361:OXA393362 PGW393361:PGW393362 PQS393361:PQS393362 QAO393361:QAO393362 QKK393361:QKK393362 QUG393361:QUG393362 REC393361:REC393362 RNY393361:RNY393362 RXU393361:RXU393362 SHQ393361:SHQ393362 SRM393361:SRM393362 TBI393361:TBI393362 TLE393361:TLE393362 TVA393361:TVA393362 UEW393361:UEW393362 UOS393361:UOS393362 UYO393361:UYO393362 VIK393361:VIK393362 VSG393361:VSG393362 WCC393361:WCC393362 WLY393361:WLY393362 WVU393361:WVU393362 M458897:M458898 JI458897:JI458898 TE458897:TE458898 ADA458897:ADA458898 AMW458897:AMW458898 AWS458897:AWS458898 BGO458897:BGO458898 BQK458897:BQK458898 CAG458897:CAG458898 CKC458897:CKC458898 CTY458897:CTY458898 DDU458897:DDU458898 DNQ458897:DNQ458898 DXM458897:DXM458898 EHI458897:EHI458898 ERE458897:ERE458898 FBA458897:FBA458898 FKW458897:FKW458898 FUS458897:FUS458898 GEO458897:GEO458898 GOK458897:GOK458898 GYG458897:GYG458898 HIC458897:HIC458898 HRY458897:HRY458898 IBU458897:IBU458898 ILQ458897:ILQ458898 IVM458897:IVM458898 JFI458897:JFI458898 JPE458897:JPE458898 JZA458897:JZA458898 KIW458897:KIW458898 KSS458897:KSS458898 LCO458897:LCO458898 LMK458897:LMK458898 LWG458897:LWG458898 MGC458897:MGC458898 MPY458897:MPY458898 MZU458897:MZU458898 NJQ458897:NJQ458898 NTM458897:NTM458898 ODI458897:ODI458898 ONE458897:ONE458898 OXA458897:OXA458898 PGW458897:PGW458898 PQS458897:PQS458898 QAO458897:QAO458898 QKK458897:QKK458898 QUG458897:QUG458898 REC458897:REC458898 RNY458897:RNY458898 RXU458897:RXU458898 SHQ458897:SHQ458898 SRM458897:SRM458898 TBI458897:TBI458898 TLE458897:TLE458898 TVA458897:TVA458898 UEW458897:UEW458898 UOS458897:UOS458898 UYO458897:UYO458898 VIK458897:VIK458898 VSG458897:VSG458898 WCC458897:WCC458898 WLY458897:WLY458898 WVU458897:WVU458898 M524433:M524434 JI524433:JI524434 TE524433:TE524434 ADA524433:ADA524434 AMW524433:AMW524434 AWS524433:AWS524434 BGO524433:BGO524434 BQK524433:BQK524434 CAG524433:CAG524434 CKC524433:CKC524434 CTY524433:CTY524434 DDU524433:DDU524434 DNQ524433:DNQ524434 DXM524433:DXM524434 EHI524433:EHI524434 ERE524433:ERE524434 FBA524433:FBA524434 FKW524433:FKW524434 FUS524433:FUS524434 GEO524433:GEO524434 GOK524433:GOK524434 GYG524433:GYG524434 HIC524433:HIC524434 HRY524433:HRY524434 IBU524433:IBU524434 ILQ524433:ILQ524434 IVM524433:IVM524434 JFI524433:JFI524434 JPE524433:JPE524434 JZA524433:JZA524434 KIW524433:KIW524434 KSS524433:KSS524434 LCO524433:LCO524434 LMK524433:LMK524434 LWG524433:LWG524434 MGC524433:MGC524434 MPY524433:MPY524434 MZU524433:MZU524434 NJQ524433:NJQ524434 NTM524433:NTM524434 ODI524433:ODI524434 ONE524433:ONE524434 OXA524433:OXA524434 PGW524433:PGW524434 PQS524433:PQS524434 QAO524433:QAO524434 QKK524433:QKK524434 QUG524433:QUG524434 REC524433:REC524434 RNY524433:RNY524434 RXU524433:RXU524434 SHQ524433:SHQ524434 SRM524433:SRM524434 TBI524433:TBI524434 TLE524433:TLE524434 TVA524433:TVA524434 UEW524433:UEW524434 UOS524433:UOS524434 UYO524433:UYO524434 VIK524433:VIK524434 VSG524433:VSG524434 WCC524433:WCC524434 WLY524433:WLY524434 WVU524433:WVU524434 M589969:M589970 JI589969:JI589970 TE589969:TE589970 ADA589969:ADA589970 AMW589969:AMW589970 AWS589969:AWS589970 BGO589969:BGO589970 BQK589969:BQK589970 CAG589969:CAG589970 CKC589969:CKC589970 CTY589969:CTY589970 DDU589969:DDU589970 DNQ589969:DNQ589970 DXM589969:DXM589970 EHI589969:EHI589970 ERE589969:ERE589970 FBA589969:FBA589970 FKW589969:FKW589970 FUS589969:FUS589970 GEO589969:GEO589970 GOK589969:GOK589970 GYG589969:GYG589970 HIC589969:HIC589970 HRY589969:HRY589970 IBU589969:IBU589970 ILQ589969:ILQ589970 IVM589969:IVM589970 JFI589969:JFI589970 JPE589969:JPE589970 JZA589969:JZA589970 KIW589969:KIW589970 KSS589969:KSS589970 LCO589969:LCO589970 LMK589969:LMK589970 LWG589969:LWG589970 MGC589969:MGC589970 MPY589969:MPY589970 MZU589969:MZU589970 NJQ589969:NJQ589970 NTM589969:NTM589970 ODI589969:ODI589970 ONE589969:ONE589970 OXA589969:OXA589970 PGW589969:PGW589970 PQS589969:PQS589970 QAO589969:QAO589970 QKK589969:QKK589970 QUG589969:QUG589970 REC589969:REC589970 RNY589969:RNY589970 RXU589969:RXU589970 SHQ589969:SHQ589970 SRM589969:SRM589970 TBI589969:TBI589970 TLE589969:TLE589970 TVA589969:TVA589970 UEW589969:UEW589970 UOS589969:UOS589970 UYO589969:UYO589970 VIK589969:VIK589970 VSG589969:VSG589970 WCC589969:WCC589970 WLY589969:WLY589970 WVU589969:WVU589970 M655505:M655506 JI655505:JI655506 TE655505:TE655506 ADA655505:ADA655506 AMW655505:AMW655506 AWS655505:AWS655506 BGO655505:BGO655506 BQK655505:BQK655506 CAG655505:CAG655506 CKC655505:CKC655506 CTY655505:CTY655506 DDU655505:DDU655506 DNQ655505:DNQ655506 DXM655505:DXM655506 EHI655505:EHI655506 ERE655505:ERE655506 FBA655505:FBA655506 FKW655505:FKW655506 FUS655505:FUS655506 GEO655505:GEO655506 GOK655505:GOK655506 GYG655505:GYG655506 HIC655505:HIC655506 HRY655505:HRY655506 IBU655505:IBU655506 ILQ655505:ILQ655506 IVM655505:IVM655506 JFI655505:JFI655506 JPE655505:JPE655506 JZA655505:JZA655506 KIW655505:KIW655506 KSS655505:KSS655506 LCO655505:LCO655506 LMK655505:LMK655506 LWG655505:LWG655506 MGC655505:MGC655506 MPY655505:MPY655506 MZU655505:MZU655506 NJQ655505:NJQ655506 NTM655505:NTM655506 ODI655505:ODI655506 ONE655505:ONE655506 OXA655505:OXA655506 PGW655505:PGW655506 PQS655505:PQS655506 QAO655505:QAO655506 QKK655505:QKK655506 QUG655505:QUG655506 REC655505:REC655506 RNY655505:RNY655506 RXU655505:RXU655506 SHQ655505:SHQ655506 SRM655505:SRM655506 TBI655505:TBI655506 TLE655505:TLE655506 TVA655505:TVA655506 UEW655505:UEW655506 UOS655505:UOS655506 UYO655505:UYO655506 VIK655505:VIK655506 VSG655505:VSG655506 WCC655505:WCC655506 WLY655505:WLY655506 WVU655505:WVU655506 M721041:M721042 JI721041:JI721042 TE721041:TE721042 ADA721041:ADA721042 AMW721041:AMW721042 AWS721041:AWS721042 BGO721041:BGO721042 BQK721041:BQK721042 CAG721041:CAG721042 CKC721041:CKC721042 CTY721041:CTY721042 DDU721041:DDU721042 DNQ721041:DNQ721042 DXM721041:DXM721042 EHI721041:EHI721042 ERE721041:ERE721042 FBA721041:FBA721042 FKW721041:FKW721042 FUS721041:FUS721042 GEO721041:GEO721042 GOK721041:GOK721042 GYG721041:GYG721042 HIC721041:HIC721042 HRY721041:HRY721042 IBU721041:IBU721042 ILQ721041:ILQ721042 IVM721041:IVM721042 JFI721041:JFI721042 JPE721041:JPE721042 JZA721041:JZA721042 KIW721041:KIW721042 KSS721041:KSS721042 LCO721041:LCO721042 LMK721041:LMK721042 LWG721041:LWG721042 MGC721041:MGC721042 MPY721041:MPY721042 MZU721041:MZU721042 NJQ721041:NJQ721042 NTM721041:NTM721042 ODI721041:ODI721042 ONE721041:ONE721042 OXA721041:OXA721042 PGW721041:PGW721042 PQS721041:PQS721042 QAO721041:QAO721042 QKK721041:QKK721042 QUG721041:QUG721042 REC721041:REC721042 RNY721041:RNY721042 RXU721041:RXU721042 SHQ721041:SHQ721042 SRM721041:SRM721042 TBI721041:TBI721042 TLE721041:TLE721042 TVA721041:TVA721042 UEW721041:UEW721042 UOS721041:UOS721042 UYO721041:UYO721042 VIK721041:VIK721042 VSG721041:VSG721042 WCC721041:WCC721042 WLY721041:WLY721042 WVU721041:WVU721042 M786577:M786578 JI786577:JI786578 TE786577:TE786578 ADA786577:ADA786578 AMW786577:AMW786578 AWS786577:AWS786578 BGO786577:BGO786578 BQK786577:BQK786578 CAG786577:CAG786578 CKC786577:CKC786578 CTY786577:CTY786578 DDU786577:DDU786578 DNQ786577:DNQ786578 DXM786577:DXM786578 EHI786577:EHI786578 ERE786577:ERE786578 FBA786577:FBA786578 FKW786577:FKW786578 FUS786577:FUS786578 GEO786577:GEO786578 GOK786577:GOK786578 GYG786577:GYG786578 HIC786577:HIC786578 HRY786577:HRY786578 IBU786577:IBU786578 ILQ786577:ILQ786578 IVM786577:IVM786578 JFI786577:JFI786578 JPE786577:JPE786578 JZA786577:JZA786578 KIW786577:KIW786578 KSS786577:KSS786578 LCO786577:LCO786578 LMK786577:LMK786578 LWG786577:LWG786578 MGC786577:MGC786578 MPY786577:MPY786578 MZU786577:MZU786578 NJQ786577:NJQ786578 NTM786577:NTM786578 ODI786577:ODI786578 ONE786577:ONE786578 OXA786577:OXA786578 PGW786577:PGW786578 PQS786577:PQS786578 QAO786577:QAO786578 QKK786577:QKK786578 QUG786577:QUG786578 REC786577:REC786578 RNY786577:RNY786578 RXU786577:RXU786578 SHQ786577:SHQ786578 SRM786577:SRM786578 TBI786577:TBI786578 TLE786577:TLE786578 TVA786577:TVA786578 UEW786577:UEW786578 UOS786577:UOS786578 UYO786577:UYO786578 VIK786577:VIK786578 VSG786577:VSG786578 WCC786577:WCC786578 WLY786577:WLY786578 WVU786577:WVU786578 M852113:M852114 JI852113:JI852114 TE852113:TE852114 ADA852113:ADA852114 AMW852113:AMW852114 AWS852113:AWS852114 BGO852113:BGO852114 BQK852113:BQK852114 CAG852113:CAG852114 CKC852113:CKC852114 CTY852113:CTY852114 DDU852113:DDU852114 DNQ852113:DNQ852114 DXM852113:DXM852114 EHI852113:EHI852114 ERE852113:ERE852114 FBA852113:FBA852114 FKW852113:FKW852114 FUS852113:FUS852114 GEO852113:GEO852114 GOK852113:GOK852114 GYG852113:GYG852114 HIC852113:HIC852114 HRY852113:HRY852114 IBU852113:IBU852114 ILQ852113:ILQ852114 IVM852113:IVM852114 JFI852113:JFI852114 JPE852113:JPE852114 JZA852113:JZA852114 KIW852113:KIW852114 KSS852113:KSS852114 LCO852113:LCO852114 LMK852113:LMK852114 LWG852113:LWG852114 MGC852113:MGC852114 MPY852113:MPY852114 MZU852113:MZU852114 NJQ852113:NJQ852114 NTM852113:NTM852114 ODI852113:ODI852114 ONE852113:ONE852114 OXA852113:OXA852114 PGW852113:PGW852114 PQS852113:PQS852114 QAO852113:QAO852114 QKK852113:QKK852114 QUG852113:QUG852114 REC852113:REC852114 RNY852113:RNY852114 RXU852113:RXU852114 SHQ852113:SHQ852114 SRM852113:SRM852114 TBI852113:TBI852114 TLE852113:TLE852114 TVA852113:TVA852114 UEW852113:UEW852114 UOS852113:UOS852114 UYO852113:UYO852114 VIK852113:VIK852114 VSG852113:VSG852114 WCC852113:WCC852114 WLY852113:WLY852114 WVU852113:WVU852114 M917649:M917650 JI917649:JI917650 TE917649:TE917650 ADA917649:ADA917650 AMW917649:AMW917650 AWS917649:AWS917650 BGO917649:BGO917650 BQK917649:BQK917650 CAG917649:CAG917650 CKC917649:CKC917650 CTY917649:CTY917650 DDU917649:DDU917650 DNQ917649:DNQ917650 DXM917649:DXM917650 EHI917649:EHI917650 ERE917649:ERE917650 FBA917649:FBA917650 FKW917649:FKW917650 FUS917649:FUS917650 GEO917649:GEO917650 GOK917649:GOK917650 GYG917649:GYG917650 HIC917649:HIC917650 HRY917649:HRY917650 IBU917649:IBU917650 ILQ917649:ILQ917650 IVM917649:IVM917650 JFI917649:JFI917650 JPE917649:JPE917650 JZA917649:JZA917650 KIW917649:KIW917650 KSS917649:KSS917650 LCO917649:LCO917650 LMK917649:LMK917650 LWG917649:LWG917650 MGC917649:MGC917650 MPY917649:MPY917650 MZU917649:MZU917650 NJQ917649:NJQ917650 NTM917649:NTM917650 ODI917649:ODI917650 ONE917649:ONE917650 OXA917649:OXA917650 PGW917649:PGW917650 PQS917649:PQS917650 QAO917649:QAO917650 QKK917649:QKK917650 QUG917649:QUG917650 REC917649:REC917650 RNY917649:RNY917650 RXU917649:RXU917650 SHQ917649:SHQ917650 SRM917649:SRM917650 TBI917649:TBI917650 TLE917649:TLE917650 TVA917649:TVA917650 UEW917649:UEW917650 UOS917649:UOS917650 UYO917649:UYO917650 VIK917649:VIK917650 VSG917649:VSG917650 WCC917649:WCC917650 WLY917649:WLY917650 WVU917649:WVU917650 M983185:M983186 JI983185:JI983186 TE983185:TE983186 ADA983185:ADA983186 AMW983185:AMW983186 AWS983185:AWS983186 BGO983185:BGO983186 BQK983185:BQK983186 CAG983185:CAG983186 CKC983185:CKC983186 CTY983185:CTY983186 DDU983185:DDU983186 DNQ983185:DNQ983186 DXM983185:DXM983186 EHI983185:EHI983186 ERE983185:ERE983186 FBA983185:FBA983186 FKW983185:FKW983186 FUS983185:FUS983186 GEO983185:GEO983186 GOK983185:GOK983186 GYG983185:GYG983186 HIC983185:HIC983186 HRY983185:HRY983186 IBU983185:IBU983186 ILQ983185:ILQ983186 IVM983185:IVM983186 JFI983185:JFI983186 JPE983185:JPE983186 JZA983185:JZA983186 KIW983185:KIW983186 KSS983185:KSS983186 LCO983185:LCO983186 LMK983185:LMK983186 LWG983185:LWG983186 MGC983185:MGC983186 MPY983185:MPY983186 MZU983185:MZU983186 NJQ983185:NJQ983186 NTM983185:NTM983186 ODI983185:ODI983186 ONE983185:ONE983186 OXA983185:OXA983186 PGW983185:PGW983186 PQS983185:PQS983186 QAO983185:QAO983186 QKK983185:QKK983186 QUG983185:QUG983186 REC983185:REC983186 RNY983185:RNY983186 RXU983185:RXU983186 SHQ983185:SHQ983186 SRM983185:SRM983186 TBI983185:TBI983186 TLE983185:TLE983186 TVA983185:TVA983186 UEW983185:UEW983186 UOS983185:UOS983186 UYO983185:UYO983186 VIK983185:VIK983186 VSG983185:VSG983186 WCC983185:WCC983186 WLY983185:WLY983186 WVU983185:WVU983186 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M65692 JI65692 TE65692 ADA65692 AMW65692 AWS65692 BGO65692 BQK65692 CAG65692 CKC65692 CTY65692 DDU65692 DNQ65692 DXM65692 EHI65692 ERE65692 FBA65692 FKW65692 FUS65692 GEO65692 GOK65692 GYG65692 HIC65692 HRY65692 IBU65692 ILQ65692 IVM65692 JFI65692 JPE65692 JZA65692 KIW65692 KSS65692 LCO65692 LMK65692 LWG65692 MGC65692 MPY65692 MZU65692 NJQ65692 NTM65692 ODI65692 ONE65692 OXA65692 PGW65692 PQS65692 QAO65692 QKK65692 QUG65692 REC65692 RNY65692 RXU65692 SHQ65692 SRM65692 TBI65692 TLE65692 TVA65692 UEW65692 UOS65692 UYO65692 VIK65692 VSG65692 WCC65692 WLY65692 WVU65692 M131228 JI131228 TE131228 ADA131228 AMW131228 AWS131228 BGO131228 BQK131228 CAG131228 CKC131228 CTY131228 DDU131228 DNQ131228 DXM131228 EHI131228 ERE131228 FBA131228 FKW131228 FUS131228 GEO131228 GOK131228 GYG131228 HIC131228 HRY131228 IBU131228 ILQ131228 IVM131228 JFI131228 JPE131228 JZA131228 KIW131228 KSS131228 LCO131228 LMK131228 LWG131228 MGC131228 MPY131228 MZU131228 NJQ131228 NTM131228 ODI131228 ONE131228 OXA131228 PGW131228 PQS131228 QAO131228 QKK131228 QUG131228 REC131228 RNY131228 RXU131228 SHQ131228 SRM131228 TBI131228 TLE131228 TVA131228 UEW131228 UOS131228 UYO131228 VIK131228 VSG131228 WCC131228 WLY131228 WVU131228 M196764 JI196764 TE196764 ADA196764 AMW196764 AWS196764 BGO196764 BQK196764 CAG196764 CKC196764 CTY196764 DDU196764 DNQ196764 DXM196764 EHI196764 ERE196764 FBA196764 FKW196764 FUS196764 GEO196764 GOK196764 GYG196764 HIC196764 HRY196764 IBU196764 ILQ196764 IVM196764 JFI196764 JPE196764 JZA196764 KIW196764 KSS196764 LCO196764 LMK196764 LWG196764 MGC196764 MPY196764 MZU196764 NJQ196764 NTM196764 ODI196764 ONE196764 OXA196764 PGW196764 PQS196764 QAO196764 QKK196764 QUG196764 REC196764 RNY196764 RXU196764 SHQ196764 SRM196764 TBI196764 TLE196764 TVA196764 UEW196764 UOS196764 UYO196764 VIK196764 VSG196764 WCC196764 WLY196764 WVU196764 M262300 JI262300 TE262300 ADA262300 AMW262300 AWS262300 BGO262300 BQK262300 CAG262300 CKC262300 CTY262300 DDU262300 DNQ262300 DXM262300 EHI262300 ERE262300 FBA262300 FKW262300 FUS262300 GEO262300 GOK262300 GYG262300 HIC262300 HRY262300 IBU262300 ILQ262300 IVM262300 JFI262300 JPE262300 JZA262300 KIW262300 KSS262300 LCO262300 LMK262300 LWG262300 MGC262300 MPY262300 MZU262300 NJQ262300 NTM262300 ODI262300 ONE262300 OXA262300 PGW262300 PQS262300 QAO262300 QKK262300 QUG262300 REC262300 RNY262300 RXU262300 SHQ262300 SRM262300 TBI262300 TLE262300 TVA262300 UEW262300 UOS262300 UYO262300 VIK262300 VSG262300 WCC262300 WLY262300 WVU262300 M327836 JI327836 TE327836 ADA327836 AMW327836 AWS327836 BGO327836 BQK327836 CAG327836 CKC327836 CTY327836 DDU327836 DNQ327836 DXM327836 EHI327836 ERE327836 FBA327836 FKW327836 FUS327836 GEO327836 GOK327836 GYG327836 HIC327836 HRY327836 IBU327836 ILQ327836 IVM327836 JFI327836 JPE327836 JZA327836 KIW327836 KSS327836 LCO327836 LMK327836 LWG327836 MGC327836 MPY327836 MZU327836 NJQ327836 NTM327836 ODI327836 ONE327836 OXA327836 PGW327836 PQS327836 QAO327836 QKK327836 QUG327836 REC327836 RNY327836 RXU327836 SHQ327836 SRM327836 TBI327836 TLE327836 TVA327836 UEW327836 UOS327836 UYO327836 VIK327836 VSG327836 WCC327836 WLY327836 WVU327836 M393372 JI393372 TE393372 ADA393372 AMW393372 AWS393372 BGO393372 BQK393372 CAG393372 CKC393372 CTY393372 DDU393372 DNQ393372 DXM393372 EHI393372 ERE393372 FBA393372 FKW393372 FUS393372 GEO393372 GOK393372 GYG393372 HIC393372 HRY393372 IBU393372 ILQ393372 IVM393372 JFI393372 JPE393372 JZA393372 KIW393372 KSS393372 LCO393372 LMK393372 LWG393372 MGC393372 MPY393372 MZU393372 NJQ393372 NTM393372 ODI393372 ONE393372 OXA393372 PGW393372 PQS393372 QAO393372 QKK393372 QUG393372 REC393372 RNY393372 RXU393372 SHQ393372 SRM393372 TBI393372 TLE393372 TVA393372 UEW393372 UOS393372 UYO393372 VIK393372 VSG393372 WCC393372 WLY393372 WVU393372 M458908 JI458908 TE458908 ADA458908 AMW458908 AWS458908 BGO458908 BQK458908 CAG458908 CKC458908 CTY458908 DDU458908 DNQ458908 DXM458908 EHI458908 ERE458908 FBA458908 FKW458908 FUS458908 GEO458908 GOK458908 GYG458908 HIC458908 HRY458908 IBU458908 ILQ458908 IVM458908 JFI458908 JPE458908 JZA458908 KIW458908 KSS458908 LCO458908 LMK458908 LWG458908 MGC458908 MPY458908 MZU458908 NJQ458908 NTM458908 ODI458908 ONE458908 OXA458908 PGW458908 PQS458908 QAO458908 QKK458908 QUG458908 REC458908 RNY458908 RXU458908 SHQ458908 SRM458908 TBI458908 TLE458908 TVA458908 UEW458908 UOS458908 UYO458908 VIK458908 VSG458908 WCC458908 WLY458908 WVU458908 M524444 JI524444 TE524444 ADA524444 AMW524444 AWS524444 BGO524444 BQK524444 CAG524444 CKC524444 CTY524444 DDU524444 DNQ524444 DXM524444 EHI524444 ERE524444 FBA524444 FKW524444 FUS524444 GEO524444 GOK524444 GYG524444 HIC524444 HRY524444 IBU524444 ILQ524444 IVM524444 JFI524444 JPE524444 JZA524444 KIW524444 KSS524444 LCO524444 LMK524444 LWG524444 MGC524444 MPY524444 MZU524444 NJQ524444 NTM524444 ODI524444 ONE524444 OXA524444 PGW524444 PQS524444 QAO524444 QKK524444 QUG524444 REC524444 RNY524444 RXU524444 SHQ524444 SRM524444 TBI524444 TLE524444 TVA524444 UEW524444 UOS524444 UYO524444 VIK524444 VSG524444 WCC524444 WLY524444 WVU524444 M589980 JI589980 TE589980 ADA589980 AMW589980 AWS589980 BGO589980 BQK589980 CAG589980 CKC589980 CTY589980 DDU589980 DNQ589980 DXM589980 EHI589980 ERE589980 FBA589980 FKW589980 FUS589980 GEO589980 GOK589980 GYG589980 HIC589980 HRY589980 IBU589980 ILQ589980 IVM589980 JFI589980 JPE589980 JZA589980 KIW589980 KSS589980 LCO589980 LMK589980 LWG589980 MGC589980 MPY589980 MZU589980 NJQ589980 NTM589980 ODI589980 ONE589980 OXA589980 PGW589980 PQS589980 QAO589980 QKK589980 QUG589980 REC589980 RNY589980 RXU589980 SHQ589980 SRM589980 TBI589980 TLE589980 TVA589980 UEW589980 UOS589980 UYO589980 VIK589980 VSG589980 WCC589980 WLY589980 WVU589980 M655516 JI655516 TE655516 ADA655516 AMW655516 AWS655516 BGO655516 BQK655516 CAG655516 CKC655516 CTY655516 DDU655516 DNQ655516 DXM655516 EHI655516 ERE655516 FBA655516 FKW655516 FUS655516 GEO655516 GOK655516 GYG655516 HIC655516 HRY655516 IBU655516 ILQ655516 IVM655516 JFI655516 JPE655516 JZA655516 KIW655516 KSS655516 LCO655516 LMK655516 LWG655516 MGC655516 MPY655516 MZU655516 NJQ655516 NTM655516 ODI655516 ONE655516 OXA655516 PGW655516 PQS655516 QAO655516 QKK655516 QUG655516 REC655516 RNY655516 RXU655516 SHQ655516 SRM655516 TBI655516 TLE655516 TVA655516 UEW655516 UOS655516 UYO655516 VIK655516 VSG655516 WCC655516 WLY655516 WVU655516 M721052 JI721052 TE721052 ADA721052 AMW721052 AWS721052 BGO721052 BQK721052 CAG721052 CKC721052 CTY721052 DDU721052 DNQ721052 DXM721052 EHI721052 ERE721052 FBA721052 FKW721052 FUS721052 GEO721052 GOK721052 GYG721052 HIC721052 HRY721052 IBU721052 ILQ721052 IVM721052 JFI721052 JPE721052 JZA721052 KIW721052 KSS721052 LCO721052 LMK721052 LWG721052 MGC721052 MPY721052 MZU721052 NJQ721052 NTM721052 ODI721052 ONE721052 OXA721052 PGW721052 PQS721052 QAO721052 QKK721052 QUG721052 REC721052 RNY721052 RXU721052 SHQ721052 SRM721052 TBI721052 TLE721052 TVA721052 UEW721052 UOS721052 UYO721052 VIK721052 VSG721052 WCC721052 WLY721052 WVU721052 M786588 JI786588 TE786588 ADA786588 AMW786588 AWS786588 BGO786588 BQK786588 CAG786588 CKC786588 CTY786588 DDU786588 DNQ786588 DXM786588 EHI786588 ERE786588 FBA786588 FKW786588 FUS786588 GEO786588 GOK786588 GYG786588 HIC786588 HRY786588 IBU786588 ILQ786588 IVM786588 JFI786588 JPE786588 JZA786588 KIW786588 KSS786588 LCO786588 LMK786588 LWG786588 MGC786588 MPY786588 MZU786588 NJQ786588 NTM786588 ODI786588 ONE786588 OXA786588 PGW786588 PQS786588 QAO786588 QKK786588 QUG786588 REC786588 RNY786588 RXU786588 SHQ786588 SRM786588 TBI786588 TLE786588 TVA786588 UEW786588 UOS786588 UYO786588 VIK786588 VSG786588 WCC786588 WLY786588 WVU786588 M852124 JI852124 TE852124 ADA852124 AMW852124 AWS852124 BGO852124 BQK852124 CAG852124 CKC852124 CTY852124 DDU852124 DNQ852124 DXM852124 EHI852124 ERE852124 FBA852124 FKW852124 FUS852124 GEO852124 GOK852124 GYG852124 HIC852124 HRY852124 IBU852124 ILQ852124 IVM852124 JFI852124 JPE852124 JZA852124 KIW852124 KSS852124 LCO852124 LMK852124 LWG852124 MGC852124 MPY852124 MZU852124 NJQ852124 NTM852124 ODI852124 ONE852124 OXA852124 PGW852124 PQS852124 QAO852124 QKK852124 QUG852124 REC852124 RNY852124 RXU852124 SHQ852124 SRM852124 TBI852124 TLE852124 TVA852124 UEW852124 UOS852124 UYO852124 VIK852124 VSG852124 WCC852124 WLY852124 WVU852124 M917660 JI917660 TE917660 ADA917660 AMW917660 AWS917660 BGO917660 BQK917660 CAG917660 CKC917660 CTY917660 DDU917660 DNQ917660 DXM917660 EHI917660 ERE917660 FBA917660 FKW917660 FUS917660 GEO917660 GOK917660 GYG917660 HIC917660 HRY917660 IBU917660 ILQ917660 IVM917660 JFI917660 JPE917660 JZA917660 KIW917660 KSS917660 LCO917660 LMK917660 LWG917660 MGC917660 MPY917660 MZU917660 NJQ917660 NTM917660 ODI917660 ONE917660 OXA917660 PGW917660 PQS917660 QAO917660 QKK917660 QUG917660 REC917660 RNY917660 RXU917660 SHQ917660 SRM917660 TBI917660 TLE917660 TVA917660 UEW917660 UOS917660 UYO917660 VIK917660 VSG917660 WCC917660 WLY917660 WVU917660 M983196 JI983196 TE983196 ADA983196 AMW983196 AWS983196 BGO983196 BQK983196 CAG983196 CKC983196 CTY983196 DDU983196 DNQ983196 DXM983196 EHI983196 ERE983196 FBA983196 FKW983196 FUS983196 GEO983196 GOK983196 GYG983196 HIC983196 HRY983196 IBU983196 ILQ983196 IVM983196 JFI983196 JPE983196 JZA983196 KIW983196 KSS983196 LCO983196 LMK983196 LWG983196 MGC983196 MPY983196 MZU983196 NJQ983196 NTM983196 ODI983196 ONE983196 OXA983196 PGW983196 PQS983196 QAO983196 QKK983196 QUG983196 REC983196 RNY983196 RXU983196 SHQ983196 SRM983196 TBI983196 TLE983196 TVA983196 UEW983196 UOS983196 UYO983196 VIK983196 VSG983196 WCC983196 WLY983196 WVU983196 M175 JI175 TE175 ADA175 AMW175 AWS175 BGO175 BQK175 CAG175 CKC175 CTY175 DDU175 DNQ175 DXM175 EHI175 ERE175 FBA175 FKW175 FUS175 GEO175 GOK175 GYG175 HIC175 HRY175 IBU175 ILQ175 IVM175 JFI175 JPE175 JZA175 KIW175 KSS175 LCO175 LMK175 LWG175 MGC175 MPY175 MZU175 NJQ175 NTM175 ODI175 ONE175 OXA175 PGW175 PQS175 QAO175 QKK175 QUG175 REC175 RNY175 RXU175 SHQ175 SRM175 TBI175 TLE175 TVA175 UEW175 UOS175 UYO175 VIK175 VSG175 WCC175 WLY175 WVU175 M65711 JI65711 TE65711 ADA65711 AMW65711 AWS65711 BGO65711 BQK65711 CAG65711 CKC65711 CTY65711 DDU65711 DNQ65711 DXM65711 EHI65711 ERE65711 FBA65711 FKW65711 FUS65711 GEO65711 GOK65711 GYG65711 HIC65711 HRY65711 IBU65711 ILQ65711 IVM65711 JFI65711 JPE65711 JZA65711 KIW65711 KSS65711 LCO65711 LMK65711 LWG65711 MGC65711 MPY65711 MZU65711 NJQ65711 NTM65711 ODI65711 ONE65711 OXA65711 PGW65711 PQS65711 QAO65711 QKK65711 QUG65711 REC65711 RNY65711 RXU65711 SHQ65711 SRM65711 TBI65711 TLE65711 TVA65711 UEW65711 UOS65711 UYO65711 VIK65711 VSG65711 WCC65711 WLY65711 WVU65711 M131247 JI131247 TE131247 ADA131247 AMW131247 AWS131247 BGO131247 BQK131247 CAG131247 CKC131247 CTY131247 DDU131247 DNQ131247 DXM131247 EHI131247 ERE131247 FBA131247 FKW131247 FUS131247 GEO131247 GOK131247 GYG131247 HIC131247 HRY131247 IBU131247 ILQ131247 IVM131247 JFI131247 JPE131247 JZA131247 KIW131247 KSS131247 LCO131247 LMK131247 LWG131247 MGC131247 MPY131247 MZU131247 NJQ131247 NTM131247 ODI131247 ONE131247 OXA131247 PGW131247 PQS131247 QAO131247 QKK131247 QUG131247 REC131247 RNY131247 RXU131247 SHQ131247 SRM131247 TBI131247 TLE131247 TVA131247 UEW131247 UOS131247 UYO131247 VIK131247 VSG131247 WCC131247 WLY131247 WVU131247 M196783 JI196783 TE196783 ADA196783 AMW196783 AWS196783 BGO196783 BQK196783 CAG196783 CKC196783 CTY196783 DDU196783 DNQ196783 DXM196783 EHI196783 ERE196783 FBA196783 FKW196783 FUS196783 GEO196783 GOK196783 GYG196783 HIC196783 HRY196783 IBU196783 ILQ196783 IVM196783 JFI196783 JPE196783 JZA196783 KIW196783 KSS196783 LCO196783 LMK196783 LWG196783 MGC196783 MPY196783 MZU196783 NJQ196783 NTM196783 ODI196783 ONE196783 OXA196783 PGW196783 PQS196783 QAO196783 QKK196783 QUG196783 REC196783 RNY196783 RXU196783 SHQ196783 SRM196783 TBI196783 TLE196783 TVA196783 UEW196783 UOS196783 UYO196783 VIK196783 VSG196783 WCC196783 WLY196783 WVU196783 M262319 JI262319 TE262319 ADA262319 AMW262319 AWS262319 BGO262319 BQK262319 CAG262319 CKC262319 CTY262319 DDU262319 DNQ262319 DXM262319 EHI262319 ERE262319 FBA262319 FKW262319 FUS262319 GEO262319 GOK262319 GYG262319 HIC262319 HRY262319 IBU262319 ILQ262319 IVM262319 JFI262319 JPE262319 JZA262319 KIW262319 KSS262319 LCO262319 LMK262319 LWG262319 MGC262319 MPY262319 MZU262319 NJQ262319 NTM262319 ODI262319 ONE262319 OXA262319 PGW262319 PQS262319 QAO262319 QKK262319 QUG262319 REC262319 RNY262319 RXU262319 SHQ262319 SRM262319 TBI262319 TLE262319 TVA262319 UEW262319 UOS262319 UYO262319 VIK262319 VSG262319 WCC262319 WLY262319 WVU262319 M327855 JI327855 TE327855 ADA327855 AMW327855 AWS327855 BGO327855 BQK327855 CAG327855 CKC327855 CTY327855 DDU327855 DNQ327855 DXM327855 EHI327855 ERE327855 FBA327855 FKW327855 FUS327855 GEO327855 GOK327855 GYG327855 HIC327855 HRY327855 IBU327855 ILQ327855 IVM327855 JFI327855 JPE327855 JZA327855 KIW327855 KSS327855 LCO327855 LMK327855 LWG327855 MGC327855 MPY327855 MZU327855 NJQ327855 NTM327855 ODI327855 ONE327855 OXA327855 PGW327855 PQS327855 QAO327855 QKK327855 QUG327855 REC327855 RNY327855 RXU327855 SHQ327855 SRM327855 TBI327855 TLE327855 TVA327855 UEW327855 UOS327855 UYO327855 VIK327855 VSG327855 WCC327855 WLY327855 WVU327855 M393391 JI393391 TE393391 ADA393391 AMW393391 AWS393391 BGO393391 BQK393391 CAG393391 CKC393391 CTY393391 DDU393391 DNQ393391 DXM393391 EHI393391 ERE393391 FBA393391 FKW393391 FUS393391 GEO393391 GOK393391 GYG393391 HIC393391 HRY393391 IBU393391 ILQ393391 IVM393391 JFI393391 JPE393391 JZA393391 KIW393391 KSS393391 LCO393391 LMK393391 LWG393391 MGC393391 MPY393391 MZU393391 NJQ393391 NTM393391 ODI393391 ONE393391 OXA393391 PGW393391 PQS393391 QAO393391 QKK393391 QUG393391 REC393391 RNY393391 RXU393391 SHQ393391 SRM393391 TBI393391 TLE393391 TVA393391 UEW393391 UOS393391 UYO393391 VIK393391 VSG393391 WCC393391 WLY393391 WVU393391 M458927 JI458927 TE458927 ADA458927 AMW458927 AWS458927 BGO458927 BQK458927 CAG458927 CKC458927 CTY458927 DDU458927 DNQ458927 DXM458927 EHI458927 ERE458927 FBA458927 FKW458927 FUS458927 GEO458927 GOK458927 GYG458927 HIC458927 HRY458927 IBU458927 ILQ458927 IVM458927 JFI458927 JPE458927 JZA458927 KIW458927 KSS458927 LCO458927 LMK458927 LWG458927 MGC458927 MPY458927 MZU458927 NJQ458927 NTM458927 ODI458927 ONE458927 OXA458927 PGW458927 PQS458927 QAO458927 QKK458927 QUG458927 REC458927 RNY458927 RXU458927 SHQ458927 SRM458927 TBI458927 TLE458927 TVA458927 UEW458927 UOS458927 UYO458927 VIK458927 VSG458927 WCC458927 WLY458927 WVU458927 M524463 JI524463 TE524463 ADA524463 AMW524463 AWS524463 BGO524463 BQK524463 CAG524463 CKC524463 CTY524463 DDU524463 DNQ524463 DXM524463 EHI524463 ERE524463 FBA524463 FKW524463 FUS524463 GEO524463 GOK524463 GYG524463 HIC524463 HRY524463 IBU524463 ILQ524463 IVM524463 JFI524463 JPE524463 JZA524463 KIW524463 KSS524463 LCO524463 LMK524463 LWG524463 MGC524463 MPY524463 MZU524463 NJQ524463 NTM524463 ODI524463 ONE524463 OXA524463 PGW524463 PQS524463 QAO524463 QKK524463 QUG524463 REC524463 RNY524463 RXU524463 SHQ524463 SRM524463 TBI524463 TLE524463 TVA524463 UEW524463 UOS524463 UYO524463 VIK524463 VSG524463 WCC524463 WLY524463 WVU524463 M589999 JI589999 TE589999 ADA589999 AMW589999 AWS589999 BGO589999 BQK589999 CAG589999 CKC589999 CTY589999 DDU589999 DNQ589999 DXM589999 EHI589999 ERE589999 FBA589999 FKW589999 FUS589999 GEO589999 GOK589999 GYG589999 HIC589999 HRY589999 IBU589999 ILQ589999 IVM589999 JFI589999 JPE589999 JZA589999 KIW589999 KSS589999 LCO589999 LMK589999 LWG589999 MGC589999 MPY589999 MZU589999 NJQ589999 NTM589999 ODI589999 ONE589999 OXA589999 PGW589999 PQS589999 QAO589999 QKK589999 QUG589999 REC589999 RNY589999 RXU589999 SHQ589999 SRM589999 TBI589999 TLE589999 TVA589999 UEW589999 UOS589999 UYO589999 VIK589999 VSG589999 WCC589999 WLY589999 WVU589999 M655535 JI655535 TE655535 ADA655535 AMW655535 AWS655535 BGO655535 BQK655535 CAG655535 CKC655535 CTY655535 DDU655535 DNQ655535 DXM655535 EHI655535 ERE655535 FBA655535 FKW655535 FUS655535 GEO655535 GOK655535 GYG655535 HIC655535 HRY655535 IBU655535 ILQ655535 IVM655535 JFI655535 JPE655535 JZA655535 KIW655535 KSS655535 LCO655535 LMK655535 LWG655535 MGC655535 MPY655535 MZU655535 NJQ655535 NTM655535 ODI655535 ONE655535 OXA655535 PGW655535 PQS655535 QAO655535 QKK655535 QUG655535 REC655535 RNY655535 RXU655535 SHQ655535 SRM655535 TBI655535 TLE655535 TVA655535 UEW655535 UOS655535 UYO655535 VIK655535 VSG655535 WCC655535 WLY655535 WVU655535 M721071 JI721071 TE721071 ADA721071 AMW721071 AWS721071 BGO721071 BQK721071 CAG721071 CKC721071 CTY721071 DDU721071 DNQ721071 DXM721071 EHI721071 ERE721071 FBA721071 FKW721071 FUS721071 GEO721071 GOK721071 GYG721071 HIC721071 HRY721071 IBU721071 ILQ721071 IVM721071 JFI721071 JPE721071 JZA721071 KIW721071 KSS721071 LCO721071 LMK721071 LWG721071 MGC721071 MPY721071 MZU721071 NJQ721071 NTM721071 ODI721071 ONE721071 OXA721071 PGW721071 PQS721071 QAO721071 QKK721071 QUG721071 REC721071 RNY721071 RXU721071 SHQ721071 SRM721071 TBI721071 TLE721071 TVA721071 UEW721071 UOS721071 UYO721071 VIK721071 VSG721071 WCC721071 WLY721071 WVU721071 M786607 JI786607 TE786607 ADA786607 AMW786607 AWS786607 BGO786607 BQK786607 CAG786607 CKC786607 CTY786607 DDU786607 DNQ786607 DXM786607 EHI786607 ERE786607 FBA786607 FKW786607 FUS786607 GEO786607 GOK786607 GYG786607 HIC786607 HRY786607 IBU786607 ILQ786607 IVM786607 JFI786607 JPE786607 JZA786607 KIW786607 KSS786607 LCO786607 LMK786607 LWG786607 MGC786607 MPY786607 MZU786607 NJQ786607 NTM786607 ODI786607 ONE786607 OXA786607 PGW786607 PQS786607 QAO786607 QKK786607 QUG786607 REC786607 RNY786607 RXU786607 SHQ786607 SRM786607 TBI786607 TLE786607 TVA786607 UEW786607 UOS786607 UYO786607 VIK786607 VSG786607 WCC786607 WLY786607 WVU786607 M852143 JI852143 TE852143 ADA852143 AMW852143 AWS852143 BGO852143 BQK852143 CAG852143 CKC852143 CTY852143 DDU852143 DNQ852143 DXM852143 EHI852143 ERE852143 FBA852143 FKW852143 FUS852143 GEO852143 GOK852143 GYG852143 HIC852143 HRY852143 IBU852143 ILQ852143 IVM852143 JFI852143 JPE852143 JZA852143 KIW852143 KSS852143 LCO852143 LMK852143 LWG852143 MGC852143 MPY852143 MZU852143 NJQ852143 NTM852143 ODI852143 ONE852143 OXA852143 PGW852143 PQS852143 QAO852143 QKK852143 QUG852143 REC852143 RNY852143 RXU852143 SHQ852143 SRM852143 TBI852143 TLE852143 TVA852143 UEW852143 UOS852143 UYO852143 VIK852143 VSG852143 WCC852143 WLY852143 WVU852143 M917679 JI917679 TE917679 ADA917679 AMW917679 AWS917679 BGO917679 BQK917679 CAG917679 CKC917679 CTY917679 DDU917679 DNQ917679 DXM917679 EHI917679 ERE917679 FBA917679 FKW917679 FUS917679 GEO917679 GOK917679 GYG917679 HIC917679 HRY917679 IBU917679 ILQ917679 IVM917679 JFI917679 JPE917679 JZA917679 KIW917679 KSS917679 LCO917679 LMK917679 LWG917679 MGC917679 MPY917679 MZU917679 NJQ917679 NTM917679 ODI917679 ONE917679 OXA917679 PGW917679 PQS917679 QAO917679 QKK917679 QUG917679 REC917679 RNY917679 RXU917679 SHQ917679 SRM917679 TBI917679 TLE917679 TVA917679 UEW917679 UOS917679 UYO917679 VIK917679 VSG917679 WCC917679 WLY917679 WVU917679 M983215 JI983215 TE983215 ADA983215 AMW983215 AWS983215 BGO983215 BQK983215 CAG983215 CKC983215 CTY983215 DDU983215 DNQ983215 DXM983215 EHI983215 ERE983215 FBA983215 FKW983215 FUS983215 GEO983215 GOK983215 GYG983215 HIC983215 HRY983215 IBU983215 ILQ983215 IVM983215 JFI983215 JPE983215 JZA983215 KIW983215 KSS983215 LCO983215 LMK983215 LWG983215 MGC983215 MPY983215 MZU983215 NJQ983215 NTM983215 ODI983215 ONE983215 OXA983215 PGW983215 PQS983215 QAO983215 QKK983215 QUG983215 REC983215 RNY983215 RXU983215 SHQ983215 SRM983215 TBI983215 TLE983215 TVA983215 UEW983215 UOS983215 UYO983215 VIK983215 VSG983215 WCC983215 WLY983215 WVU983215 M165 JI165 TE165 ADA165 AMW165 AWS165 BGO165 BQK165 CAG165 CKC165 CTY165 DDU165 DNQ165 DXM165 EHI165 ERE165 FBA165 FKW165 FUS165 GEO165 GOK165 GYG165 HIC165 HRY165 IBU165 ILQ165 IVM165 JFI165 JPE165 JZA165 KIW165 KSS165 LCO165 LMK165 LWG165 MGC165 MPY165 MZU165 NJQ165 NTM165 ODI165 ONE165 OXA165 PGW165 PQS165 QAO165 QKK165 QUG165 REC165 RNY165 RXU165 SHQ165 SRM165 TBI165 TLE165 TVA165 UEW165 UOS165 UYO165 VIK165 VSG165 WCC165 WLY165 WVU165 M65701 JI65701 TE65701 ADA65701 AMW65701 AWS65701 BGO65701 BQK65701 CAG65701 CKC65701 CTY65701 DDU65701 DNQ65701 DXM65701 EHI65701 ERE65701 FBA65701 FKW65701 FUS65701 GEO65701 GOK65701 GYG65701 HIC65701 HRY65701 IBU65701 ILQ65701 IVM65701 JFI65701 JPE65701 JZA65701 KIW65701 KSS65701 LCO65701 LMK65701 LWG65701 MGC65701 MPY65701 MZU65701 NJQ65701 NTM65701 ODI65701 ONE65701 OXA65701 PGW65701 PQS65701 QAO65701 QKK65701 QUG65701 REC65701 RNY65701 RXU65701 SHQ65701 SRM65701 TBI65701 TLE65701 TVA65701 UEW65701 UOS65701 UYO65701 VIK65701 VSG65701 WCC65701 WLY65701 WVU65701 M131237 JI131237 TE131237 ADA131237 AMW131237 AWS131237 BGO131237 BQK131237 CAG131237 CKC131237 CTY131237 DDU131237 DNQ131237 DXM131237 EHI131237 ERE131237 FBA131237 FKW131237 FUS131237 GEO131237 GOK131237 GYG131237 HIC131237 HRY131237 IBU131237 ILQ131237 IVM131237 JFI131237 JPE131237 JZA131237 KIW131237 KSS131237 LCO131237 LMK131237 LWG131237 MGC131237 MPY131237 MZU131237 NJQ131237 NTM131237 ODI131237 ONE131237 OXA131237 PGW131237 PQS131237 QAO131237 QKK131237 QUG131237 REC131237 RNY131237 RXU131237 SHQ131237 SRM131237 TBI131237 TLE131237 TVA131237 UEW131237 UOS131237 UYO131237 VIK131237 VSG131237 WCC131237 WLY131237 WVU131237 M196773 JI196773 TE196773 ADA196773 AMW196773 AWS196773 BGO196773 BQK196773 CAG196773 CKC196773 CTY196773 DDU196773 DNQ196773 DXM196773 EHI196773 ERE196773 FBA196773 FKW196773 FUS196773 GEO196773 GOK196773 GYG196773 HIC196773 HRY196773 IBU196773 ILQ196773 IVM196773 JFI196773 JPE196773 JZA196773 KIW196773 KSS196773 LCO196773 LMK196773 LWG196773 MGC196773 MPY196773 MZU196773 NJQ196773 NTM196773 ODI196773 ONE196773 OXA196773 PGW196773 PQS196773 QAO196773 QKK196773 QUG196773 REC196773 RNY196773 RXU196773 SHQ196773 SRM196773 TBI196773 TLE196773 TVA196773 UEW196773 UOS196773 UYO196773 VIK196773 VSG196773 WCC196773 WLY196773 WVU196773 M262309 JI262309 TE262309 ADA262309 AMW262309 AWS262309 BGO262309 BQK262309 CAG262309 CKC262309 CTY262309 DDU262309 DNQ262309 DXM262309 EHI262309 ERE262309 FBA262309 FKW262309 FUS262309 GEO262309 GOK262309 GYG262309 HIC262309 HRY262309 IBU262309 ILQ262309 IVM262309 JFI262309 JPE262309 JZA262309 KIW262309 KSS262309 LCO262309 LMK262309 LWG262309 MGC262309 MPY262309 MZU262309 NJQ262309 NTM262309 ODI262309 ONE262309 OXA262309 PGW262309 PQS262309 QAO262309 QKK262309 QUG262309 REC262309 RNY262309 RXU262309 SHQ262309 SRM262309 TBI262309 TLE262309 TVA262309 UEW262309 UOS262309 UYO262309 VIK262309 VSG262309 WCC262309 WLY262309 WVU262309 M327845 JI327845 TE327845 ADA327845 AMW327845 AWS327845 BGO327845 BQK327845 CAG327845 CKC327845 CTY327845 DDU327845 DNQ327845 DXM327845 EHI327845 ERE327845 FBA327845 FKW327845 FUS327845 GEO327845 GOK327845 GYG327845 HIC327845 HRY327845 IBU327845 ILQ327845 IVM327845 JFI327845 JPE327845 JZA327845 KIW327845 KSS327845 LCO327845 LMK327845 LWG327845 MGC327845 MPY327845 MZU327845 NJQ327845 NTM327845 ODI327845 ONE327845 OXA327845 PGW327845 PQS327845 QAO327845 QKK327845 QUG327845 REC327845 RNY327845 RXU327845 SHQ327845 SRM327845 TBI327845 TLE327845 TVA327845 UEW327845 UOS327845 UYO327845 VIK327845 VSG327845 WCC327845 WLY327845 WVU327845 M393381 JI393381 TE393381 ADA393381 AMW393381 AWS393381 BGO393381 BQK393381 CAG393381 CKC393381 CTY393381 DDU393381 DNQ393381 DXM393381 EHI393381 ERE393381 FBA393381 FKW393381 FUS393381 GEO393381 GOK393381 GYG393381 HIC393381 HRY393381 IBU393381 ILQ393381 IVM393381 JFI393381 JPE393381 JZA393381 KIW393381 KSS393381 LCO393381 LMK393381 LWG393381 MGC393381 MPY393381 MZU393381 NJQ393381 NTM393381 ODI393381 ONE393381 OXA393381 PGW393381 PQS393381 QAO393381 QKK393381 QUG393381 REC393381 RNY393381 RXU393381 SHQ393381 SRM393381 TBI393381 TLE393381 TVA393381 UEW393381 UOS393381 UYO393381 VIK393381 VSG393381 WCC393381 WLY393381 WVU393381 M458917 JI458917 TE458917 ADA458917 AMW458917 AWS458917 BGO458917 BQK458917 CAG458917 CKC458917 CTY458917 DDU458917 DNQ458917 DXM458917 EHI458917 ERE458917 FBA458917 FKW458917 FUS458917 GEO458917 GOK458917 GYG458917 HIC458917 HRY458917 IBU458917 ILQ458917 IVM458917 JFI458917 JPE458917 JZA458917 KIW458917 KSS458917 LCO458917 LMK458917 LWG458917 MGC458917 MPY458917 MZU458917 NJQ458917 NTM458917 ODI458917 ONE458917 OXA458917 PGW458917 PQS458917 QAO458917 QKK458917 QUG458917 REC458917 RNY458917 RXU458917 SHQ458917 SRM458917 TBI458917 TLE458917 TVA458917 UEW458917 UOS458917 UYO458917 VIK458917 VSG458917 WCC458917 WLY458917 WVU458917 M524453 JI524453 TE524453 ADA524453 AMW524453 AWS524453 BGO524453 BQK524453 CAG524453 CKC524453 CTY524453 DDU524453 DNQ524453 DXM524453 EHI524453 ERE524453 FBA524453 FKW524453 FUS524453 GEO524453 GOK524453 GYG524453 HIC524453 HRY524453 IBU524453 ILQ524453 IVM524453 JFI524453 JPE524453 JZA524453 KIW524453 KSS524453 LCO524453 LMK524453 LWG524453 MGC524453 MPY524453 MZU524453 NJQ524453 NTM524453 ODI524453 ONE524453 OXA524453 PGW524453 PQS524453 QAO524453 QKK524453 QUG524453 REC524453 RNY524453 RXU524453 SHQ524453 SRM524453 TBI524453 TLE524453 TVA524453 UEW524453 UOS524453 UYO524453 VIK524453 VSG524453 WCC524453 WLY524453 WVU524453 M589989 JI589989 TE589989 ADA589989 AMW589989 AWS589989 BGO589989 BQK589989 CAG589989 CKC589989 CTY589989 DDU589989 DNQ589989 DXM589989 EHI589989 ERE589989 FBA589989 FKW589989 FUS589989 GEO589989 GOK589989 GYG589989 HIC589989 HRY589989 IBU589989 ILQ589989 IVM589989 JFI589989 JPE589989 JZA589989 KIW589989 KSS589989 LCO589989 LMK589989 LWG589989 MGC589989 MPY589989 MZU589989 NJQ589989 NTM589989 ODI589989 ONE589989 OXA589989 PGW589989 PQS589989 QAO589989 QKK589989 QUG589989 REC589989 RNY589989 RXU589989 SHQ589989 SRM589989 TBI589989 TLE589989 TVA589989 UEW589989 UOS589989 UYO589989 VIK589989 VSG589989 WCC589989 WLY589989 WVU589989 M655525 JI655525 TE655525 ADA655525 AMW655525 AWS655525 BGO655525 BQK655525 CAG655525 CKC655525 CTY655525 DDU655525 DNQ655525 DXM655525 EHI655525 ERE655525 FBA655525 FKW655525 FUS655525 GEO655525 GOK655525 GYG655525 HIC655525 HRY655525 IBU655525 ILQ655525 IVM655525 JFI655525 JPE655525 JZA655525 KIW655525 KSS655525 LCO655525 LMK655525 LWG655525 MGC655525 MPY655525 MZU655525 NJQ655525 NTM655525 ODI655525 ONE655525 OXA655525 PGW655525 PQS655525 QAO655525 QKK655525 QUG655525 REC655525 RNY655525 RXU655525 SHQ655525 SRM655525 TBI655525 TLE655525 TVA655525 UEW655525 UOS655525 UYO655525 VIK655525 VSG655525 WCC655525 WLY655525 WVU655525 M721061 JI721061 TE721061 ADA721061 AMW721061 AWS721061 BGO721061 BQK721061 CAG721061 CKC721061 CTY721061 DDU721061 DNQ721061 DXM721061 EHI721061 ERE721061 FBA721061 FKW721061 FUS721061 GEO721061 GOK721061 GYG721061 HIC721061 HRY721061 IBU721061 ILQ721061 IVM721061 JFI721061 JPE721061 JZA721061 KIW721061 KSS721061 LCO721061 LMK721061 LWG721061 MGC721061 MPY721061 MZU721061 NJQ721061 NTM721061 ODI721061 ONE721061 OXA721061 PGW721061 PQS721061 QAO721061 QKK721061 QUG721061 REC721061 RNY721061 RXU721061 SHQ721061 SRM721061 TBI721061 TLE721061 TVA721061 UEW721061 UOS721061 UYO721061 VIK721061 VSG721061 WCC721061 WLY721061 WVU721061 M786597 JI786597 TE786597 ADA786597 AMW786597 AWS786597 BGO786597 BQK786597 CAG786597 CKC786597 CTY786597 DDU786597 DNQ786597 DXM786597 EHI786597 ERE786597 FBA786597 FKW786597 FUS786597 GEO786597 GOK786597 GYG786597 HIC786597 HRY786597 IBU786597 ILQ786597 IVM786597 JFI786597 JPE786597 JZA786597 KIW786597 KSS786597 LCO786597 LMK786597 LWG786597 MGC786597 MPY786597 MZU786597 NJQ786597 NTM786597 ODI786597 ONE786597 OXA786597 PGW786597 PQS786597 QAO786597 QKK786597 QUG786597 REC786597 RNY786597 RXU786597 SHQ786597 SRM786597 TBI786597 TLE786597 TVA786597 UEW786597 UOS786597 UYO786597 VIK786597 VSG786597 WCC786597 WLY786597 WVU786597 M852133 JI852133 TE852133 ADA852133 AMW852133 AWS852133 BGO852133 BQK852133 CAG852133 CKC852133 CTY852133 DDU852133 DNQ852133 DXM852133 EHI852133 ERE852133 FBA852133 FKW852133 FUS852133 GEO852133 GOK852133 GYG852133 HIC852133 HRY852133 IBU852133 ILQ852133 IVM852133 JFI852133 JPE852133 JZA852133 KIW852133 KSS852133 LCO852133 LMK852133 LWG852133 MGC852133 MPY852133 MZU852133 NJQ852133 NTM852133 ODI852133 ONE852133 OXA852133 PGW852133 PQS852133 QAO852133 QKK852133 QUG852133 REC852133 RNY852133 RXU852133 SHQ852133 SRM852133 TBI852133 TLE852133 TVA852133 UEW852133 UOS852133 UYO852133 VIK852133 VSG852133 WCC852133 WLY852133 WVU852133 M917669 JI917669 TE917669 ADA917669 AMW917669 AWS917669 BGO917669 BQK917669 CAG917669 CKC917669 CTY917669 DDU917669 DNQ917669 DXM917669 EHI917669 ERE917669 FBA917669 FKW917669 FUS917669 GEO917669 GOK917669 GYG917669 HIC917669 HRY917669 IBU917669 ILQ917669 IVM917669 JFI917669 JPE917669 JZA917669 KIW917669 KSS917669 LCO917669 LMK917669 LWG917669 MGC917669 MPY917669 MZU917669 NJQ917669 NTM917669 ODI917669 ONE917669 OXA917669 PGW917669 PQS917669 QAO917669 QKK917669 QUG917669 REC917669 RNY917669 RXU917669 SHQ917669 SRM917669 TBI917669 TLE917669 TVA917669 UEW917669 UOS917669 UYO917669 VIK917669 VSG917669 WCC917669 WLY917669 WVU917669 M983205 JI983205 TE983205 ADA983205 AMW983205 AWS983205 BGO983205 BQK983205 CAG983205 CKC983205 CTY983205 DDU983205 DNQ983205 DXM983205 EHI983205 ERE983205 FBA983205 FKW983205 FUS983205 GEO983205 GOK983205 GYG983205 HIC983205 HRY983205 IBU983205 ILQ983205 IVM983205 JFI983205 JPE983205 JZA983205 KIW983205 KSS983205 LCO983205 LMK983205 LWG983205 MGC983205 MPY983205 MZU983205 NJQ983205 NTM983205 ODI983205 ONE983205 OXA983205 PGW983205 PQS983205 QAO983205 QKK983205 QUG983205 REC983205 RNY983205 RXU983205 SHQ983205 SRM983205 TBI983205 TLE983205 TVA983205 UEW983205 UOS983205 UYO983205 VIK983205 VSG983205 WCC983205 WLY983205 WVU983205 M155" xr:uid="{00000000-0002-0000-0A00-000000000000}">
      <formula1>"実施あり,実施なし"</formula1>
    </dataValidation>
    <dataValidation type="list" allowBlank="1" showInputMessage="1" showErrorMessage="1" sqref="N98:N99" xr:uid="{2721EDD7-2A96-4655-B598-E5E0B76B072B}">
      <formula1>Q$98:Q$99</formula1>
    </dataValidation>
  </dataValidations>
  <printOptions horizontalCentered="1"/>
  <pageMargins left="0.19685039370078741" right="0.19685039370078741" top="0.59055118110236227" bottom="0.19685039370078741" header="0.31496062992125984" footer="0.31496062992125984"/>
  <pageSetup paperSize="9" scale="71" orientation="portrait" blackAndWhite="1" r:id="rId1"/>
  <rowBreaks count="4" manualBreakCount="4">
    <brk id="40" max="15" man="1"/>
    <brk id="76" max="15" man="1"/>
    <brk id="104" max="15" man="1"/>
    <brk id="13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workbookViewId="0">
      <selection activeCell="F10" sqref="F10"/>
    </sheetView>
  </sheetViews>
  <sheetFormatPr defaultRowHeight="13.5"/>
  <cols>
    <col min="1" max="1" width="19" customWidth="1"/>
  </cols>
  <sheetData>
    <row r="1" spans="1:6" ht="14.25">
      <c r="A1" s="412" t="s">
        <v>947</v>
      </c>
      <c r="B1" s="413"/>
    </row>
    <row r="2" spans="1:6">
      <c r="B2" s="414" t="s">
        <v>948</v>
      </c>
      <c r="C2" s="414" t="s">
        <v>332</v>
      </c>
      <c r="D2" s="414" t="s">
        <v>949</v>
      </c>
      <c r="E2" s="414" t="s">
        <v>950</v>
      </c>
      <c r="F2" s="414" t="s">
        <v>951</v>
      </c>
    </row>
    <row r="3" spans="1:6">
      <c r="B3" s="414">
        <f>IF(【４】在宅復帰!$G$70="実施あり",1,0)</f>
        <v>0</v>
      </c>
      <c r="C3" s="414">
        <f>IF(【４】在宅復帰!$G$71="実施あり",1,0)</f>
        <v>0</v>
      </c>
      <c r="D3" s="414">
        <f>IF(【４】在宅復帰!$G$72="実施あり",1,0)</f>
        <v>0</v>
      </c>
      <c r="E3" s="414" t="str">
        <f>B3&amp;C3&amp;D3</f>
        <v>000</v>
      </c>
      <c r="F3" s="414">
        <f>VLOOKUP(E3,E6:F13,2,FALSE)</f>
        <v>0</v>
      </c>
    </row>
    <row r="5" spans="1:6">
      <c r="A5" s="414"/>
      <c r="B5" s="414" t="s">
        <v>948</v>
      </c>
      <c r="C5" s="414" t="s">
        <v>332</v>
      </c>
      <c r="D5" s="414" t="s">
        <v>949</v>
      </c>
      <c r="E5" s="414" t="s">
        <v>950</v>
      </c>
      <c r="F5" s="414" t="s">
        <v>951</v>
      </c>
    </row>
    <row r="6" spans="1:6">
      <c r="A6" s="414" t="s">
        <v>952</v>
      </c>
      <c r="B6" s="414">
        <v>1</v>
      </c>
      <c r="C6" s="414">
        <v>1</v>
      </c>
      <c r="D6" s="414">
        <v>1</v>
      </c>
      <c r="E6" s="414" t="str">
        <f t="shared" ref="E6:E13" si="0">B6&amp;C6&amp;D6</f>
        <v>111</v>
      </c>
      <c r="F6" s="414">
        <v>5</v>
      </c>
    </row>
    <row r="7" spans="1:6">
      <c r="A7" s="414" t="s">
        <v>953</v>
      </c>
      <c r="B7" s="414">
        <v>1</v>
      </c>
      <c r="C7" s="414">
        <v>1</v>
      </c>
      <c r="D7" s="414">
        <v>0</v>
      </c>
      <c r="E7" s="414" t="str">
        <f t="shared" si="0"/>
        <v>110</v>
      </c>
      <c r="F7" s="414">
        <v>3</v>
      </c>
    </row>
    <row r="8" spans="1:6">
      <c r="A8" s="414" t="s">
        <v>953</v>
      </c>
      <c r="B8" s="414">
        <v>1</v>
      </c>
      <c r="C8" s="414">
        <v>0</v>
      </c>
      <c r="D8" s="414">
        <v>1</v>
      </c>
      <c r="E8" s="414" t="str">
        <f t="shared" si="0"/>
        <v>101</v>
      </c>
      <c r="F8" s="414">
        <v>3</v>
      </c>
    </row>
    <row r="9" spans="1:6">
      <c r="A9" s="414" t="s">
        <v>954</v>
      </c>
      <c r="B9" s="414">
        <v>1</v>
      </c>
      <c r="C9" s="414">
        <v>0</v>
      </c>
      <c r="D9" s="414">
        <v>0</v>
      </c>
      <c r="E9" s="414" t="str">
        <f t="shared" si="0"/>
        <v>100</v>
      </c>
      <c r="F9" s="414">
        <v>0</v>
      </c>
    </row>
    <row r="10" spans="1:6">
      <c r="A10" s="414" t="s">
        <v>955</v>
      </c>
      <c r="B10" s="414">
        <v>0</v>
      </c>
      <c r="C10" s="414">
        <v>1</v>
      </c>
      <c r="D10" s="414">
        <v>1</v>
      </c>
      <c r="E10" s="414" t="str">
        <f t="shared" si="0"/>
        <v>011</v>
      </c>
      <c r="F10" s="414">
        <v>1</v>
      </c>
    </row>
    <row r="11" spans="1:6">
      <c r="A11" s="414" t="s">
        <v>954</v>
      </c>
      <c r="B11" s="414">
        <v>0</v>
      </c>
      <c r="C11" s="414">
        <v>1</v>
      </c>
      <c r="D11" s="414">
        <v>0</v>
      </c>
      <c r="E11" s="414" t="str">
        <f t="shared" si="0"/>
        <v>010</v>
      </c>
      <c r="F11" s="414">
        <v>0</v>
      </c>
    </row>
    <row r="12" spans="1:6">
      <c r="A12" s="414" t="s">
        <v>954</v>
      </c>
      <c r="B12" s="414">
        <v>0</v>
      </c>
      <c r="C12" s="414">
        <v>0</v>
      </c>
      <c r="D12" s="414">
        <v>1</v>
      </c>
      <c r="E12" s="414" t="str">
        <f t="shared" si="0"/>
        <v>001</v>
      </c>
      <c r="F12" s="414">
        <v>0</v>
      </c>
    </row>
    <row r="13" spans="1:6">
      <c r="A13" s="414" t="s">
        <v>954</v>
      </c>
      <c r="B13" s="414">
        <v>0</v>
      </c>
      <c r="C13" s="414">
        <v>0</v>
      </c>
      <c r="D13" s="414">
        <v>0</v>
      </c>
      <c r="E13" s="414" t="str">
        <f t="shared" si="0"/>
        <v>000</v>
      </c>
      <c r="F13" s="414">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1:J127"/>
  <sheetViews>
    <sheetView workbookViewId="0">
      <pane xSplit="9" ySplit="4" topLeftCell="J116" activePane="bottomRight" state="frozen"/>
      <selection pane="topRight" activeCell="J1" sqref="J1"/>
      <selection pane="bottomLeft" activeCell="A5" sqref="A5"/>
      <selection pane="bottomRight" activeCell="P140" sqref="P140"/>
    </sheetView>
  </sheetViews>
  <sheetFormatPr defaultColWidth="9" defaultRowHeight="13.5"/>
  <cols>
    <col min="1" max="1" width="1" style="3" customWidth="1"/>
    <col min="2" max="2" width="9.125" style="19" bestFit="1" customWidth="1"/>
    <col min="3" max="3" width="5.5" style="19" bestFit="1" customWidth="1"/>
    <col min="4" max="4" width="6.375" style="1" bestFit="1" customWidth="1"/>
    <col min="5" max="5" width="7.75" style="1" bestFit="1" customWidth="1"/>
    <col min="6" max="6" width="5.5" style="19" bestFit="1" customWidth="1"/>
    <col min="7" max="7" width="1" style="3" customWidth="1"/>
    <col min="8" max="16384" width="9" style="3"/>
  </cols>
  <sheetData>
    <row r="1" spans="2:9" ht="21">
      <c r="B1" s="31" t="s">
        <v>250</v>
      </c>
    </row>
    <row r="2" spans="2:9" ht="21">
      <c r="B2" s="20" t="s">
        <v>648</v>
      </c>
      <c r="C2" s="21"/>
      <c r="D2" s="21"/>
      <c r="E2" s="21"/>
      <c r="F2" s="21"/>
      <c r="G2" s="21"/>
    </row>
    <row r="4" spans="2:9">
      <c r="B4" s="4" t="s">
        <v>57</v>
      </c>
      <c r="C4" s="1395" t="s">
        <v>557</v>
      </c>
      <c r="D4" s="1395"/>
      <c r="E4" s="4" t="s">
        <v>58</v>
      </c>
      <c r="F4" s="4" t="s">
        <v>59</v>
      </c>
      <c r="H4" s="246" t="s">
        <v>556</v>
      </c>
      <c r="I4" s="246" t="s">
        <v>57</v>
      </c>
    </row>
    <row r="5" spans="2:9">
      <c r="B5" s="5">
        <v>1910</v>
      </c>
      <c r="C5" s="6" t="s">
        <v>60</v>
      </c>
      <c r="D5" s="7" t="s">
        <v>61</v>
      </c>
      <c r="E5" s="22" t="s">
        <v>785</v>
      </c>
      <c r="F5" s="5" t="s">
        <v>63</v>
      </c>
      <c r="H5" s="5" t="str">
        <f>CONCATENATE(C5,D5)</f>
        <v>明治43年</v>
      </c>
      <c r="I5" s="5">
        <f>B5</f>
        <v>1910</v>
      </c>
    </row>
    <row r="6" spans="2:9">
      <c r="B6" s="8">
        <v>1911</v>
      </c>
      <c r="C6" s="9" t="s">
        <v>60</v>
      </c>
      <c r="D6" s="10" t="s">
        <v>64</v>
      </c>
      <c r="E6" s="23" t="s">
        <v>784</v>
      </c>
      <c r="F6" s="8" t="s">
        <v>66</v>
      </c>
      <c r="H6" s="8" t="str">
        <f t="shared" ref="H6:H69" si="0">CONCATENATE(C6,D6)</f>
        <v>明治44年</v>
      </c>
      <c r="I6" s="8">
        <f t="shared" ref="I6:I69" si="1">B6</f>
        <v>1911</v>
      </c>
    </row>
    <row r="7" spans="2:9">
      <c r="B7" s="11">
        <v>1912</v>
      </c>
      <c r="C7" s="12" t="s">
        <v>60</v>
      </c>
      <c r="D7" s="13" t="s">
        <v>67</v>
      </c>
      <c r="E7" s="24" t="s">
        <v>543</v>
      </c>
      <c r="F7" s="11" t="s">
        <v>69</v>
      </c>
      <c r="H7" s="11" t="str">
        <f t="shared" si="0"/>
        <v>明治45年</v>
      </c>
      <c r="I7" s="11">
        <f t="shared" si="1"/>
        <v>1912</v>
      </c>
    </row>
    <row r="8" spans="2:9">
      <c r="B8" s="14">
        <v>1913</v>
      </c>
      <c r="C8" s="15" t="s">
        <v>70</v>
      </c>
      <c r="D8" s="2" t="s">
        <v>71</v>
      </c>
      <c r="E8" s="26" t="s">
        <v>62</v>
      </c>
      <c r="F8" s="14" t="s">
        <v>73</v>
      </c>
      <c r="H8" s="14" t="str">
        <f t="shared" si="0"/>
        <v>大正2年</v>
      </c>
      <c r="I8" s="14">
        <f t="shared" si="1"/>
        <v>1913</v>
      </c>
    </row>
    <row r="9" spans="2:9">
      <c r="B9" s="16">
        <v>1914</v>
      </c>
      <c r="C9" s="17" t="s">
        <v>70</v>
      </c>
      <c r="D9" s="18" t="s">
        <v>74</v>
      </c>
      <c r="E9" s="25" t="s">
        <v>65</v>
      </c>
      <c r="F9" s="16" t="s">
        <v>76</v>
      </c>
      <c r="H9" s="16" t="str">
        <f t="shared" si="0"/>
        <v>大正3年</v>
      </c>
      <c r="I9" s="16">
        <f t="shared" si="1"/>
        <v>1914</v>
      </c>
    </row>
    <row r="10" spans="2:9">
      <c r="B10" s="8">
        <v>1915</v>
      </c>
      <c r="C10" s="9" t="s">
        <v>70</v>
      </c>
      <c r="D10" s="10" t="s">
        <v>77</v>
      </c>
      <c r="E10" s="23" t="s">
        <v>68</v>
      </c>
      <c r="F10" s="8" t="s">
        <v>79</v>
      </c>
      <c r="H10" s="8" t="str">
        <f t="shared" si="0"/>
        <v>大正4年</v>
      </c>
      <c r="I10" s="8">
        <f t="shared" si="1"/>
        <v>1915</v>
      </c>
    </row>
    <row r="11" spans="2:9">
      <c r="B11" s="16">
        <v>1916</v>
      </c>
      <c r="C11" s="17" t="s">
        <v>70</v>
      </c>
      <c r="D11" s="18" t="s">
        <v>80</v>
      </c>
      <c r="E11" s="25" t="s">
        <v>72</v>
      </c>
      <c r="F11" s="16" t="s">
        <v>82</v>
      </c>
      <c r="H11" s="16" t="str">
        <f t="shared" si="0"/>
        <v>大正5年</v>
      </c>
      <c r="I11" s="16">
        <f t="shared" si="1"/>
        <v>1916</v>
      </c>
    </row>
    <row r="12" spans="2:9">
      <c r="B12" s="8">
        <v>1917</v>
      </c>
      <c r="C12" s="9" t="s">
        <v>70</v>
      </c>
      <c r="D12" s="10" t="s">
        <v>83</v>
      </c>
      <c r="E12" s="23" t="s">
        <v>75</v>
      </c>
      <c r="F12" s="8" t="s">
        <v>85</v>
      </c>
      <c r="H12" s="8" t="str">
        <f t="shared" si="0"/>
        <v>大正6年</v>
      </c>
      <c r="I12" s="8">
        <f t="shared" si="1"/>
        <v>1917</v>
      </c>
    </row>
    <row r="13" spans="2:9">
      <c r="B13" s="16">
        <v>1918</v>
      </c>
      <c r="C13" s="17" t="s">
        <v>70</v>
      </c>
      <c r="D13" s="18" t="s">
        <v>86</v>
      </c>
      <c r="E13" s="25" t="s">
        <v>78</v>
      </c>
      <c r="F13" s="16" t="s">
        <v>88</v>
      </c>
      <c r="H13" s="16" t="str">
        <f t="shared" si="0"/>
        <v>大正7年</v>
      </c>
      <c r="I13" s="16">
        <f t="shared" si="1"/>
        <v>1918</v>
      </c>
    </row>
    <row r="14" spans="2:9">
      <c r="B14" s="8">
        <v>1919</v>
      </c>
      <c r="C14" s="9" t="s">
        <v>70</v>
      </c>
      <c r="D14" s="10" t="s">
        <v>89</v>
      </c>
      <c r="E14" s="23" t="s">
        <v>81</v>
      </c>
      <c r="F14" s="8" t="s">
        <v>91</v>
      </c>
      <c r="H14" s="8" t="str">
        <f t="shared" si="0"/>
        <v>大正8年</v>
      </c>
      <c r="I14" s="8">
        <f t="shared" si="1"/>
        <v>1919</v>
      </c>
    </row>
    <row r="15" spans="2:9">
      <c r="B15" s="16">
        <v>1920</v>
      </c>
      <c r="C15" s="17" t="s">
        <v>70</v>
      </c>
      <c r="D15" s="18" t="s">
        <v>92</v>
      </c>
      <c r="E15" s="25" t="s">
        <v>84</v>
      </c>
      <c r="F15" s="16" t="s">
        <v>94</v>
      </c>
      <c r="H15" s="16" t="str">
        <f t="shared" si="0"/>
        <v>大正9年</v>
      </c>
      <c r="I15" s="16">
        <f t="shared" si="1"/>
        <v>1920</v>
      </c>
    </row>
    <row r="16" spans="2:9">
      <c r="B16" s="8">
        <v>1921</v>
      </c>
      <c r="C16" s="9" t="s">
        <v>70</v>
      </c>
      <c r="D16" s="10" t="s">
        <v>95</v>
      </c>
      <c r="E16" s="23" t="s">
        <v>87</v>
      </c>
      <c r="F16" s="8" t="s">
        <v>97</v>
      </c>
      <c r="H16" s="8" t="str">
        <f t="shared" si="0"/>
        <v>大正10年</v>
      </c>
      <c r="I16" s="8">
        <f t="shared" si="1"/>
        <v>1921</v>
      </c>
    </row>
    <row r="17" spans="2:9">
      <c r="B17" s="16">
        <v>1922</v>
      </c>
      <c r="C17" s="17" t="s">
        <v>70</v>
      </c>
      <c r="D17" s="18" t="s">
        <v>98</v>
      </c>
      <c r="E17" s="25" t="s">
        <v>90</v>
      </c>
      <c r="F17" s="16" t="s">
        <v>63</v>
      </c>
      <c r="H17" s="16" t="str">
        <f t="shared" si="0"/>
        <v>大正11年</v>
      </c>
      <c r="I17" s="16">
        <f t="shared" si="1"/>
        <v>1922</v>
      </c>
    </row>
    <row r="18" spans="2:9">
      <c r="B18" s="8">
        <v>1923</v>
      </c>
      <c r="C18" s="9" t="s">
        <v>70</v>
      </c>
      <c r="D18" s="10" t="s">
        <v>100</v>
      </c>
      <c r="E18" s="23" t="s">
        <v>93</v>
      </c>
      <c r="F18" s="8" t="s">
        <v>66</v>
      </c>
      <c r="H18" s="8" t="str">
        <f t="shared" si="0"/>
        <v>大正12年</v>
      </c>
      <c r="I18" s="8">
        <f t="shared" si="1"/>
        <v>1923</v>
      </c>
    </row>
    <row r="19" spans="2:9">
      <c r="B19" s="16">
        <v>1924</v>
      </c>
      <c r="C19" s="17" t="s">
        <v>70</v>
      </c>
      <c r="D19" s="18" t="s">
        <v>102</v>
      </c>
      <c r="E19" s="25" t="s">
        <v>96</v>
      </c>
      <c r="F19" s="16" t="s">
        <v>69</v>
      </c>
      <c r="H19" s="16" t="str">
        <f t="shared" si="0"/>
        <v>大正13年</v>
      </c>
      <c r="I19" s="16">
        <f t="shared" si="1"/>
        <v>1924</v>
      </c>
    </row>
    <row r="20" spans="2:9">
      <c r="B20" s="8">
        <v>1925</v>
      </c>
      <c r="C20" s="9" t="s">
        <v>70</v>
      </c>
      <c r="D20" s="10" t="s">
        <v>104</v>
      </c>
      <c r="E20" s="23" t="s">
        <v>99</v>
      </c>
      <c r="F20" s="8" t="s">
        <v>73</v>
      </c>
      <c r="H20" s="8" t="str">
        <f t="shared" si="0"/>
        <v>大正14年</v>
      </c>
      <c r="I20" s="8">
        <f t="shared" si="1"/>
        <v>1925</v>
      </c>
    </row>
    <row r="21" spans="2:9">
      <c r="B21" s="11">
        <v>1926</v>
      </c>
      <c r="C21" s="12" t="s">
        <v>70</v>
      </c>
      <c r="D21" s="13" t="s">
        <v>106</v>
      </c>
      <c r="E21" s="24" t="s">
        <v>101</v>
      </c>
      <c r="F21" s="11" t="s">
        <v>76</v>
      </c>
      <c r="H21" s="11" t="str">
        <f t="shared" si="0"/>
        <v>大正15年</v>
      </c>
      <c r="I21" s="11">
        <f t="shared" si="1"/>
        <v>1926</v>
      </c>
    </row>
    <row r="22" spans="2:9">
      <c r="B22" s="14">
        <v>1927</v>
      </c>
      <c r="C22" s="15" t="s">
        <v>108</v>
      </c>
      <c r="D22" s="2" t="s">
        <v>71</v>
      </c>
      <c r="E22" s="26" t="s">
        <v>103</v>
      </c>
      <c r="F22" s="14" t="s">
        <v>79</v>
      </c>
      <c r="H22" s="14" t="str">
        <f t="shared" si="0"/>
        <v>昭和2年</v>
      </c>
      <c r="I22" s="14">
        <f t="shared" si="1"/>
        <v>1927</v>
      </c>
    </row>
    <row r="23" spans="2:9">
      <c r="B23" s="16">
        <v>1928</v>
      </c>
      <c r="C23" s="17" t="s">
        <v>108</v>
      </c>
      <c r="D23" s="18" t="s">
        <v>74</v>
      </c>
      <c r="E23" s="25" t="s">
        <v>105</v>
      </c>
      <c r="F23" s="16" t="s">
        <v>82</v>
      </c>
      <c r="H23" s="16" t="str">
        <f t="shared" si="0"/>
        <v>昭和3年</v>
      </c>
      <c r="I23" s="16">
        <f t="shared" si="1"/>
        <v>1928</v>
      </c>
    </row>
    <row r="24" spans="2:9">
      <c r="B24" s="8">
        <v>1929</v>
      </c>
      <c r="C24" s="9" t="s">
        <v>108</v>
      </c>
      <c r="D24" s="10" t="s">
        <v>77</v>
      </c>
      <c r="E24" s="23" t="s">
        <v>107</v>
      </c>
      <c r="F24" s="8" t="s">
        <v>85</v>
      </c>
      <c r="H24" s="8" t="str">
        <f t="shared" si="0"/>
        <v>昭和4年</v>
      </c>
      <c r="I24" s="8">
        <f t="shared" si="1"/>
        <v>1929</v>
      </c>
    </row>
    <row r="25" spans="2:9">
      <c r="B25" s="16">
        <v>1930</v>
      </c>
      <c r="C25" s="17" t="s">
        <v>108</v>
      </c>
      <c r="D25" s="18" t="s">
        <v>80</v>
      </c>
      <c r="E25" s="25" t="s">
        <v>109</v>
      </c>
      <c r="F25" s="16" t="s">
        <v>88</v>
      </c>
      <c r="H25" s="16" t="str">
        <f t="shared" si="0"/>
        <v>昭和5年</v>
      </c>
      <c r="I25" s="16">
        <f t="shared" si="1"/>
        <v>1930</v>
      </c>
    </row>
    <row r="26" spans="2:9">
      <c r="B26" s="8">
        <v>1931</v>
      </c>
      <c r="C26" s="9" t="s">
        <v>108</v>
      </c>
      <c r="D26" s="10" t="s">
        <v>83</v>
      </c>
      <c r="E26" s="23" t="s">
        <v>110</v>
      </c>
      <c r="F26" s="8" t="s">
        <v>91</v>
      </c>
      <c r="H26" s="8" t="str">
        <f t="shared" si="0"/>
        <v>昭和6年</v>
      </c>
      <c r="I26" s="8">
        <f t="shared" si="1"/>
        <v>1931</v>
      </c>
    </row>
    <row r="27" spans="2:9">
      <c r="B27" s="16">
        <v>1932</v>
      </c>
      <c r="C27" s="17" t="s">
        <v>108</v>
      </c>
      <c r="D27" s="18" t="s">
        <v>86</v>
      </c>
      <c r="E27" s="25" t="s">
        <v>111</v>
      </c>
      <c r="F27" s="16" t="s">
        <v>94</v>
      </c>
      <c r="H27" s="16" t="str">
        <f t="shared" si="0"/>
        <v>昭和7年</v>
      </c>
      <c r="I27" s="16">
        <f t="shared" si="1"/>
        <v>1932</v>
      </c>
    </row>
    <row r="28" spans="2:9">
      <c r="B28" s="8">
        <v>1933</v>
      </c>
      <c r="C28" s="9" t="s">
        <v>108</v>
      </c>
      <c r="D28" s="10" t="s">
        <v>89</v>
      </c>
      <c r="E28" s="23" t="s">
        <v>112</v>
      </c>
      <c r="F28" s="8" t="s">
        <v>97</v>
      </c>
      <c r="H28" s="8" t="str">
        <f t="shared" si="0"/>
        <v>昭和8年</v>
      </c>
      <c r="I28" s="8">
        <f t="shared" si="1"/>
        <v>1933</v>
      </c>
    </row>
    <row r="29" spans="2:9">
      <c r="B29" s="16">
        <v>1934</v>
      </c>
      <c r="C29" s="17" t="s">
        <v>108</v>
      </c>
      <c r="D29" s="18" t="s">
        <v>92</v>
      </c>
      <c r="E29" s="25" t="s">
        <v>113</v>
      </c>
      <c r="F29" s="16" t="s">
        <v>63</v>
      </c>
      <c r="H29" s="16" t="str">
        <f t="shared" si="0"/>
        <v>昭和9年</v>
      </c>
      <c r="I29" s="16">
        <f t="shared" si="1"/>
        <v>1934</v>
      </c>
    </row>
    <row r="30" spans="2:9">
      <c r="B30" s="8">
        <v>1935</v>
      </c>
      <c r="C30" s="9" t="s">
        <v>108</v>
      </c>
      <c r="D30" s="10" t="s">
        <v>95</v>
      </c>
      <c r="E30" s="23" t="s">
        <v>114</v>
      </c>
      <c r="F30" s="8" t="s">
        <v>66</v>
      </c>
      <c r="H30" s="8" t="str">
        <f t="shared" si="0"/>
        <v>昭和10年</v>
      </c>
      <c r="I30" s="8">
        <f t="shared" si="1"/>
        <v>1935</v>
      </c>
    </row>
    <row r="31" spans="2:9">
      <c r="B31" s="16">
        <v>1936</v>
      </c>
      <c r="C31" s="17" t="s">
        <v>108</v>
      </c>
      <c r="D31" s="18" t="s">
        <v>98</v>
      </c>
      <c r="E31" s="25" t="s">
        <v>115</v>
      </c>
      <c r="F31" s="16" t="s">
        <v>69</v>
      </c>
      <c r="H31" s="16" t="str">
        <f t="shared" si="0"/>
        <v>昭和11年</v>
      </c>
      <c r="I31" s="16">
        <f t="shared" si="1"/>
        <v>1936</v>
      </c>
    </row>
    <row r="32" spans="2:9">
      <c r="B32" s="8">
        <v>1937</v>
      </c>
      <c r="C32" s="9" t="s">
        <v>108</v>
      </c>
      <c r="D32" s="10" t="s">
        <v>100</v>
      </c>
      <c r="E32" s="23" t="s">
        <v>116</v>
      </c>
      <c r="F32" s="8" t="s">
        <v>73</v>
      </c>
      <c r="H32" s="8" t="str">
        <f t="shared" si="0"/>
        <v>昭和12年</v>
      </c>
      <c r="I32" s="8">
        <f t="shared" si="1"/>
        <v>1937</v>
      </c>
    </row>
    <row r="33" spans="2:9">
      <c r="B33" s="16">
        <v>1938</v>
      </c>
      <c r="C33" s="17" t="s">
        <v>108</v>
      </c>
      <c r="D33" s="18" t="s">
        <v>102</v>
      </c>
      <c r="E33" s="25" t="s">
        <v>117</v>
      </c>
      <c r="F33" s="16" t="s">
        <v>76</v>
      </c>
      <c r="H33" s="16" t="str">
        <f t="shared" si="0"/>
        <v>昭和13年</v>
      </c>
      <c r="I33" s="16">
        <f t="shared" si="1"/>
        <v>1938</v>
      </c>
    </row>
    <row r="34" spans="2:9">
      <c r="B34" s="8">
        <v>1939</v>
      </c>
      <c r="C34" s="9" t="s">
        <v>108</v>
      </c>
      <c r="D34" s="10" t="s">
        <v>104</v>
      </c>
      <c r="E34" s="23" t="s">
        <v>118</v>
      </c>
      <c r="F34" s="8" t="s">
        <v>79</v>
      </c>
      <c r="H34" s="8" t="str">
        <f t="shared" si="0"/>
        <v>昭和14年</v>
      </c>
      <c r="I34" s="8">
        <f t="shared" si="1"/>
        <v>1939</v>
      </c>
    </row>
    <row r="35" spans="2:9">
      <c r="B35" s="16">
        <v>1940</v>
      </c>
      <c r="C35" s="17" t="s">
        <v>108</v>
      </c>
      <c r="D35" s="18" t="s">
        <v>106</v>
      </c>
      <c r="E35" s="25" t="s">
        <v>119</v>
      </c>
      <c r="F35" s="16" t="s">
        <v>82</v>
      </c>
      <c r="H35" s="16" t="str">
        <f t="shared" si="0"/>
        <v>昭和15年</v>
      </c>
      <c r="I35" s="16">
        <f t="shared" si="1"/>
        <v>1940</v>
      </c>
    </row>
    <row r="36" spans="2:9">
      <c r="B36" s="8">
        <v>1941</v>
      </c>
      <c r="C36" s="9" t="s">
        <v>108</v>
      </c>
      <c r="D36" s="10" t="s">
        <v>123</v>
      </c>
      <c r="E36" s="23" t="s">
        <v>120</v>
      </c>
      <c r="F36" s="8" t="s">
        <v>85</v>
      </c>
      <c r="H36" s="8" t="str">
        <f t="shared" si="0"/>
        <v>昭和16年</v>
      </c>
      <c r="I36" s="8">
        <f t="shared" si="1"/>
        <v>1941</v>
      </c>
    </row>
    <row r="37" spans="2:9">
      <c r="B37" s="16">
        <v>1942</v>
      </c>
      <c r="C37" s="17" t="s">
        <v>108</v>
      </c>
      <c r="D37" s="18" t="s">
        <v>125</v>
      </c>
      <c r="E37" s="25" t="s">
        <v>121</v>
      </c>
      <c r="F37" s="16" t="s">
        <v>88</v>
      </c>
      <c r="H37" s="16" t="str">
        <f t="shared" si="0"/>
        <v>昭和17年</v>
      </c>
      <c r="I37" s="16">
        <f t="shared" si="1"/>
        <v>1942</v>
      </c>
    </row>
    <row r="38" spans="2:9">
      <c r="B38" s="8">
        <v>1943</v>
      </c>
      <c r="C38" s="9" t="s">
        <v>108</v>
      </c>
      <c r="D38" s="10" t="s">
        <v>127</v>
      </c>
      <c r="E38" s="23" t="s">
        <v>122</v>
      </c>
      <c r="F38" s="8" t="s">
        <v>91</v>
      </c>
      <c r="H38" s="8" t="str">
        <f t="shared" si="0"/>
        <v>昭和18年</v>
      </c>
      <c r="I38" s="8">
        <f t="shared" si="1"/>
        <v>1943</v>
      </c>
    </row>
    <row r="39" spans="2:9">
      <c r="B39" s="16">
        <v>1944</v>
      </c>
      <c r="C39" s="17" t="s">
        <v>108</v>
      </c>
      <c r="D39" s="18" t="s">
        <v>129</v>
      </c>
      <c r="E39" s="25" t="s">
        <v>124</v>
      </c>
      <c r="F39" s="16" t="s">
        <v>94</v>
      </c>
      <c r="H39" s="16" t="str">
        <f t="shared" si="0"/>
        <v>昭和19年</v>
      </c>
      <c r="I39" s="16">
        <f t="shared" si="1"/>
        <v>1944</v>
      </c>
    </row>
    <row r="40" spans="2:9">
      <c r="B40" s="8">
        <v>1945</v>
      </c>
      <c r="C40" s="9" t="s">
        <v>108</v>
      </c>
      <c r="D40" s="10" t="s">
        <v>131</v>
      </c>
      <c r="E40" s="23" t="s">
        <v>126</v>
      </c>
      <c r="F40" s="8" t="s">
        <v>97</v>
      </c>
      <c r="H40" s="8" t="str">
        <f t="shared" si="0"/>
        <v>昭和20年</v>
      </c>
      <c r="I40" s="8">
        <f t="shared" si="1"/>
        <v>1945</v>
      </c>
    </row>
    <row r="41" spans="2:9">
      <c r="B41" s="11">
        <v>1946</v>
      </c>
      <c r="C41" s="12" t="s">
        <v>108</v>
      </c>
      <c r="D41" s="13" t="s">
        <v>133</v>
      </c>
      <c r="E41" s="24" t="s">
        <v>128</v>
      </c>
      <c r="F41" s="11" t="s">
        <v>63</v>
      </c>
      <c r="H41" s="11" t="str">
        <f t="shared" si="0"/>
        <v>昭和21年</v>
      </c>
      <c r="I41" s="11">
        <f t="shared" si="1"/>
        <v>1946</v>
      </c>
    </row>
    <row r="42" spans="2:9">
      <c r="B42" s="5">
        <v>1947</v>
      </c>
      <c r="C42" s="6" t="s">
        <v>108</v>
      </c>
      <c r="D42" s="7" t="s">
        <v>135</v>
      </c>
      <c r="E42" s="22" t="s">
        <v>130</v>
      </c>
      <c r="F42" s="5" t="s">
        <v>66</v>
      </c>
      <c r="H42" s="5" t="str">
        <f t="shared" si="0"/>
        <v>昭和22年</v>
      </c>
      <c r="I42" s="5">
        <f t="shared" si="1"/>
        <v>1947</v>
      </c>
    </row>
    <row r="43" spans="2:9">
      <c r="B43" s="8">
        <v>1948</v>
      </c>
      <c r="C43" s="9" t="s">
        <v>108</v>
      </c>
      <c r="D43" s="10" t="s">
        <v>137</v>
      </c>
      <c r="E43" s="23" t="s">
        <v>132</v>
      </c>
      <c r="F43" s="8" t="s">
        <v>69</v>
      </c>
      <c r="H43" s="8" t="str">
        <f t="shared" si="0"/>
        <v>昭和23年</v>
      </c>
      <c r="I43" s="8">
        <f t="shared" si="1"/>
        <v>1948</v>
      </c>
    </row>
    <row r="44" spans="2:9">
      <c r="B44" s="16">
        <v>1949</v>
      </c>
      <c r="C44" s="17" t="s">
        <v>108</v>
      </c>
      <c r="D44" s="18" t="s">
        <v>139</v>
      </c>
      <c r="E44" s="25" t="s">
        <v>134</v>
      </c>
      <c r="F44" s="16" t="s">
        <v>73</v>
      </c>
      <c r="H44" s="16" t="str">
        <f t="shared" si="0"/>
        <v>昭和24年</v>
      </c>
      <c r="I44" s="16">
        <f t="shared" si="1"/>
        <v>1949</v>
      </c>
    </row>
    <row r="45" spans="2:9">
      <c r="B45" s="8">
        <v>1950</v>
      </c>
      <c r="C45" s="9" t="s">
        <v>108</v>
      </c>
      <c r="D45" s="10" t="s">
        <v>141</v>
      </c>
      <c r="E45" s="23" t="s">
        <v>136</v>
      </c>
      <c r="F45" s="8" t="s">
        <v>76</v>
      </c>
      <c r="H45" s="8" t="str">
        <f t="shared" si="0"/>
        <v>昭和25年</v>
      </c>
      <c r="I45" s="8">
        <f t="shared" si="1"/>
        <v>1950</v>
      </c>
    </row>
    <row r="46" spans="2:9">
      <c r="B46" s="16">
        <v>1951</v>
      </c>
      <c r="C46" s="17" t="s">
        <v>108</v>
      </c>
      <c r="D46" s="18" t="s">
        <v>143</v>
      </c>
      <c r="E46" s="25" t="s">
        <v>138</v>
      </c>
      <c r="F46" s="16" t="s">
        <v>79</v>
      </c>
      <c r="H46" s="16" t="str">
        <f t="shared" si="0"/>
        <v>昭和26年</v>
      </c>
      <c r="I46" s="16">
        <f t="shared" si="1"/>
        <v>1951</v>
      </c>
    </row>
    <row r="47" spans="2:9">
      <c r="B47" s="8">
        <v>1952</v>
      </c>
      <c r="C47" s="9" t="s">
        <v>108</v>
      </c>
      <c r="D47" s="10" t="s">
        <v>145</v>
      </c>
      <c r="E47" s="23" t="s">
        <v>140</v>
      </c>
      <c r="F47" s="8" t="s">
        <v>82</v>
      </c>
      <c r="H47" s="8" t="str">
        <f t="shared" si="0"/>
        <v>昭和27年</v>
      </c>
      <c r="I47" s="8">
        <f t="shared" si="1"/>
        <v>1952</v>
      </c>
    </row>
    <row r="48" spans="2:9">
      <c r="B48" s="16">
        <v>1953</v>
      </c>
      <c r="C48" s="17" t="s">
        <v>108</v>
      </c>
      <c r="D48" s="18" t="s">
        <v>147</v>
      </c>
      <c r="E48" s="25" t="s">
        <v>142</v>
      </c>
      <c r="F48" s="16" t="s">
        <v>85</v>
      </c>
      <c r="H48" s="16" t="str">
        <f t="shared" si="0"/>
        <v>昭和28年</v>
      </c>
      <c r="I48" s="16">
        <f t="shared" si="1"/>
        <v>1953</v>
      </c>
    </row>
    <row r="49" spans="2:9">
      <c r="B49" s="8">
        <v>1954</v>
      </c>
      <c r="C49" s="9" t="s">
        <v>108</v>
      </c>
      <c r="D49" s="10" t="s">
        <v>149</v>
      </c>
      <c r="E49" s="23" t="s">
        <v>144</v>
      </c>
      <c r="F49" s="8" t="s">
        <v>88</v>
      </c>
      <c r="H49" s="8" t="str">
        <f t="shared" si="0"/>
        <v>昭和29年</v>
      </c>
      <c r="I49" s="8">
        <f t="shared" si="1"/>
        <v>1954</v>
      </c>
    </row>
    <row r="50" spans="2:9">
      <c r="B50" s="16">
        <v>1955</v>
      </c>
      <c r="C50" s="17" t="s">
        <v>108</v>
      </c>
      <c r="D50" s="18" t="s">
        <v>151</v>
      </c>
      <c r="E50" s="25" t="s">
        <v>146</v>
      </c>
      <c r="F50" s="16" t="s">
        <v>91</v>
      </c>
      <c r="H50" s="16" t="str">
        <f t="shared" si="0"/>
        <v>昭和30年</v>
      </c>
      <c r="I50" s="16">
        <f t="shared" si="1"/>
        <v>1955</v>
      </c>
    </row>
    <row r="51" spans="2:9">
      <c r="B51" s="8">
        <v>1956</v>
      </c>
      <c r="C51" s="9" t="s">
        <v>108</v>
      </c>
      <c r="D51" s="10" t="s">
        <v>153</v>
      </c>
      <c r="E51" s="23" t="s">
        <v>148</v>
      </c>
      <c r="F51" s="8" t="s">
        <v>94</v>
      </c>
      <c r="H51" s="8" t="str">
        <f t="shared" si="0"/>
        <v>昭和31年</v>
      </c>
      <c r="I51" s="8">
        <f t="shared" si="1"/>
        <v>1956</v>
      </c>
    </row>
    <row r="52" spans="2:9">
      <c r="B52" s="16">
        <v>1957</v>
      </c>
      <c r="C52" s="17" t="s">
        <v>108</v>
      </c>
      <c r="D52" s="18" t="s">
        <v>155</v>
      </c>
      <c r="E52" s="25" t="s">
        <v>150</v>
      </c>
      <c r="F52" s="16" t="s">
        <v>97</v>
      </c>
      <c r="H52" s="16" t="str">
        <f t="shared" si="0"/>
        <v>昭和32年</v>
      </c>
      <c r="I52" s="16">
        <f t="shared" si="1"/>
        <v>1957</v>
      </c>
    </row>
    <row r="53" spans="2:9">
      <c r="B53" s="8">
        <v>1958</v>
      </c>
      <c r="C53" s="9" t="s">
        <v>108</v>
      </c>
      <c r="D53" s="10" t="s">
        <v>157</v>
      </c>
      <c r="E53" s="23" t="s">
        <v>152</v>
      </c>
      <c r="F53" s="8" t="s">
        <v>63</v>
      </c>
      <c r="H53" s="8" t="str">
        <f t="shared" si="0"/>
        <v>昭和33年</v>
      </c>
      <c r="I53" s="8">
        <f t="shared" si="1"/>
        <v>1958</v>
      </c>
    </row>
    <row r="54" spans="2:9">
      <c r="B54" s="16">
        <v>1959</v>
      </c>
      <c r="C54" s="17" t="s">
        <v>108</v>
      </c>
      <c r="D54" s="18" t="s">
        <v>159</v>
      </c>
      <c r="E54" s="25" t="s">
        <v>154</v>
      </c>
      <c r="F54" s="16" t="s">
        <v>66</v>
      </c>
      <c r="H54" s="16" t="str">
        <f t="shared" si="0"/>
        <v>昭和34年</v>
      </c>
      <c r="I54" s="16">
        <f t="shared" si="1"/>
        <v>1959</v>
      </c>
    </row>
    <row r="55" spans="2:9">
      <c r="B55" s="8">
        <v>1960</v>
      </c>
      <c r="C55" s="9" t="s">
        <v>108</v>
      </c>
      <c r="D55" s="10" t="s">
        <v>161</v>
      </c>
      <c r="E55" s="23" t="s">
        <v>156</v>
      </c>
      <c r="F55" s="8" t="s">
        <v>69</v>
      </c>
      <c r="H55" s="8" t="str">
        <f t="shared" si="0"/>
        <v>昭和35年</v>
      </c>
      <c r="I55" s="8">
        <f t="shared" si="1"/>
        <v>1960</v>
      </c>
    </row>
    <row r="56" spans="2:9">
      <c r="B56" s="16">
        <v>1961</v>
      </c>
      <c r="C56" s="17" t="s">
        <v>108</v>
      </c>
      <c r="D56" s="18" t="s">
        <v>163</v>
      </c>
      <c r="E56" s="25" t="s">
        <v>158</v>
      </c>
      <c r="F56" s="16" t="s">
        <v>73</v>
      </c>
      <c r="H56" s="16" t="str">
        <f t="shared" si="0"/>
        <v>昭和36年</v>
      </c>
      <c r="I56" s="16">
        <f t="shared" si="1"/>
        <v>1961</v>
      </c>
    </row>
    <row r="57" spans="2:9">
      <c r="B57" s="8">
        <v>1962</v>
      </c>
      <c r="C57" s="9" t="s">
        <v>108</v>
      </c>
      <c r="D57" s="10" t="s">
        <v>165</v>
      </c>
      <c r="E57" s="23" t="s">
        <v>160</v>
      </c>
      <c r="F57" s="8" t="s">
        <v>76</v>
      </c>
      <c r="H57" s="8" t="str">
        <f t="shared" si="0"/>
        <v>昭和37年</v>
      </c>
      <c r="I57" s="8">
        <f t="shared" si="1"/>
        <v>1962</v>
      </c>
    </row>
    <row r="58" spans="2:9">
      <c r="B58" s="16">
        <v>1963</v>
      </c>
      <c r="C58" s="17" t="s">
        <v>108</v>
      </c>
      <c r="D58" s="18" t="s">
        <v>167</v>
      </c>
      <c r="E58" s="25" t="s">
        <v>162</v>
      </c>
      <c r="F58" s="16" t="s">
        <v>79</v>
      </c>
      <c r="H58" s="16" t="str">
        <f t="shared" si="0"/>
        <v>昭和38年</v>
      </c>
      <c r="I58" s="16">
        <f t="shared" si="1"/>
        <v>1963</v>
      </c>
    </row>
    <row r="59" spans="2:9">
      <c r="B59" s="8">
        <v>1964</v>
      </c>
      <c r="C59" s="9" t="s">
        <v>108</v>
      </c>
      <c r="D59" s="10" t="s">
        <v>169</v>
      </c>
      <c r="E59" s="23" t="s">
        <v>164</v>
      </c>
      <c r="F59" s="8" t="s">
        <v>82</v>
      </c>
      <c r="H59" s="8" t="str">
        <f t="shared" si="0"/>
        <v>昭和39年</v>
      </c>
      <c r="I59" s="8">
        <f t="shared" si="1"/>
        <v>1964</v>
      </c>
    </row>
    <row r="60" spans="2:9">
      <c r="B60" s="16">
        <v>1965</v>
      </c>
      <c r="C60" s="17" t="s">
        <v>108</v>
      </c>
      <c r="D60" s="18" t="s">
        <v>171</v>
      </c>
      <c r="E60" s="25" t="s">
        <v>166</v>
      </c>
      <c r="F60" s="16" t="s">
        <v>85</v>
      </c>
      <c r="H60" s="16" t="str">
        <f t="shared" si="0"/>
        <v>昭和40年</v>
      </c>
      <c r="I60" s="16">
        <f t="shared" si="1"/>
        <v>1965</v>
      </c>
    </row>
    <row r="61" spans="2:9">
      <c r="B61" s="8">
        <v>1966</v>
      </c>
      <c r="C61" s="9" t="s">
        <v>108</v>
      </c>
      <c r="D61" s="10" t="s">
        <v>173</v>
      </c>
      <c r="E61" s="23" t="s">
        <v>168</v>
      </c>
      <c r="F61" s="8" t="s">
        <v>88</v>
      </c>
      <c r="H61" s="8" t="str">
        <f t="shared" si="0"/>
        <v>昭和41年</v>
      </c>
      <c r="I61" s="8">
        <f t="shared" si="1"/>
        <v>1966</v>
      </c>
    </row>
    <row r="62" spans="2:9">
      <c r="B62" s="16">
        <v>1967</v>
      </c>
      <c r="C62" s="17" t="s">
        <v>108</v>
      </c>
      <c r="D62" s="18" t="s">
        <v>175</v>
      </c>
      <c r="E62" s="25" t="s">
        <v>170</v>
      </c>
      <c r="F62" s="16" t="s">
        <v>91</v>
      </c>
      <c r="H62" s="16" t="str">
        <f t="shared" si="0"/>
        <v>昭和42年</v>
      </c>
      <c r="I62" s="16">
        <f t="shared" si="1"/>
        <v>1967</v>
      </c>
    </row>
    <row r="63" spans="2:9">
      <c r="B63" s="8">
        <v>1968</v>
      </c>
      <c r="C63" s="9" t="s">
        <v>108</v>
      </c>
      <c r="D63" s="10" t="s">
        <v>61</v>
      </c>
      <c r="E63" s="23" t="s">
        <v>172</v>
      </c>
      <c r="F63" s="8" t="s">
        <v>94</v>
      </c>
      <c r="H63" s="8" t="str">
        <f t="shared" si="0"/>
        <v>昭和43年</v>
      </c>
      <c r="I63" s="8">
        <f t="shared" si="1"/>
        <v>1968</v>
      </c>
    </row>
    <row r="64" spans="2:9">
      <c r="B64" s="16">
        <v>1969</v>
      </c>
      <c r="C64" s="17" t="s">
        <v>108</v>
      </c>
      <c r="D64" s="18" t="s">
        <v>64</v>
      </c>
      <c r="E64" s="25" t="s">
        <v>174</v>
      </c>
      <c r="F64" s="16" t="s">
        <v>97</v>
      </c>
      <c r="H64" s="16" t="str">
        <f t="shared" si="0"/>
        <v>昭和44年</v>
      </c>
      <c r="I64" s="16">
        <f t="shared" si="1"/>
        <v>1969</v>
      </c>
    </row>
    <row r="65" spans="2:9">
      <c r="B65" s="8">
        <v>1970</v>
      </c>
      <c r="C65" s="9" t="s">
        <v>108</v>
      </c>
      <c r="D65" s="10" t="s">
        <v>67</v>
      </c>
      <c r="E65" s="23" t="s">
        <v>176</v>
      </c>
      <c r="F65" s="8" t="s">
        <v>63</v>
      </c>
      <c r="H65" s="8" t="str">
        <f t="shared" si="0"/>
        <v>昭和45年</v>
      </c>
      <c r="I65" s="8">
        <f t="shared" si="1"/>
        <v>1970</v>
      </c>
    </row>
    <row r="66" spans="2:9">
      <c r="B66" s="16">
        <v>1971</v>
      </c>
      <c r="C66" s="17" t="s">
        <v>108</v>
      </c>
      <c r="D66" s="18" t="s">
        <v>180</v>
      </c>
      <c r="E66" s="25" t="s">
        <v>177</v>
      </c>
      <c r="F66" s="16" t="s">
        <v>66</v>
      </c>
      <c r="H66" s="16" t="str">
        <f t="shared" si="0"/>
        <v>昭和46年</v>
      </c>
      <c r="I66" s="16">
        <f t="shared" si="1"/>
        <v>1971</v>
      </c>
    </row>
    <row r="67" spans="2:9">
      <c r="B67" s="8">
        <v>1972</v>
      </c>
      <c r="C67" s="9" t="s">
        <v>108</v>
      </c>
      <c r="D67" s="10" t="s">
        <v>182</v>
      </c>
      <c r="E67" s="23" t="s">
        <v>178</v>
      </c>
      <c r="F67" s="8" t="s">
        <v>69</v>
      </c>
      <c r="H67" s="8" t="str">
        <f t="shared" si="0"/>
        <v>昭和47年</v>
      </c>
      <c r="I67" s="8">
        <f t="shared" si="1"/>
        <v>1972</v>
      </c>
    </row>
    <row r="68" spans="2:9">
      <c r="B68" s="16">
        <v>1973</v>
      </c>
      <c r="C68" s="17" t="s">
        <v>108</v>
      </c>
      <c r="D68" s="18" t="s">
        <v>184</v>
      </c>
      <c r="E68" s="25" t="s">
        <v>179</v>
      </c>
      <c r="F68" s="16" t="s">
        <v>73</v>
      </c>
      <c r="H68" s="16" t="str">
        <f t="shared" si="0"/>
        <v>昭和48年</v>
      </c>
      <c r="I68" s="16">
        <f t="shared" si="1"/>
        <v>1973</v>
      </c>
    </row>
    <row r="69" spans="2:9">
      <c r="B69" s="8">
        <v>1974</v>
      </c>
      <c r="C69" s="9" t="s">
        <v>108</v>
      </c>
      <c r="D69" s="10" t="s">
        <v>186</v>
      </c>
      <c r="E69" s="23" t="s">
        <v>181</v>
      </c>
      <c r="F69" s="8" t="s">
        <v>76</v>
      </c>
      <c r="H69" s="8" t="str">
        <f t="shared" si="0"/>
        <v>昭和49年</v>
      </c>
      <c r="I69" s="8">
        <f t="shared" si="1"/>
        <v>1974</v>
      </c>
    </row>
    <row r="70" spans="2:9">
      <c r="B70" s="16">
        <v>1975</v>
      </c>
      <c r="C70" s="17" t="s">
        <v>108</v>
      </c>
      <c r="D70" s="18" t="s">
        <v>188</v>
      </c>
      <c r="E70" s="25" t="s">
        <v>183</v>
      </c>
      <c r="F70" s="16" t="s">
        <v>79</v>
      </c>
      <c r="H70" s="16" t="str">
        <f t="shared" ref="H70:H116" si="2">CONCATENATE(C70,D70)</f>
        <v>昭和50年</v>
      </c>
      <c r="I70" s="16">
        <f t="shared" ref="I70:I116" si="3">B70</f>
        <v>1975</v>
      </c>
    </row>
    <row r="71" spans="2:9">
      <c r="B71" s="8">
        <v>1976</v>
      </c>
      <c r="C71" s="9" t="s">
        <v>108</v>
      </c>
      <c r="D71" s="10" t="s">
        <v>190</v>
      </c>
      <c r="E71" s="23" t="s">
        <v>185</v>
      </c>
      <c r="F71" s="8" t="s">
        <v>82</v>
      </c>
      <c r="H71" s="8" t="str">
        <f t="shared" si="2"/>
        <v>昭和51年</v>
      </c>
      <c r="I71" s="8">
        <f t="shared" si="3"/>
        <v>1976</v>
      </c>
    </row>
    <row r="72" spans="2:9">
      <c r="B72" s="16">
        <v>1977</v>
      </c>
      <c r="C72" s="17" t="s">
        <v>108</v>
      </c>
      <c r="D72" s="18" t="s">
        <v>192</v>
      </c>
      <c r="E72" s="25" t="s">
        <v>187</v>
      </c>
      <c r="F72" s="16" t="s">
        <v>85</v>
      </c>
      <c r="H72" s="16" t="str">
        <f t="shared" si="2"/>
        <v>昭和52年</v>
      </c>
      <c r="I72" s="16">
        <f t="shared" si="3"/>
        <v>1977</v>
      </c>
    </row>
    <row r="73" spans="2:9">
      <c r="B73" s="8">
        <v>1978</v>
      </c>
      <c r="C73" s="9" t="s">
        <v>108</v>
      </c>
      <c r="D73" s="10" t="s">
        <v>194</v>
      </c>
      <c r="E73" s="23" t="s">
        <v>189</v>
      </c>
      <c r="F73" s="8" t="s">
        <v>88</v>
      </c>
      <c r="H73" s="8" t="str">
        <f t="shared" si="2"/>
        <v>昭和53年</v>
      </c>
      <c r="I73" s="8">
        <f t="shared" si="3"/>
        <v>1978</v>
      </c>
    </row>
    <row r="74" spans="2:9">
      <c r="B74" s="16">
        <v>1979</v>
      </c>
      <c r="C74" s="17" t="s">
        <v>108</v>
      </c>
      <c r="D74" s="18" t="s">
        <v>196</v>
      </c>
      <c r="E74" s="25" t="s">
        <v>191</v>
      </c>
      <c r="F74" s="16" t="s">
        <v>91</v>
      </c>
      <c r="H74" s="16" t="str">
        <f t="shared" si="2"/>
        <v>昭和54年</v>
      </c>
      <c r="I74" s="16">
        <f t="shared" si="3"/>
        <v>1979</v>
      </c>
    </row>
    <row r="75" spans="2:9">
      <c r="B75" s="8">
        <v>1980</v>
      </c>
      <c r="C75" s="9" t="s">
        <v>108</v>
      </c>
      <c r="D75" s="10" t="s">
        <v>198</v>
      </c>
      <c r="E75" s="23" t="s">
        <v>193</v>
      </c>
      <c r="F75" s="8" t="s">
        <v>94</v>
      </c>
      <c r="H75" s="8" t="str">
        <f t="shared" si="2"/>
        <v>昭和55年</v>
      </c>
      <c r="I75" s="8">
        <f t="shared" si="3"/>
        <v>1980</v>
      </c>
    </row>
    <row r="76" spans="2:9">
      <c r="B76" s="16">
        <v>1981</v>
      </c>
      <c r="C76" s="17" t="s">
        <v>108</v>
      </c>
      <c r="D76" s="18" t="s">
        <v>200</v>
      </c>
      <c r="E76" s="25" t="s">
        <v>195</v>
      </c>
      <c r="F76" s="16" t="s">
        <v>97</v>
      </c>
      <c r="H76" s="16" t="str">
        <f t="shared" si="2"/>
        <v>昭和56年</v>
      </c>
      <c r="I76" s="16">
        <f t="shared" si="3"/>
        <v>1981</v>
      </c>
    </row>
    <row r="77" spans="2:9">
      <c r="B77" s="8">
        <v>1982</v>
      </c>
      <c r="C77" s="9" t="s">
        <v>108</v>
      </c>
      <c r="D77" s="10" t="s">
        <v>202</v>
      </c>
      <c r="E77" s="23" t="s">
        <v>197</v>
      </c>
      <c r="F77" s="8" t="s">
        <v>63</v>
      </c>
      <c r="H77" s="8" t="str">
        <f t="shared" si="2"/>
        <v>昭和57年</v>
      </c>
      <c r="I77" s="8">
        <f t="shared" si="3"/>
        <v>1982</v>
      </c>
    </row>
    <row r="78" spans="2:9">
      <c r="B78" s="11">
        <v>1983</v>
      </c>
      <c r="C78" s="12" t="s">
        <v>108</v>
      </c>
      <c r="D78" s="13" t="s">
        <v>204</v>
      </c>
      <c r="E78" s="24" t="s">
        <v>199</v>
      </c>
      <c r="F78" s="11" t="s">
        <v>66</v>
      </c>
      <c r="H78" s="11" t="str">
        <f t="shared" si="2"/>
        <v>昭和58年</v>
      </c>
      <c r="I78" s="11">
        <f t="shared" si="3"/>
        <v>1983</v>
      </c>
    </row>
    <row r="79" spans="2:9">
      <c r="B79" s="5">
        <v>1984</v>
      </c>
      <c r="C79" s="6" t="s">
        <v>108</v>
      </c>
      <c r="D79" s="7" t="s">
        <v>206</v>
      </c>
      <c r="E79" s="22" t="s">
        <v>201</v>
      </c>
      <c r="F79" s="5" t="s">
        <v>69</v>
      </c>
      <c r="H79" s="5" t="str">
        <f t="shared" si="2"/>
        <v>昭和59年</v>
      </c>
      <c r="I79" s="5">
        <f t="shared" si="3"/>
        <v>1984</v>
      </c>
    </row>
    <row r="80" spans="2:9">
      <c r="B80" s="8">
        <v>1985</v>
      </c>
      <c r="C80" s="9" t="s">
        <v>108</v>
      </c>
      <c r="D80" s="10" t="s">
        <v>208</v>
      </c>
      <c r="E80" s="23" t="s">
        <v>203</v>
      </c>
      <c r="F80" s="8" t="s">
        <v>73</v>
      </c>
      <c r="H80" s="8" t="str">
        <f t="shared" si="2"/>
        <v>昭和60年</v>
      </c>
      <c r="I80" s="8">
        <f t="shared" si="3"/>
        <v>1985</v>
      </c>
    </row>
    <row r="81" spans="2:9">
      <c r="B81" s="16">
        <v>1986</v>
      </c>
      <c r="C81" s="17" t="s">
        <v>108</v>
      </c>
      <c r="D81" s="18" t="s">
        <v>210</v>
      </c>
      <c r="E81" s="25" t="s">
        <v>205</v>
      </c>
      <c r="F81" s="16" t="s">
        <v>76</v>
      </c>
      <c r="H81" s="16" t="str">
        <f t="shared" si="2"/>
        <v>昭和61年</v>
      </c>
      <c r="I81" s="16">
        <f t="shared" si="3"/>
        <v>1986</v>
      </c>
    </row>
    <row r="82" spans="2:9">
      <c r="B82" s="8">
        <v>1987</v>
      </c>
      <c r="C82" s="9" t="s">
        <v>108</v>
      </c>
      <c r="D82" s="10" t="s">
        <v>212</v>
      </c>
      <c r="E82" s="23" t="s">
        <v>207</v>
      </c>
      <c r="F82" s="8" t="s">
        <v>79</v>
      </c>
      <c r="H82" s="8" t="str">
        <f t="shared" si="2"/>
        <v>昭和62年</v>
      </c>
      <c r="I82" s="8">
        <f t="shared" si="3"/>
        <v>1987</v>
      </c>
    </row>
    <row r="83" spans="2:9">
      <c r="B83" s="16">
        <v>1988</v>
      </c>
      <c r="C83" s="17" t="s">
        <v>108</v>
      </c>
      <c r="D83" s="18" t="s">
        <v>214</v>
      </c>
      <c r="E83" s="25" t="s">
        <v>209</v>
      </c>
      <c r="F83" s="16" t="s">
        <v>82</v>
      </c>
      <c r="H83" s="16" t="str">
        <f t="shared" si="2"/>
        <v>昭和63年</v>
      </c>
      <c r="I83" s="16">
        <f t="shared" si="3"/>
        <v>1988</v>
      </c>
    </row>
    <row r="84" spans="2:9">
      <c r="B84" s="27">
        <v>1989</v>
      </c>
      <c r="C84" s="28" t="s">
        <v>248</v>
      </c>
      <c r="D84" s="29" t="s">
        <v>249</v>
      </c>
      <c r="E84" s="30" t="s">
        <v>211</v>
      </c>
      <c r="F84" s="27" t="s">
        <v>85</v>
      </c>
      <c r="H84" s="27" t="str">
        <f t="shared" si="2"/>
        <v>平成1年</v>
      </c>
      <c r="I84" s="27">
        <f t="shared" si="3"/>
        <v>1989</v>
      </c>
    </row>
    <row r="85" spans="2:9">
      <c r="B85" s="5">
        <v>1990</v>
      </c>
      <c r="C85" s="6" t="s">
        <v>217</v>
      </c>
      <c r="D85" s="7" t="s">
        <v>71</v>
      </c>
      <c r="E85" s="22" t="s">
        <v>213</v>
      </c>
      <c r="F85" s="5" t="s">
        <v>88</v>
      </c>
      <c r="H85" s="5" t="str">
        <f t="shared" si="2"/>
        <v>平成2年</v>
      </c>
      <c r="I85" s="5">
        <f t="shared" si="3"/>
        <v>1990</v>
      </c>
    </row>
    <row r="86" spans="2:9">
      <c r="B86" s="8">
        <v>1991</v>
      </c>
      <c r="C86" s="9" t="s">
        <v>217</v>
      </c>
      <c r="D86" s="10" t="s">
        <v>74</v>
      </c>
      <c r="E86" s="23" t="s">
        <v>215</v>
      </c>
      <c r="F86" s="8" t="s">
        <v>91</v>
      </c>
      <c r="H86" s="8" t="str">
        <f t="shared" si="2"/>
        <v>平成3年</v>
      </c>
      <c r="I86" s="8">
        <f t="shared" si="3"/>
        <v>1991</v>
      </c>
    </row>
    <row r="87" spans="2:9">
      <c r="B87" s="16">
        <v>1992</v>
      </c>
      <c r="C87" s="17" t="s">
        <v>217</v>
      </c>
      <c r="D87" s="18" t="s">
        <v>77</v>
      </c>
      <c r="E87" s="25" t="s">
        <v>216</v>
      </c>
      <c r="F87" s="16" t="s">
        <v>94</v>
      </c>
      <c r="H87" s="16" t="str">
        <f t="shared" si="2"/>
        <v>平成4年</v>
      </c>
      <c r="I87" s="16">
        <f t="shared" si="3"/>
        <v>1992</v>
      </c>
    </row>
    <row r="88" spans="2:9">
      <c r="B88" s="8">
        <v>1993</v>
      </c>
      <c r="C88" s="9" t="s">
        <v>217</v>
      </c>
      <c r="D88" s="10" t="s">
        <v>80</v>
      </c>
      <c r="E88" s="23" t="s">
        <v>218</v>
      </c>
      <c r="F88" s="8" t="s">
        <v>97</v>
      </c>
      <c r="H88" s="8" t="str">
        <f t="shared" si="2"/>
        <v>平成5年</v>
      </c>
      <c r="I88" s="8">
        <f t="shared" si="3"/>
        <v>1993</v>
      </c>
    </row>
    <row r="89" spans="2:9">
      <c r="B89" s="16">
        <v>1994</v>
      </c>
      <c r="C89" s="17" t="s">
        <v>217</v>
      </c>
      <c r="D89" s="18" t="s">
        <v>83</v>
      </c>
      <c r="E89" s="25" t="s">
        <v>219</v>
      </c>
      <c r="F89" s="16" t="s">
        <v>63</v>
      </c>
      <c r="H89" s="16" t="str">
        <f t="shared" si="2"/>
        <v>平成6年</v>
      </c>
      <c r="I89" s="16">
        <f t="shared" si="3"/>
        <v>1994</v>
      </c>
    </row>
    <row r="90" spans="2:9">
      <c r="B90" s="8">
        <v>1995</v>
      </c>
      <c r="C90" s="9" t="s">
        <v>217</v>
      </c>
      <c r="D90" s="10" t="s">
        <v>86</v>
      </c>
      <c r="E90" s="23" t="s">
        <v>220</v>
      </c>
      <c r="F90" s="8" t="s">
        <v>66</v>
      </c>
      <c r="H90" s="8" t="str">
        <f t="shared" si="2"/>
        <v>平成7年</v>
      </c>
      <c r="I90" s="8">
        <f t="shared" si="3"/>
        <v>1995</v>
      </c>
    </row>
    <row r="91" spans="2:9">
      <c r="B91" s="16">
        <v>1996</v>
      </c>
      <c r="C91" s="17" t="s">
        <v>217</v>
      </c>
      <c r="D91" s="18" t="s">
        <v>89</v>
      </c>
      <c r="E91" s="25" t="s">
        <v>221</v>
      </c>
      <c r="F91" s="16" t="s">
        <v>69</v>
      </c>
      <c r="H91" s="16" t="str">
        <f t="shared" si="2"/>
        <v>平成8年</v>
      </c>
      <c r="I91" s="16">
        <f t="shared" si="3"/>
        <v>1996</v>
      </c>
    </row>
    <row r="92" spans="2:9">
      <c r="B92" s="8">
        <v>1997</v>
      </c>
      <c r="C92" s="9" t="s">
        <v>217</v>
      </c>
      <c r="D92" s="10" t="s">
        <v>92</v>
      </c>
      <c r="E92" s="23" t="s">
        <v>222</v>
      </c>
      <c r="F92" s="8" t="s">
        <v>73</v>
      </c>
      <c r="H92" s="8" t="str">
        <f t="shared" si="2"/>
        <v>平成9年</v>
      </c>
      <c r="I92" s="8">
        <f t="shared" si="3"/>
        <v>1997</v>
      </c>
    </row>
    <row r="93" spans="2:9">
      <c r="B93" s="16">
        <v>1998</v>
      </c>
      <c r="C93" s="17" t="s">
        <v>217</v>
      </c>
      <c r="D93" s="18" t="s">
        <v>95</v>
      </c>
      <c r="E93" s="25" t="s">
        <v>223</v>
      </c>
      <c r="F93" s="16" t="s">
        <v>76</v>
      </c>
      <c r="H93" s="16" t="str">
        <f t="shared" si="2"/>
        <v>平成10年</v>
      </c>
      <c r="I93" s="16">
        <f t="shared" si="3"/>
        <v>1998</v>
      </c>
    </row>
    <row r="94" spans="2:9">
      <c r="B94" s="8">
        <v>1999</v>
      </c>
      <c r="C94" s="9" t="s">
        <v>217</v>
      </c>
      <c r="D94" s="10" t="s">
        <v>98</v>
      </c>
      <c r="E94" s="23" t="s">
        <v>224</v>
      </c>
      <c r="F94" s="8" t="s">
        <v>79</v>
      </c>
      <c r="H94" s="8" t="str">
        <f t="shared" si="2"/>
        <v>平成11年</v>
      </c>
      <c r="I94" s="8">
        <f t="shared" si="3"/>
        <v>1999</v>
      </c>
    </row>
    <row r="95" spans="2:9">
      <c r="B95" s="16">
        <v>2000</v>
      </c>
      <c r="C95" s="17" t="s">
        <v>217</v>
      </c>
      <c r="D95" s="18" t="s">
        <v>100</v>
      </c>
      <c r="E95" s="25" t="s">
        <v>225</v>
      </c>
      <c r="F95" s="16" t="s">
        <v>82</v>
      </c>
      <c r="H95" s="16" t="str">
        <f t="shared" si="2"/>
        <v>平成12年</v>
      </c>
      <c r="I95" s="16">
        <f t="shared" si="3"/>
        <v>2000</v>
      </c>
    </row>
    <row r="96" spans="2:9">
      <c r="B96" s="8">
        <v>2001</v>
      </c>
      <c r="C96" s="9" t="s">
        <v>217</v>
      </c>
      <c r="D96" s="10" t="s">
        <v>102</v>
      </c>
      <c r="E96" s="23" t="s">
        <v>226</v>
      </c>
      <c r="F96" s="8" t="s">
        <v>85</v>
      </c>
      <c r="H96" s="8" t="str">
        <f t="shared" si="2"/>
        <v>平成13年</v>
      </c>
      <c r="I96" s="8">
        <f t="shared" si="3"/>
        <v>2001</v>
      </c>
    </row>
    <row r="97" spans="2:9">
      <c r="B97" s="16">
        <v>2002</v>
      </c>
      <c r="C97" s="17" t="s">
        <v>217</v>
      </c>
      <c r="D97" s="18" t="s">
        <v>104</v>
      </c>
      <c r="E97" s="25" t="s">
        <v>227</v>
      </c>
      <c r="F97" s="16" t="s">
        <v>88</v>
      </c>
      <c r="H97" s="16" t="str">
        <f t="shared" si="2"/>
        <v>平成14年</v>
      </c>
      <c r="I97" s="16">
        <f t="shared" si="3"/>
        <v>2002</v>
      </c>
    </row>
    <row r="98" spans="2:9">
      <c r="B98" s="8">
        <v>2003</v>
      </c>
      <c r="C98" s="9" t="s">
        <v>217</v>
      </c>
      <c r="D98" s="10" t="s">
        <v>106</v>
      </c>
      <c r="E98" s="23" t="s">
        <v>228</v>
      </c>
      <c r="F98" s="8" t="s">
        <v>91</v>
      </c>
      <c r="H98" s="8" t="str">
        <f t="shared" si="2"/>
        <v>平成15年</v>
      </c>
      <c r="I98" s="8">
        <f t="shared" si="3"/>
        <v>2003</v>
      </c>
    </row>
    <row r="99" spans="2:9">
      <c r="B99" s="16">
        <v>2004</v>
      </c>
      <c r="C99" s="17" t="s">
        <v>217</v>
      </c>
      <c r="D99" s="18" t="s">
        <v>123</v>
      </c>
      <c r="E99" s="25" t="s">
        <v>229</v>
      </c>
      <c r="F99" s="16" t="s">
        <v>94</v>
      </c>
      <c r="H99" s="16" t="str">
        <f t="shared" si="2"/>
        <v>平成16年</v>
      </c>
      <c r="I99" s="16">
        <f t="shared" si="3"/>
        <v>2004</v>
      </c>
    </row>
    <row r="100" spans="2:9">
      <c r="B100" s="8">
        <v>2005</v>
      </c>
      <c r="C100" s="9" t="s">
        <v>217</v>
      </c>
      <c r="D100" s="10" t="s">
        <v>125</v>
      </c>
      <c r="E100" s="23" t="s">
        <v>230</v>
      </c>
      <c r="F100" s="8" t="s">
        <v>97</v>
      </c>
      <c r="H100" s="8" t="str">
        <f t="shared" si="2"/>
        <v>平成17年</v>
      </c>
      <c r="I100" s="8">
        <f t="shared" si="3"/>
        <v>2005</v>
      </c>
    </row>
    <row r="101" spans="2:9">
      <c r="B101" s="16">
        <v>2006</v>
      </c>
      <c r="C101" s="17" t="s">
        <v>217</v>
      </c>
      <c r="D101" s="18" t="s">
        <v>127</v>
      </c>
      <c r="E101" s="25" t="s">
        <v>231</v>
      </c>
      <c r="F101" s="16" t="s">
        <v>63</v>
      </c>
      <c r="H101" s="16" t="str">
        <f t="shared" si="2"/>
        <v>平成18年</v>
      </c>
      <c r="I101" s="16">
        <f t="shared" si="3"/>
        <v>2006</v>
      </c>
    </row>
    <row r="102" spans="2:9">
      <c r="B102" s="8">
        <v>2007</v>
      </c>
      <c r="C102" s="9" t="s">
        <v>217</v>
      </c>
      <c r="D102" s="10" t="s">
        <v>129</v>
      </c>
      <c r="E102" s="23" t="s">
        <v>232</v>
      </c>
      <c r="F102" s="8" t="s">
        <v>66</v>
      </c>
      <c r="H102" s="8" t="str">
        <f t="shared" si="2"/>
        <v>平成19年</v>
      </c>
      <c r="I102" s="8">
        <f t="shared" si="3"/>
        <v>2007</v>
      </c>
    </row>
    <row r="103" spans="2:9">
      <c r="B103" s="16">
        <v>2008</v>
      </c>
      <c r="C103" s="17" t="s">
        <v>217</v>
      </c>
      <c r="D103" s="18" t="s">
        <v>131</v>
      </c>
      <c r="E103" s="25" t="s">
        <v>233</v>
      </c>
      <c r="F103" s="16" t="s">
        <v>69</v>
      </c>
      <c r="H103" s="16" t="str">
        <f t="shared" si="2"/>
        <v>平成20年</v>
      </c>
      <c r="I103" s="16">
        <f t="shared" si="3"/>
        <v>2008</v>
      </c>
    </row>
    <row r="104" spans="2:9">
      <c r="B104" s="8">
        <v>2009</v>
      </c>
      <c r="C104" s="9" t="s">
        <v>217</v>
      </c>
      <c r="D104" s="10" t="s">
        <v>133</v>
      </c>
      <c r="E104" s="23" t="s">
        <v>234</v>
      </c>
      <c r="F104" s="8" t="s">
        <v>73</v>
      </c>
      <c r="H104" s="8" t="str">
        <f t="shared" si="2"/>
        <v>平成21年</v>
      </c>
      <c r="I104" s="8">
        <f t="shared" si="3"/>
        <v>2009</v>
      </c>
    </row>
    <row r="105" spans="2:9">
      <c r="B105" s="16">
        <v>2010</v>
      </c>
      <c r="C105" s="17" t="s">
        <v>217</v>
      </c>
      <c r="D105" s="18" t="s">
        <v>135</v>
      </c>
      <c r="E105" s="25" t="s">
        <v>235</v>
      </c>
      <c r="F105" s="16" t="s">
        <v>76</v>
      </c>
      <c r="H105" s="16" t="str">
        <f t="shared" si="2"/>
        <v>平成22年</v>
      </c>
      <c r="I105" s="16">
        <f t="shared" si="3"/>
        <v>2010</v>
      </c>
    </row>
    <row r="106" spans="2:9">
      <c r="B106" s="8">
        <v>2011</v>
      </c>
      <c r="C106" s="9" t="s">
        <v>217</v>
      </c>
      <c r="D106" s="10" t="s">
        <v>137</v>
      </c>
      <c r="E106" s="23" t="s">
        <v>236</v>
      </c>
      <c r="F106" s="8" t="s">
        <v>79</v>
      </c>
      <c r="H106" s="8" t="str">
        <f t="shared" si="2"/>
        <v>平成23年</v>
      </c>
      <c r="I106" s="8">
        <f t="shared" si="3"/>
        <v>2011</v>
      </c>
    </row>
    <row r="107" spans="2:9">
      <c r="B107" s="16">
        <v>2012</v>
      </c>
      <c r="C107" s="17" t="s">
        <v>217</v>
      </c>
      <c r="D107" s="18" t="s">
        <v>139</v>
      </c>
      <c r="E107" s="25" t="s">
        <v>237</v>
      </c>
      <c r="F107" s="16" t="s">
        <v>82</v>
      </c>
      <c r="H107" s="16" t="str">
        <f t="shared" si="2"/>
        <v>平成24年</v>
      </c>
      <c r="I107" s="16">
        <f t="shared" si="3"/>
        <v>2012</v>
      </c>
    </row>
    <row r="108" spans="2:9">
      <c r="B108" s="8">
        <v>2013</v>
      </c>
      <c r="C108" s="9" t="s">
        <v>217</v>
      </c>
      <c r="D108" s="10" t="s">
        <v>141</v>
      </c>
      <c r="E108" s="23" t="s">
        <v>238</v>
      </c>
      <c r="F108" s="8" t="s">
        <v>85</v>
      </c>
      <c r="H108" s="8" t="str">
        <f t="shared" si="2"/>
        <v>平成25年</v>
      </c>
      <c r="I108" s="8">
        <f t="shared" si="3"/>
        <v>2013</v>
      </c>
    </row>
    <row r="109" spans="2:9">
      <c r="B109" s="16">
        <v>2014</v>
      </c>
      <c r="C109" s="17" t="s">
        <v>217</v>
      </c>
      <c r="D109" s="18" t="s">
        <v>143</v>
      </c>
      <c r="E109" s="25" t="s">
        <v>239</v>
      </c>
      <c r="F109" s="16" t="s">
        <v>88</v>
      </c>
      <c r="H109" s="16" t="str">
        <f t="shared" si="2"/>
        <v>平成26年</v>
      </c>
      <c r="I109" s="16">
        <f t="shared" si="3"/>
        <v>2014</v>
      </c>
    </row>
    <row r="110" spans="2:9">
      <c r="B110" s="8">
        <v>2015</v>
      </c>
      <c r="C110" s="9" t="s">
        <v>217</v>
      </c>
      <c r="D110" s="10" t="s">
        <v>145</v>
      </c>
      <c r="E110" s="23" t="s">
        <v>240</v>
      </c>
      <c r="F110" s="8" t="s">
        <v>91</v>
      </c>
      <c r="H110" s="8" t="str">
        <f t="shared" si="2"/>
        <v>平成27年</v>
      </c>
      <c r="I110" s="8">
        <f t="shared" si="3"/>
        <v>2015</v>
      </c>
    </row>
    <row r="111" spans="2:9">
      <c r="B111" s="16">
        <v>2016</v>
      </c>
      <c r="C111" s="17" t="s">
        <v>217</v>
      </c>
      <c r="D111" s="18" t="s">
        <v>147</v>
      </c>
      <c r="E111" s="25" t="s">
        <v>241</v>
      </c>
      <c r="F111" s="16" t="s">
        <v>94</v>
      </c>
      <c r="H111" s="16" t="str">
        <f t="shared" si="2"/>
        <v>平成28年</v>
      </c>
      <c r="I111" s="16">
        <f t="shared" si="3"/>
        <v>2016</v>
      </c>
    </row>
    <row r="112" spans="2:9">
      <c r="B112" s="8">
        <v>2017</v>
      </c>
      <c r="C112" s="9" t="s">
        <v>217</v>
      </c>
      <c r="D112" s="10" t="s">
        <v>149</v>
      </c>
      <c r="E112" s="23" t="s">
        <v>242</v>
      </c>
      <c r="F112" s="8" t="s">
        <v>246</v>
      </c>
      <c r="H112" s="8" t="str">
        <f t="shared" si="2"/>
        <v>平成29年</v>
      </c>
      <c r="I112" s="8">
        <f t="shared" si="3"/>
        <v>2017</v>
      </c>
    </row>
    <row r="113" spans="2:10">
      <c r="B113" s="16">
        <v>2018</v>
      </c>
      <c r="C113" s="17" t="s">
        <v>217</v>
      </c>
      <c r="D113" s="18" t="s">
        <v>151</v>
      </c>
      <c r="E113" s="25" t="s">
        <v>243</v>
      </c>
      <c r="F113" s="16" t="s">
        <v>63</v>
      </c>
      <c r="H113" s="16" t="str">
        <f t="shared" si="2"/>
        <v>平成30年</v>
      </c>
      <c r="I113" s="16">
        <f t="shared" si="3"/>
        <v>2018</v>
      </c>
    </row>
    <row r="114" spans="2:10">
      <c r="B114" s="8">
        <v>2019</v>
      </c>
      <c r="C114" s="9" t="s">
        <v>650</v>
      </c>
      <c r="D114" s="10" t="s">
        <v>649</v>
      </c>
      <c r="E114" s="23" t="s">
        <v>244</v>
      </c>
      <c r="F114" s="8" t="s">
        <v>66</v>
      </c>
      <c r="H114" s="8" t="str">
        <f>CONCATENATE(C114,D114)</f>
        <v>令和1年</v>
      </c>
      <c r="I114" s="8">
        <f t="shared" si="3"/>
        <v>2019</v>
      </c>
      <c r="J114" s="3" t="s">
        <v>786</v>
      </c>
    </row>
    <row r="115" spans="2:10">
      <c r="B115" s="16">
        <v>2020</v>
      </c>
      <c r="C115" s="17" t="s">
        <v>647</v>
      </c>
      <c r="D115" s="18" t="s">
        <v>544</v>
      </c>
      <c r="E115" s="25" t="s">
        <v>245</v>
      </c>
      <c r="F115" s="16" t="s">
        <v>69</v>
      </c>
      <c r="H115" s="16" t="str">
        <f t="shared" si="2"/>
        <v>令和2年</v>
      </c>
      <c r="I115" s="16">
        <f>B115</f>
        <v>2020</v>
      </c>
      <c r="J115" s="3" t="s">
        <v>545</v>
      </c>
    </row>
    <row r="116" spans="2:10">
      <c r="B116" s="8">
        <v>2021</v>
      </c>
      <c r="C116" s="9" t="s">
        <v>647</v>
      </c>
      <c r="D116" s="10" t="s">
        <v>74</v>
      </c>
      <c r="E116" s="23" t="s">
        <v>247</v>
      </c>
      <c r="F116" s="8" t="s">
        <v>73</v>
      </c>
      <c r="H116" s="8" t="str">
        <f t="shared" si="2"/>
        <v>令和3年</v>
      </c>
      <c r="I116" s="8">
        <f t="shared" si="3"/>
        <v>2021</v>
      </c>
      <c r="J116" s="3" t="s">
        <v>546</v>
      </c>
    </row>
    <row r="117" spans="2:10">
      <c r="B117" s="16">
        <v>2022</v>
      </c>
      <c r="C117" s="17" t="s">
        <v>647</v>
      </c>
      <c r="D117" s="18" t="s">
        <v>77</v>
      </c>
      <c r="E117" s="25" t="s">
        <v>247</v>
      </c>
      <c r="F117" s="16" t="s">
        <v>76</v>
      </c>
      <c r="H117" s="16" t="str">
        <f t="shared" ref="H117:H127" si="4">CONCATENATE(C117,D117)</f>
        <v>令和4年</v>
      </c>
      <c r="I117" s="16">
        <f t="shared" ref="I117:I127" si="5">B117</f>
        <v>2022</v>
      </c>
      <c r="J117" s="3" t="s">
        <v>547</v>
      </c>
    </row>
    <row r="118" spans="2:10">
      <c r="B118" s="8">
        <v>2023</v>
      </c>
      <c r="C118" s="9" t="s">
        <v>647</v>
      </c>
      <c r="D118" s="10" t="s">
        <v>80</v>
      </c>
      <c r="E118" s="23" t="s">
        <v>247</v>
      </c>
      <c r="F118" s="8" t="s">
        <v>79</v>
      </c>
      <c r="H118" s="8" t="str">
        <f t="shared" si="4"/>
        <v>令和5年</v>
      </c>
      <c r="I118" s="8">
        <f t="shared" si="5"/>
        <v>2023</v>
      </c>
      <c r="J118" s="3" t="s">
        <v>548</v>
      </c>
    </row>
    <row r="119" spans="2:10">
      <c r="B119" s="16">
        <v>2024</v>
      </c>
      <c r="C119" s="17" t="s">
        <v>647</v>
      </c>
      <c r="D119" s="18" t="s">
        <v>83</v>
      </c>
      <c r="E119" s="25" t="s">
        <v>247</v>
      </c>
      <c r="F119" s="16" t="s">
        <v>82</v>
      </c>
      <c r="H119" s="16" t="str">
        <f t="shared" si="4"/>
        <v>令和6年</v>
      </c>
      <c r="I119" s="16">
        <f t="shared" si="5"/>
        <v>2024</v>
      </c>
      <c r="J119" s="3" t="s">
        <v>549</v>
      </c>
    </row>
    <row r="120" spans="2:10">
      <c r="B120" s="8">
        <v>2025</v>
      </c>
      <c r="C120" s="9" t="s">
        <v>647</v>
      </c>
      <c r="D120" s="10" t="s">
        <v>86</v>
      </c>
      <c r="E120" s="23" t="s">
        <v>247</v>
      </c>
      <c r="F120" s="8" t="s">
        <v>85</v>
      </c>
      <c r="H120" s="8" t="str">
        <f t="shared" si="4"/>
        <v>令和7年</v>
      </c>
      <c r="I120" s="8">
        <f t="shared" si="5"/>
        <v>2025</v>
      </c>
      <c r="J120" s="3" t="s">
        <v>550</v>
      </c>
    </row>
    <row r="121" spans="2:10">
      <c r="B121" s="16">
        <v>2026</v>
      </c>
      <c r="C121" s="17" t="s">
        <v>647</v>
      </c>
      <c r="D121" s="18" t="s">
        <v>89</v>
      </c>
      <c r="E121" s="25" t="s">
        <v>247</v>
      </c>
      <c r="F121" s="16" t="s">
        <v>88</v>
      </c>
      <c r="H121" s="16" t="str">
        <f t="shared" si="4"/>
        <v>令和8年</v>
      </c>
      <c r="I121" s="16">
        <f t="shared" si="5"/>
        <v>2026</v>
      </c>
      <c r="J121" s="3" t="s">
        <v>551</v>
      </c>
    </row>
    <row r="122" spans="2:10">
      <c r="B122" s="8">
        <v>2027</v>
      </c>
      <c r="C122" s="9" t="s">
        <v>647</v>
      </c>
      <c r="D122" s="10" t="s">
        <v>92</v>
      </c>
      <c r="E122" s="23" t="s">
        <v>247</v>
      </c>
      <c r="F122" s="8" t="s">
        <v>91</v>
      </c>
      <c r="H122" s="8" t="str">
        <f t="shared" si="4"/>
        <v>令和9年</v>
      </c>
      <c r="I122" s="8">
        <f t="shared" si="5"/>
        <v>2027</v>
      </c>
      <c r="J122" s="3" t="s">
        <v>552</v>
      </c>
    </row>
    <row r="123" spans="2:10">
      <c r="B123" s="16">
        <v>2028</v>
      </c>
      <c r="C123" s="17" t="s">
        <v>647</v>
      </c>
      <c r="D123" s="18" t="s">
        <v>95</v>
      </c>
      <c r="E123" s="25" t="s">
        <v>247</v>
      </c>
      <c r="F123" s="16" t="s">
        <v>94</v>
      </c>
      <c r="H123" s="16" t="str">
        <f t="shared" si="4"/>
        <v>令和10年</v>
      </c>
      <c r="I123" s="16">
        <f t="shared" si="5"/>
        <v>2028</v>
      </c>
      <c r="J123" s="3" t="s">
        <v>553</v>
      </c>
    </row>
    <row r="124" spans="2:10">
      <c r="B124" s="8">
        <v>2029</v>
      </c>
      <c r="C124" s="9" t="s">
        <v>647</v>
      </c>
      <c r="D124" s="10" t="s">
        <v>98</v>
      </c>
      <c r="E124" s="23" t="s">
        <v>247</v>
      </c>
      <c r="F124" s="8" t="s">
        <v>97</v>
      </c>
      <c r="H124" s="8" t="str">
        <f t="shared" si="4"/>
        <v>令和11年</v>
      </c>
      <c r="I124" s="8">
        <f t="shared" si="5"/>
        <v>2029</v>
      </c>
      <c r="J124" s="3" t="s">
        <v>554</v>
      </c>
    </row>
    <row r="125" spans="2:10">
      <c r="B125" s="16">
        <v>2030</v>
      </c>
      <c r="C125" s="17" t="s">
        <v>647</v>
      </c>
      <c r="D125" s="18" t="s">
        <v>100</v>
      </c>
      <c r="E125" s="25" t="s">
        <v>247</v>
      </c>
      <c r="F125" s="16" t="s">
        <v>63</v>
      </c>
      <c r="H125" s="16" t="str">
        <f t="shared" si="4"/>
        <v>令和12年</v>
      </c>
      <c r="I125" s="16">
        <f t="shared" si="5"/>
        <v>2030</v>
      </c>
      <c r="J125" s="3" t="s">
        <v>555</v>
      </c>
    </row>
    <row r="126" spans="2:10">
      <c r="B126" s="8">
        <v>2031</v>
      </c>
      <c r="C126" s="9" t="s">
        <v>647</v>
      </c>
      <c r="D126" s="10" t="s">
        <v>102</v>
      </c>
      <c r="E126" s="23" t="s">
        <v>247</v>
      </c>
      <c r="F126" s="8" t="s">
        <v>66</v>
      </c>
      <c r="H126" s="8" t="str">
        <f t="shared" si="4"/>
        <v>令和13年</v>
      </c>
      <c r="I126" s="8">
        <f t="shared" si="5"/>
        <v>2031</v>
      </c>
      <c r="J126" s="3" t="s">
        <v>782</v>
      </c>
    </row>
    <row r="127" spans="2:10">
      <c r="B127" s="11">
        <v>2032</v>
      </c>
      <c r="C127" s="12" t="s">
        <v>647</v>
      </c>
      <c r="D127" s="13" t="s">
        <v>104</v>
      </c>
      <c r="E127" s="24" t="s">
        <v>247</v>
      </c>
      <c r="F127" s="11" t="s">
        <v>69</v>
      </c>
      <c r="H127" s="11" t="str">
        <f t="shared" si="4"/>
        <v>令和14年</v>
      </c>
      <c r="I127" s="11">
        <f t="shared" si="5"/>
        <v>2032</v>
      </c>
      <c r="J127" s="3" t="s">
        <v>783</v>
      </c>
    </row>
  </sheetData>
  <mergeCells count="1">
    <mergeCell ref="C4:D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【１】共通</vt:lpstr>
      <vt:lpstr>【２】特養</vt:lpstr>
      <vt:lpstr>【２】老健</vt:lpstr>
      <vt:lpstr>【２】医療院</vt:lpstr>
      <vt:lpstr>【３】勤務①</vt:lpstr>
      <vt:lpstr>【３】勤務①例</vt:lpstr>
      <vt:lpstr>【３】勤務②</vt:lpstr>
      <vt:lpstr>【３】勤務②例</vt:lpstr>
      <vt:lpstr>【３】勤務③通リ</vt:lpstr>
      <vt:lpstr>【３】勤務④訪リ</vt:lpstr>
      <vt:lpstr>【４】在宅復帰</vt:lpstr>
      <vt:lpstr>⑤表</vt:lpstr>
      <vt:lpstr>和暦西暦</vt:lpstr>
      <vt:lpstr>【１】共通!Print_Area</vt:lpstr>
      <vt:lpstr>【２】医療院!Print_Area</vt:lpstr>
      <vt:lpstr>【２】特養!Print_Area</vt:lpstr>
      <vt:lpstr>【２】老健!Print_Area</vt:lpstr>
      <vt:lpstr>【３】勤務①!Print_Area</vt:lpstr>
      <vt:lpstr>【３】勤務①例!Print_Area</vt:lpstr>
      <vt:lpstr>【３】勤務②!Print_Area</vt:lpstr>
      <vt:lpstr>【３】勤務②例!Print_Area</vt:lpstr>
      <vt:lpstr>【３】勤務③通リ!Print_Area</vt:lpstr>
      <vt:lpstr>【３】勤務④訪リ!Print_Area</vt:lpstr>
      <vt:lpstr>【４】在宅復帰!Print_Area</vt:lpstr>
      <vt:lpstr>【３】勤務①!Print_Titles</vt:lpstr>
      <vt:lpstr>【３】勤務②!Print_Titles</vt:lpstr>
      <vt:lpstr>【３】勤務③通リ!Print_Titles</vt:lpstr>
      <vt:lpstr>【３】勤務④訪リ!Print_Titles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2024-10-03T08:27:22Z</cp:lastPrinted>
  <dcterms:created xsi:type="dcterms:W3CDTF">2017-09-04T02:52:35Z</dcterms:created>
  <dcterms:modified xsi:type="dcterms:W3CDTF">2024-12-13T04:50:24Z</dcterms:modified>
</cp:coreProperties>
</file>