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F5EFDBD4-4B67-4E64-A58D-19341B5C69C5}" xr6:coauthVersionLast="47" xr6:coauthVersionMax="47" xr10:uidLastSave="{00000000-0000-0000-0000-000000000000}"/>
  <bookViews>
    <workbookView xWindow="-120" yWindow="-120" windowWidth="20730" windowHeight="11160" tabRatio="935" activeTab="1" xr2:uid="{31320AF1-06BD-4B8E-86DB-F1C07B4AA7D5}"/>
  </bookViews>
  <sheets>
    <sheet name="体制等状況一覧表（訪問型サービス） " sheetId="494" r:id="rId1"/>
    <sheet name="体制等状況一覧表（通所型サービス） " sheetId="499" r:id="rId2"/>
    <sheet name="別紙●24" sheetId="66" state="hidden" r:id="rId3"/>
  </sheets>
  <externalReferences>
    <externalReference r:id="rId4"/>
    <externalReference r:id="rId5"/>
    <externalReference r:id="rId6"/>
    <externalReference r:id="rId7"/>
  </externalReferences>
  <definedNames>
    <definedName name="ｋ" localSheetId="1">#REF!</definedName>
    <definedName name="ｋ" localSheetId="0">#REF!</definedName>
    <definedName name="ｋ">#N/A</definedName>
    <definedName name="_xlnm.Print_Area" localSheetId="1">'体制等状況一覧表（通所型サービス） '!$A$1:$AF$25</definedName>
    <definedName name="_xlnm.Print_Area" localSheetId="0">'体制等状況一覧表（訪問型サービス） '!$A$1:$AF$28</definedName>
    <definedName name="_xlnm.Print_Area" localSheetId="2">#N/A</definedName>
    <definedName name="Z_918D9391_3166_42FD_8CCC_73DDA136E9AD_.wvu.PrintArea" localSheetId="1" hidden="1">'体制等状況一覧表（通所型サービス） '!$A$1:$AF$25</definedName>
    <definedName name="Z_918D9391_3166_42FD_8CCC_73DDA136E9AD_.wvu.PrintArea" localSheetId="0" hidden="1">'体制等状況一覧表（訪問型サービス） '!$A$1:$AF$28</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0" i="499" l="1"/>
  <c r="AI19" i="499"/>
  <c r="AI18" i="499"/>
  <c r="AI17" i="499"/>
  <c r="AI16" i="499"/>
  <c r="AI15" i="499"/>
  <c r="AI14" i="499"/>
  <c r="AI13" i="499"/>
  <c r="AI12" i="499"/>
  <c r="AI11" i="499"/>
  <c r="AI10" i="499"/>
  <c r="AK9" i="499"/>
  <c r="AJ9" i="499"/>
  <c r="AI9" i="499"/>
  <c r="AG9" i="499"/>
  <c r="AK9" i="494" l="1"/>
  <c r="AJ9" i="494"/>
  <c r="AI23" i="494"/>
  <c r="AI22" i="494"/>
  <c r="AI20" i="494"/>
  <c r="AI18" i="494"/>
  <c r="AI17" i="494"/>
  <c r="AI15" i="494"/>
  <c r="AI13" i="494"/>
  <c r="AI11" i="494"/>
  <c r="AI10" i="494"/>
  <c r="AI9" i="494"/>
  <c r="AG9" i="494"/>
</calcChain>
</file>

<file path=xl/sharedStrings.xml><?xml version="1.0" encoding="utf-8"?>
<sst xmlns="http://schemas.openxmlformats.org/spreadsheetml/2006/main" count="317" uniqueCount="151">
  <si>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</si>
  <si>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</si>
  <si>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</si>
  <si>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</si>
  <si>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</si>
  <si>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</si>
  <si>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</si>
  <si>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</si>
  <si>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</si>
  <si>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</si>
  <si>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</si>
  <si>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</si>
  <si>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</si>
  <si>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</si>
  <si>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</si>
  <si>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</si>
  <si>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</si>
  <si>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</si>
  <si>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</si>
  <si>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</si>
  <si>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</si>
  <si>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</si>
  <si>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</si>
  <si>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</si>
  <si>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</si>
  <si>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</si>
  <si>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</si>
  <si>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</si>
  <si>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</si>
  <si>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</si>
  <si>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</si>
  <si>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</si>
  <si>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</si>
  <si>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</si>
  <si>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</si>
  <si>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</si>
  <si>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</si>
  <si>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</si>
  <si>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</si>
  <si>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</si>
  <si>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</si>
  <si>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</si>
  <si>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</si>
  <si>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</si>
  <si>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</si>
  <si>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</si>
  <si>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</si>
  <si>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</si>
  <si>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</si>
  <si>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</si>
  <si>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</si>
  <si>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</si>
  <si>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</si>
  <si>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</si>
  <si>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</si>
  <si>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</si>
  <si>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</si>
  <si>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</si>
  <si>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</si>
  <si>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</si>
  <si>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</si>
  <si>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</si>
  <si>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</si>
  <si>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</si>
  <si>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</si>
  <si>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</si>
  <si>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</si>
  <si>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</si>
  <si>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</si>
  <si>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</si>
  <si>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</si>
  <si>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</si>
  <si>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</si>
  <si>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</si>
  <si>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</si>
  <si>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</si>
  <si>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</si>
  <si>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</si>
  <si>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</si>
  <si>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</si>
  <si>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</si>
  <si>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</si>
  <si>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</si>
  <si>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</si>
  <si>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</si>
  <si>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</si>
  <si>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</si>
  <si>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</si>
  <si>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</si>
  <si>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</si>
  <si>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</si>
  <si>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</si>
  <si>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</si>
  <si>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</si>
  <si>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</si>
  <si>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</si>
  <si>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</si>
  <si>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</si>
  <si>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</si>
  <si>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</si>
  <si>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</si>
  <si>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</si>
  <si>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</si>
  <si>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</si>
  <si>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</si>
  <si>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</si>
  <si>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</si>
  <si>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</si>
  <si>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</si>
  <si>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</si>
  <si>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</si>
  <si>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</si>
  <si>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</si>
  <si>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</si>
  <si>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</si>
  <si>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</si>
  <si>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</si>
  <si>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</si>
  <si>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</si>
  <si>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</si>
  <si>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</si>
  <si>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</si>
  <si>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</si>
  <si>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</si>
  <si>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</si>
  <si>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</si>
  <si>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</si>
  <si>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</si>
  <si>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</si>
  <si>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</si>
  <si>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</si>
  <si>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</si>
  <si>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</si>
  <si>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</si>
  <si>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</si>
  <si>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</si>
  <si>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</si>
  <si>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</si>
  <si>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</si>
  <si>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</si>
  <si>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</si>
  <si>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t>月</t>
    <rPh sb="0" eb="1">
      <t>ガツ</t>
    </rPh>
    <phoneticPr fontId="1"/>
  </si>
  <si>
    <t>日</t>
    <rPh sb="0" eb="1">
      <t>ニチ</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</si>
  <si>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</si>
  <si>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</si>
  <si>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</si>
  <si>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（別紙１－４）</t>
    <phoneticPr fontId="1"/>
  </si>
  <si>
    <t>事業所名</t>
  </si>
  <si>
    <t>　２７</t>
    <phoneticPr fontId="1"/>
  </si>
  <si>
    <t>１　新規　　２　変更　　３　終了</t>
    <phoneticPr fontId="1"/>
  </si>
  <si>
    <t>異動年月日</t>
    <rPh sb="0" eb="2">
      <t>イドウ</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</si>
</sst>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0"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3" xfId="0" applyFont="1" applyFill="1" applyBorder="1" applyAlignment="1">
      <alignment vertical="top"/>
    </xf>
    <xf numFmtId="0" fontId="3" fillId="0" borderId="17" xfId="0" applyFont="1" applyFill="1" applyBorder="1" applyAlignment="1">
      <alignment vertical="center"/>
    </xf>
    <xf numFmtId="0" fontId="3" fillId="0" borderId="43" xfId="0" applyFont="1" applyFill="1" applyBorder="1" applyAlignment="1">
      <alignment horizontal="center" vertical="center"/>
    </xf>
    <xf numFmtId="0" fontId="3" fillId="0" borderId="45" xfId="0" applyFont="1" applyFill="1" applyBorder="1" applyAlignment="1">
      <alignment vertical="center"/>
    </xf>
    <xf numFmtId="0" fontId="3" fillId="0" borderId="17" xfId="0" applyFont="1" applyFill="1" applyBorder="1" applyAlignment="1">
      <alignment horizontal="left" vertical="center"/>
    </xf>
    <xf numFmtId="0" fontId="3" fillId="0" borderId="43"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3" xfId="0" applyFont="1" applyFill="1" applyBorder="1" applyAlignment="1">
      <alignment vertical="center"/>
    </xf>
    <xf numFmtId="0" fontId="3" fillId="0" borderId="31" xfId="0" applyFont="1" applyFill="1" applyBorder="1" applyAlignment="1">
      <alignment vertical="center"/>
    </xf>
    <xf numFmtId="0" fontId="3" fillId="0" borderId="38" xfId="0" applyFont="1" applyFill="1" applyBorder="1" applyAlignment="1">
      <alignment vertical="center"/>
    </xf>
    <xf numFmtId="0" fontId="29" fillId="0" borderId="0" xfId="0" applyFont="1" applyFill="1" applyAlignment="1">
      <alignment horizontal="left" vertical="center"/>
    </xf>
    <xf numFmtId="0" fontId="28" fillId="0" borderId="7"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0" xfId="0" applyFont="1" applyFill="1" applyAlignment="1">
      <alignment horizontal="center" vertical="center"/>
    </xf>
    <xf numFmtId="0" fontId="3" fillId="0" borderId="43"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3" fillId="0" borderId="38"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7" xfId="0" applyFont="1" applyFill="1" applyBorder="1" applyAlignment="1">
      <alignment vertical="top"/>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32" xfId="0" applyFont="1" applyFill="1" applyBorder="1" applyAlignment="1">
      <alignment vertical="center"/>
    </xf>
    <xf numFmtId="0" fontId="3" fillId="0" borderId="0" xfId="0" applyFont="1" applyFill="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0" fillId="0" borderId="0" xfId="0" applyFont="1" applyFill="1" applyAlignment="1">
      <alignment horizontal="center" vertical="center"/>
    </xf>
    <xf numFmtId="0" fontId="3" fillId="0" borderId="43" xfId="0" applyFont="1" applyFill="1" applyBorder="1" applyAlignment="1">
      <alignment horizontal="left" vertical="center"/>
    </xf>
    <xf numFmtId="0" fontId="0" fillId="0" borderId="38"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16" xfId="0" applyFont="1" applyFill="1" applyBorder="1" applyAlignment="1">
      <alignment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35"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3" fillId="0" borderId="32"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3" fillId="0" borderId="0" xfId="0" applyFont="1" applyFill="1" applyAlignment="1">
      <alignment horizontal="left" vertical="center" wrapText="1"/>
    </xf>
    <xf numFmtId="0" fontId="3" fillId="0" borderId="42" xfId="0" applyFont="1" applyFill="1" applyBorder="1" applyAlignment="1">
      <alignment horizontal="left" vertical="center" wrapText="1"/>
    </xf>
    <xf numFmtId="0" fontId="3" fillId="0" borderId="3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2"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xf>
    <xf numFmtId="0" fontId="3" fillId="0" borderId="41"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39"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28" fillId="0" borderId="0" xfId="0" applyFont="1" applyFill="1" applyAlignment="1">
      <alignment horizontal="left" vertical="center"/>
    </xf>
    <xf numFmtId="0" fontId="3" fillId="0" borderId="29" xfId="0" applyFont="1" applyFill="1" applyBorder="1" applyAlignment="1" applyProtection="1">
      <alignment horizontal="center" vertical="center"/>
      <protection locked="0"/>
    </xf>
    <xf numFmtId="0" fontId="3"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Alignment="1">
      <alignment vertical="top"/>
    </xf>
    <xf numFmtId="0" fontId="0" fillId="0" borderId="43" xfId="0" applyFont="1" applyFill="1" applyBorder="1" applyAlignment="1">
      <alignment vertical="top"/>
    </xf>
    <xf numFmtId="0" fontId="3" fillId="0" borderId="33" xfId="0" applyFont="1" applyFill="1" applyBorder="1" applyAlignment="1" applyProtection="1">
      <alignment horizontal="center" vertical="center"/>
      <protection locked="0"/>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3"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2F35-64CE-456B-9065-50B1B133DD48}">
  <sheetPr>
    <pageSetUpPr fitToPage="1"/>
  </sheetPr>
  <dimension ref="A2:AK55"/>
  <sheetViews>
    <sheetView view="pageBreakPreview" zoomScale="70" zoomScaleNormal="75" zoomScaleSheetLayoutView="70" workbookViewId="0"/>
  </sheetViews>
  <sheetFormatPr defaultRowHeight="20.25" customHeight="1"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8.875" style="93" customWidth="1"/>
    <col min="9" max="21" width="4.875" style="93" customWidth="1"/>
    <col min="22" max="22" width="7.75" style="93" customWidth="1"/>
    <col min="23" max="32" width="4.875" style="93" customWidth="1"/>
    <col min="33" max="39" width="0" style="93" hidden="1" customWidth="1"/>
    <col min="40" max="16384" width="9" style="93"/>
  </cols>
  <sheetData>
    <row r="2" spans="1:37" ht="20.25" customHeight="1" x14ac:dyDescent="0.15">
      <c r="A2" s="177" t="s">
        <v>146</v>
      </c>
      <c r="B2" s="177"/>
    </row>
    <row r="3" spans="1:37" ht="20.25" customHeight="1" x14ac:dyDescent="0.15">
      <c r="A3" s="184" t="s">
        <v>128</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5" spans="1:37" ht="27" customHeight="1" x14ac:dyDescent="0.15">
      <c r="I5" s="188" t="s">
        <v>147</v>
      </c>
      <c r="J5" s="188"/>
      <c r="K5" s="188"/>
      <c r="L5" s="188"/>
      <c r="M5" s="188"/>
      <c r="N5" s="188"/>
      <c r="O5" s="188"/>
      <c r="P5" s="188"/>
      <c r="Q5" s="188"/>
      <c r="R5" s="188"/>
      <c r="S5" s="188"/>
      <c r="T5" s="188"/>
      <c r="U5" s="188"/>
      <c r="V5" s="188"/>
      <c r="W5" s="188"/>
      <c r="X5" s="186" t="s">
        <v>81</v>
      </c>
      <c r="Y5" s="186"/>
      <c r="Z5" s="187"/>
      <c r="AA5" s="189" t="s">
        <v>148</v>
      </c>
      <c r="AB5" s="190"/>
      <c r="AC5" s="190"/>
      <c r="AD5" s="190"/>
      <c r="AE5" s="190"/>
      <c r="AF5" s="191"/>
    </row>
    <row r="6" spans="1:37" ht="27.75" customHeight="1" x14ac:dyDescent="0.15">
      <c r="I6" s="188" t="s">
        <v>20</v>
      </c>
      <c r="J6" s="188"/>
      <c r="K6" s="188"/>
      <c r="L6" s="188"/>
      <c r="M6" s="188"/>
      <c r="N6" s="192" t="s">
        <v>149</v>
      </c>
      <c r="O6" s="192"/>
      <c r="P6" s="192"/>
      <c r="Q6" s="192"/>
      <c r="R6" s="192"/>
      <c r="S6" s="192"/>
      <c r="T6" s="192"/>
      <c r="U6" s="192"/>
      <c r="V6" s="192"/>
      <c r="W6" s="192"/>
      <c r="X6" s="188" t="s">
        <v>150</v>
      </c>
      <c r="Y6" s="188"/>
      <c r="Z6" s="188"/>
      <c r="AA6" s="107"/>
      <c r="AB6" s="108" t="s">
        <v>34</v>
      </c>
      <c r="AC6" s="108"/>
      <c r="AD6" s="108" t="s">
        <v>141</v>
      </c>
      <c r="AE6" s="108"/>
      <c r="AF6" s="109" t="s">
        <v>142</v>
      </c>
    </row>
    <row r="8" spans="1:37" ht="17.25" customHeight="1" x14ac:dyDescent="0.15">
      <c r="A8" s="185" t="s">
        <v>82</v>
      </c>
      <c r="B8" s="186"/>
      <c r="C8" s="187"/>
      <c r="D8" s="185" t="s">
        <v>1</v>
      </c>
      <c r="E8" s="187"/>
      <c r="F8" s="185" t="s">
        <v>83</v>
      </c>
      <c r="G8" s="187"/>
      <c r="H8" s="185" t="s">
        <v>126</v>
      </c>
      <c r="I8" s="186"/>
      <c r="J8" s="186"/>
      <c r="K8" s="186"/>
      <c r="L8" s="186"/>
      <c r="M8" s="186"/>
      <c r="N8" s="186"/>
      <c r="O8" s="186"/>
      <c r="P8" s="186"/>
      <c r="Q8" s="186"/>
      <c r="R8" s="186"/>
      <c r="S8" s="186"/>
      <c r="T8" s="186"/>
      <c r="U8" s="186"/>
      <c r="V8" s="186"/>
      <c r="W8" s="186"/>
      <c r="X8" s="187"/>
      <c r="Y8" s="185" t="s">
        <v>100</v>
      </c>
      <c r="Z8" s="186"/>
      <c r="AA8" s="186"/>
      <c r="AB8" s="187"/>
      <c r="AC8" s="185" t="s">
        <v>84</v>
      </c>
      <c r="AD8" s="186"/>
      <c r="AE8" s="186"/>
      <c r="AF8" s="187"/>
    </row>
    <row r="9" spans="1:37" ht="18.75" customHeight="1" x14ac:dyDescent="0.15">
      <c r="A9" s="115"/>
      <c r="B9" s="116"/>
      <c r="C9" s="117"/>
      <c r="D9" s="118"/>
      <c r="E9" s="119"/>
      <c r="F9" s="175"/>
      <c r="G9" s="119"/>
      <c r="H9" s="163" t="s">
        <v>129</v>
      </c>
      <c r="I9" s="154" t="s">
        <v>113</v>
      </c>
      <c r="J9" s="105" t="s">
        <v>114</v>
      </c>
      <c r="K9" s="140"/>
      <c r="L9" s="105"/>
      <c r="M9" s="110" t="s">
        <v>113</v>
      </c>
      <c r="N9" s="105" t="s">
        <v>116</v>
      </c>
      <c r="O9" s="105"/>
      <c r="P9" s="105"/>
      <c r="Q9" s="105"/>
      <c r="R9" s="105"/>
      <c r="S9" s="105"/>
      <c r="T9" s="105"/>
      <c r="U9" s="105"/>
      <c r="V9" s="105"/>
      <c r="W9" s="105"/>
      <c r="X9" s="137"/>
      <c r="Y9" s="121" t="s">
        <v>113</v>
      </c>
      <c r="Z9" s="111" t="s">
        <v>102</v>
      </c>
      <c r="AA9" s="111"/>
      <c r="AB9" s="120"/>
      <c r="AC9" s="121" t="s">
        <v>113</v>
      </c>
      <c r="AD9" s="111" t="s">
        <v>102</v>
      </c>
      <c r="AE9" s="111"/>
      <c r="AF9" s="120"/>
      <c r="AG9" s="106" t="str">
        <f>"ser_code = '" &amp; IF(A16="■","A2","") &amp; "'"</f>
        <v>ser_code = ''</v>
      </c>
      <c r="AI9" s="106" t="str">
        <f>"A2:field223:" &amp; IF(I9="■",1,IF(M9="■",2,0))</f>
        <v>A2:field223:0</v>
      </c>
      <c r="AJ9" s="106" t="str">
        <f>"A2:field203:" &amp; IF(Y9="■",1,IF(Y10="■",2,0))</f>
        <v>A2:field203:0</v>
      </c>
      <c r="AK9" s="106" t="str">
        <f>"A2:waribiki_code:" &amp; IF(AC9="■",1,IF(AC10="■",2,0))</f>
        <v>A2:waribiki_code:0</v>
      </c>
    </row>
    <row r="10" spans="1:37" s="106" customFormat="1" ht="19.5" customHeight="1" x14ac:dyDescent="0.15">
      <c r="A10" s="97"/>
      <c r="B10" s="98"/>
      <c r="C10" s="99"/>
      <c r="D10" s="100"/>
      <c r="E10" s="101"/>
      <c r="F10" s="102"/>
      <c r="G10" s="103"/>
      <c r="H10" s="104" t="s">
        <v>122</v>
      </c>
      <c r="I10" s="126" t="s">
        <v>113</v>
      </c>
      <c r="J10" s="127" t="s">
        <v>114</v>
      </c>
      <c r="K10" s="128"/>
      <c r="L10" s="129"/>
      <c r="M10" s="130" t="s">
        <v>113</v>
      </c>
      <c r="N10" s="127" t="s">
        <v>116</v>
      </c>
      <c r="O10" s="131"/>
      <c r="P10" s="127"/>
      <c r="Q10" s="132"/>
      <c r="R10" s="132"/>
      <c r="S10" s="132"/>
      <c r="T10" s="132"/>
      <c r="U10" s="132"/>
      <c r="V10" s="132"/>
      <c r="W10" s="132"/>
      <c r="X10" s="133"/>
      <c r="Y10" s="110" t="s">
        <v>113</v>
      </c>
      <c r="Z10" s="94" t="s">
        <v>104</v>
      </c>
      <c r="AA10" s="95"/>
      <c r="AB10" s="96"/>
      <c r="AC10" s="110" t="s">
        <v>113</v>
      </c>
      <c r="AD10" s="94" t="s">
        <v>104</v>
      </c>
      <c r="AE10" s="95"/>
      <c r="AF10" s="96"/>
      <c r="AI10" s="106" t="str">
        <f>"76:field232:" &amp; IF(I10="■",1,IF(M10="■",2,0))</f>
        <v>76:field232:0</v>
      </c>
    </row>
    <row r="11" spans="1:37" ht="18.75" customHeight="1" x14ac:dyDescent="0.15">
      <c r="A11" s="97"/>
      <c r="B11" s="98"/>
      <c r="C11" s="99"/>
      <c r="D11" s="100"/>
      <c r="E11" s="103"/>
      <c r="F11" s="179"/>
      <c r="G11" s="103"/>
      <c r="H11" s="195" t="s">
        <v>123</v>
      </c>
      <c r="I11" s="197" t="s">
        <v>113</v>
      </c>
      <c r="J11" s="199" t="s">
        <v>130</v>
      </c>
      <c r="K11" s="199"/>
      <c r="L11" s="199"/>
      <c r="M11" s="201" t="s">
        <v>113</v>
      </c>
      <c r="N11" s="199" t="s">
        <v>131</v>
      </c>
      <c r="O11" s="199"/>
      <c r="P11" s="199"/>
      <c r="Q11" s="193"/>
      <c r="R11" s="193"/>
      <c r="S11" s="193"/>
      <c r="T11" s="193"/>
      <c r="U11" s="94"/>
      <c r="V11" s="94"/>
      <c r="W11" s="94"/>
      <c r="X11" s="103"/>
      <c r="Y11" s="180"/>
      <c r="Z11" s="94"/>
      <c r="AA11" s="94"/>
      <c r="AB11" s="96"/>
      <c r="AC11" s="180"/>
      <c r="AD11" s="94"/>
      <c r="AE11" s="94"/>
      <c r="AF11" s="96"/>
      <c r="AI11" s="106" t="str">
        <f>"A2:field233:" &amp; IF(I11="■",1,IF(M11="■",2,0))</f>
        <v>A2:field233:0</v>
      </c>
    </row>
    <row r="12" spans="1:37" ht="18.75" customHeight="1" x14ac:dyDescent="0.15">
      <c r="A12" s="97"/>
      <c r="B12" s="98"/>
      <c r="C12" s="99"/>
      <c r="D12" s="100"/>
      <c r="E12" s="103"/>
      <c r="F12" s="179"/>
      <c r="G12" s="103"/>
      <c r="H12" s="196"/>
      <c r="I12" s="198"/>
      <c r="J12" s="200"/>
      <c r="K12" s="200"/>
      <c r="L12" s="200"/>
      <c r="M12" s="202"/>
      <c r="N12" s="200"/>
      <c r="O12" s="200"/>
      <c r="P12" s="200"/>
      <c r="Q12" s="194"/>
      <c r="R12" s="194"/>
      <c r="S12" s="194"/>
      <c r="T12" s="194"/>
      <c r="U12" s="105"/>
      <c r="V12" s="105"/>
      <c r="W12" s="105"/>
      <c r="X12" s="137"/>
      <c r="Y12" s="180"/>
      <c r="Z12" s="94"/>
      <c r="AA12" s="94"/>
      <c r="AB12" s="96"/>
      <c r="AC12" s="180"/>
      <c r="AD12" s="94"/>
      <c r="AE12" s="94"/>
      <c r="AF12" s="96"/>
      <c r="AI12" s="106"/>
    </row>
    <row r="13" spans="1:37" ht="18.75" customHeight="1" x14ac:dyDescent="0.15">
      <c r="A13" s="97"/>
      <c r="B13" s="98"/>
      <c r="C13" s="99"/>
      <c r="D13" s="100"/>
      <c r="E13" s="103"/>
      <c r="F13" s="179"/>
      <c r="G13" s="103"/>
      <c r="H13" s="195" t="s">
        <v>132</v>
      </c>
      <c r="I13" s="197" t="s">
        <v>113</v>
      </c>
      <c r="J13" s="199" t="s">
        <v>130</v>
      </c>
      <c r="K13" s="199"/>
      <c r="L13" s="199"/>
      <c r="M13" s="201" t="s">
        <v>113</v>
      </c>
      <c r="N13" s="199" t="s">
        <v>131</v>
      </c>
      <c r="O13" s="199"/>
      <c r="P13" s="199"/>
      <c r="Q13" s="193"/>
      <c r="R13" s="193"/>
      <c r="S13" s="193"/>
      <c r="T13" s="193"/>
      <c r="U13" s="94"/>
      <c r="V13" s="94"/>
      <c r="W13" s="94"/>
      <c r="X13" s="103"/>
      <c r="Y13" s="180"/>
      <c r="Z13" s="94"/>
      <c r="AA13" s="94"/>
      <c r="AB13" s="96"/>
      <c r="AC13" s="180"/>
      <c r="AD13" s="94"/>
      <c r="AE13" s="94"/>
      <c r="AF13" s="96"/>
      <c r="AI13" s="106" t="str">
        <f>"A2:field234:" &amp; IF(I13="■",1,IF(M13="■",2,0))</f>
        <v>A2:field234:0</v>
      </c>
    </row>
    <row r="14" spans="1:37" ht="18.75" customHeight="1" x14ac:dyDescent="0.15">
      <c r="A14" s="97"/>
      <c r="B14" s="98"/>
      <c r="C14" s="99"/>
      <c r="D14" s="100"/>
      <c r="E14" s="103"/>
      <c r="F14" s="179"/>
      <c r="G14" s="103"/>
      <c r="H14" s="196"/>
      <c r="I14" s="198"/>
      <c r="J14" s="200"/>
      <c r="K14" s="200"/>
      <c r="L14" s="200"/>
      <c r="M14" s="202"/>
      <c r="N14" s="200"/>
      <c r="O14" s="200"/>
      <c r="P14" s="200"/>
      <c r="Q14" s="194"/>
      <c r="R14" s="194"/>
      <c r="S14" s="194"/>
      <c r="T14" s="194"/>
      <c r="U14" s="105"/>
      <c r="V14" s="105"/>
      <c r="W14" s="105"/>
      <c r="X14" s="137"/>
      <c r="Y14" s="180"/>
      <c r="Z14" s="94"/>
      <c r="AA14" s="94"/>
      <c r="AB14" s="96"/>
      <c r="AC14" s="180"/>
      <c r="AD14" s="94"/>
      <c r="AE14" s="94"/>
      <c r="AF14" s="96"/>
      <c r="AI14" s="106"/>
    </row>
    <row r="15" spans="1:37" ht="18.75" customHeight="1" x14ac:dyDescent="0.15">
      <c r="A15" s="97"/>
      <c r="B15" s="98"/>
      <c r="C15" s="99"/>
      <c r="D15" s="100"/>
      <c r="E15" s="103"/>
      <c r="F15" s="179"/>
      <c r="G15" s="103"/>
      <c r="H15" s="195" t="s">
        <v>124</v>
      </c>
      <c r="I15" s="197" t="s">
        <v>113</v>
      </c>
      <c r="J15" s="199" t="s">
        <v>130</v>
      </c>
      <c r="K15" s="199"/>
      <c r="L15" s="199"/>
      <c r="M15" s="201" t="s">
        <v>113</v>
      </c>
      <c r="N15" s="199" t="s">
        <v>131</v>
      </c>
      <c r="O15" s="199"/>
      <c r="P15" s="199"/>
      <c r="Q15" s="193"/>
      <c r="R15" s="193"/>
      <c r="S15" s="193"/>
      <c r="T15" s="193"/>
      <c r="U15" s="94"/>
      <c r="V15" s="94"/>
      <c r="W15" s="94"/>
      <c r="X15" s="103"/>
      <c r="Y15" s="180"/>
      <c r="Z15" s="94"/>
      <c r="AA15" s="94"/>
      <c r="AB15" s="96"/>
      <c r="AC15" s="180"/>
      <c r="AD15" s="94"/>
      <c r="AE15" s="94"/>
      <c r="AF15" s="96"/>
      <c r="AI15" s="106" t="str">
        <f>"A2:field235:" &amp; IF(I15="■",1,IF(M15="■",2,0))</f>
        <v>A2:field235:0</v>
      </c>
    </row>
    <row r="16" spans="1:37" ht="18.75" customHeight="1" x14ac:dyDescent="0.15">
      <c r="A16" s="114" t="s">
        <v>113</v>
      </c>
      <c r="B16" s="98" t="s">
        <v>134</v>
      </c>
      <c r="C16" s="99" t="s">
        <v>135</v>
      </c>
      <c r="D16" s="100"/>
      <c r="E16" s="103"/>
      <c r="F16" s="179"/>
      <c r="G16" s="103"/>
      <c r="H16" s="196"/>
      <c r="I16" s="198"/>
      <c r="J16" s="200"/>
      <c r="K16" s="200"/>
      <c r="L16" s="200"/>
      <c r="M16" s="202"/>
      <c r="N16" s="200"/>
      <c r="O16" s="200"/>
      <c r="P16" s="200"/>
      <c r="Q16" s="194"/>
      <c r="R16" s="194"/>
      <c r="S16" s="194"/>
      <c r="T16" s="194"/>
      <c r="U16" s="105"/>
      <c r="V16" s="105"/>
      <c r="W16" s="105"/>
      <c r="X16" s="103"/>
      <c r="Y16" s="180"/>
      <c r="Z16" s="94"/>
      <c r="AA16" s="94"/>
      <c r="AB16" s="96"/>
      <c r="AC16" s="180"/>
      <c r="AD16" s="94"/>
      <c r="AE16" s="94"/>
      <c r="AF16" s="96"/>
    </row>
    <row r="17" spans="1:35" ht="18.75" customHeight="1" x14ac:dyDescent="0.15">
      <c r="A17" s="97"/>
      <c r="B17" s="98"/>
      <c r="C17" s="99"/>
      <c r="D17" s="100"/>
      <c r="E17" s="103"/>
      <c r="F17" s="179"/>
      <c r="G17" s="103"/>
      <c r="H17" s="104" t="s">
        <v>93</v>
      </c>
      <c r="I17" s="126" t="s">
        <v>113</v>
      </c>
      <c r="J17" s="105" t="s">
        <v>133</v>
      </c>
      <c r="K17" s="140"/>
      <c r="L17" s="158" t="s">
        <v>113</v>
      </c>
      <c r="M17" s="86" t="s">
        <v>105</v>
      </c>
      <c r="N17" s="127"/>
      <c r="O17" s="94"/>
      <c r="P17" s="94"/>
      <c r="Q17" s="94"/>
      <c r="R17" s="94"/>
      <c r="S17" s="94"/>
      <c r="T17" s="94"/>
      <c r="U17" s="94"/>
      <c r="V17" s="94"/>
      <c r="W17" s="94"/>
      <c r="X17" s="134"/>
      <c r="Y17" s="180"/>
      <c r="Z17" s="94"/>
      <c r="AA17" s="94"/>
      <c r="AB17" s="96"/>
      <c r="AC17" s="180"/>
      <c r="AD17" s="94"/>
      <c r="AE17" s="94"/>
      <c r="AF17" s="96"/>
      <c r="AI17" s="106" t="str">
        <f>"A2:tokutiiki_code:" &amp; IF(I17="■",1,IF(L17="■",2,0))</f>
        <v>A2:tokutiiki_code:0</v>
      </c>
    </row>
    <row r="18" spans="1:35" ht="18.75" customHeight="1" x14ac:dyDescent="0.15">
      <c r="A18" s="97"/>
      <c r="B18" s="98"/>
      <c r="C18" s="99"/>
      <c r="D18" s="100"/>
      <c r="E18" s="103"/>
      <c r="F18" s="179"/>
      <c r="G18" s="103"/>
      <c r="H18" s="195" t="s">
        <v>98</v>
      </c>
      <c r="I18" s="203" t="s">
        <v>113</v>
      </c>
      <c r="J18" s="199" t="s">
        <v>130</v>
      </c>
      <c r="K18" s="199"/>
      <c r="L18" s="199"/>
      <c r="M18" s="203" t="s">
        <v>113</v>
      </c>
      <c r="N18" s="199" t="s">
        <v>131</v>
      </c>
      <c r="O18" s="199"/>
      <c r="P18" s="199"/>
      <c r="Q18" s="141"/>
      <c r="R18" s="141"/>
      <c r="S18" s="141"/>
      <c r="T18" s="141"/>
      <c r="U18" s="141"/>
      <c r="V18" s="141"/>
      <c r="W18" s="141"/>
      <c r="X18" s="142"/>
      <c r="Y18" s="180"/>
      <c r="Z18" s="94"/>
      <c r="AA18" s="95"/>
      <c r="AB18" s="96"/>
      <c r="AC18" s="180"/>
      <c r="AD18" s="94"/>
      <c r="AE18" s="95"/>
      <c r="AF18" s="96"/>
      <c r="AI18" s="106" t="str">
        <f>"A2:chuusankanti_tiiki_code:" &amp; IF(I18="■",1,IF(M18="■",2,0))</f>
        <v>A2:chuusankanti_tiiki_code:0</v>
      </c>
    </row>
    <row r="19" spans="1:35" ht="18.75" customHeight="1" x14ac:dyDescent="0.15">
      <c r="A19" s="97"/>
      <c r="B19" s="98"/>
      <c r="C19" s="99"/>
      <c r="D19" s="100"/>
      <c r="E19" s="103"/>
      <c r="F19" s="179"/>
      <c r="G19" s="103"/>
      <c r="H19" s="196"/>
      <c r="I19" s="204"/>
      <c r="J19" s="200"/>
      <c r="K19" s="200"/>
      <c r="L19" s="200"/>
      <c r="M19" s="204"/>
      <c r="N19" s="200"/>
      <c r="O19" s="200"/>
      <c r="P19" s="200"/>
      <c r="Q19" s="123"/>
      <c r="R19" s="123"/>
      <c r="S19" s="123"/>
      <c r="T19" s="123"/>
      <c r="U19" s="123"/>
      <c r="V19" s="123"/>
      <c r="W19" s="123"/>
      <c r="X19" s="124"/>
      <c r="Y19" s="180"/>
      <c r="Z19" s="181"/>
      <c r="AA19" s="181"/>
      <c r="AB19" s="182"/>
      <c r="AC19" s="180"/>
      <c r="AD19" s="181"/>
      <c r="AE19" s="181"/>
      <c r="AF19" s="182"/>
      <c r="AI19" s="106"/>
    </row>
    <row r="20" spans="1:35" ht="18.75" customHeight="1" x14ac:dyDescent="0.15">
      <c r="A20" s="179"/>
      <c r="C20" s="99"/>
      <c r="D20" s="100"/>
      <c r="E20" s="103"/>
      <c r="F20" s="179"/>
      <c r="G20" s="103"/>
      <c r="H20" s="195" t="s">
        <v>99</v>
      </c>
      <c r="I20" s="203" t="s">
        <v>115</v>
      </c>
      <c r="J20" s="199" t="s">
        <v>130</v>
      </c>
      <c r="K20" s="199"/>
      <c r="L20" s="199"/>
      <c r="M20" s="203" t="s">
        <v>113</v>
      </c>
      <c r="N20" s="199" t="s">
        <v>131</v>
      </c>
      <c r="O20" s="199"/>
      <c r="P20" s="199"/>
      <c r="Q20" s="141"/>
      <c r="R20" s="141"/>
      <c r="S20" s="141"/>
      <c r="T20" s="141"/>
      <c r="U20" s="141"/>
      <c r="V20" s="141"/>
      <c r="W20" s="141"/>
      <c r="X20" s="142"/>
      <c r="Y20" s="180"/>
      <c r="Z20" s="181"/>
      <c r="AA20" s="181"/>
      <c r="AB20" s="182"/>
      <c r="AC20" s="180"/>
      <c r="AD20" s="181"/>
      <c r="AE20" s="181"/>
      <c r="AF20" s="182"/>
      <c r="AI20" s="106" t="str">
        <f>"A2:chuusankanti_kibo_code:" &amp; IF(I20="■",1,IF(M20="■",2,0))</f>
        <v>A2:chuusankanti_kibo_code:0</v>
      </c>
    </row>
    <row r="21" spans="1:35" ht="18.75" customHeight="1" x14ac:dyDescent="0.15">
      <c r="A21" s="97"/>
      <c r="B21" s="98"/>
      <c r="C21" s="99"/>
      <c r="D21" s="100"/>
      <c r="E21" s="103"/>
      <c r="F21" s="179"/>
      <c r="G21" s="103"/>
      <c r="H21" s="196"/>
      <c r="I21" s="204"/>
      <c r="J21" s="200"/>
      <c r="K21" s="200"/>
      <c r="L21" s="200"/>
      <c r="M21" s="204"/>
      <c r="N21" s="200"/>
      <c r="O21" s="200"/>
      <c r="P21" s="200"/>
      <c r="Q21" s="123"/>
      <c r="R21" s="123"/>
      <c r="S21" s="123"/>
      <c r="T21" s="123"/>
      <c r="U21" s="123"/>
      <c r="V21" s="123"/>
      <c r="W21" s="123"/>
      <c r="X21" s="124"/>
      <c r="Y21" s="180"/>
      <c r="Z21" s="181"/>
      <c r="AA21" s="181"/>
      <c r="AB21" s="182"/>
      <c r="AC21" s="180"/>
      <c r="AD21" s="181"/>
      <c r="AE21" s="181"/>
      <c r="AF21" s="182"/>
    </row>
    <row r="22" spans="1:35" ht="18.75" customHeight="1" x14ac:dyDescent="0.15">
      <c r="A22" s="97"/>
      <c r="B22" s="98"/>
      <c r="C22" s="99"/>
      <c r="D22" s="100"/>
      <c r="E22" s="103"/>
      <c r="F22" s="179"/>
      <c r="G22" s="103"/>
      <c r="H22" s="104" t="s">
        <v>117</v>
      </c>
      <c r="I22" s="126" t="s">
        <v>113</v>
      </c>
      <c r="J22" s="127" t="s">
        <v>103</v>
      </c>
      <c r="K22" s="127"/>
      <c r="L22" s="130" t="s">
        <v>113</v>
      </c>
      <c r="M22" s="127" t="s">
        <v>105</v>
      </c>
      <c r="N22" s="127"/>
      <c r="O22" s="132"/>
      <c r="P22" s="127"/>
      <c r="Q22" s="123"/>
      <c r="R22" s="123"/>
      <c r="S22" s="123"/>
      <c r="T22" s="123"/>
      <c r="U22" s="123"/>
      <c r="V22" s="123"/>
      <c r="W22" s="123"/>
      <c r="X22" s="124"/>
      <c r="Y22" s="180"/>
      <c r="Z22" s="181"/>
      <c r="AA22" s="181"/>
      <c r="AB22" s="182"/>
      <c r="AC22" s="180"/>
      <c r="AD22" s="181"/>
      <c r="AE22" s="181"/>
      <c r="AF22" s="182"/>
      <c r="AI22" s="106" t="str">
        <f>"A2:field224:" &amp; IF(I22="■",1,IF(L22="■",2,0))</f>
        <v>A2:field224:0</v>
      </c>
    </row>
    <row r="23" spans="1:35" ht="18.75" customHeight="1" x14ac:dyDescent="0.15">
      <c r="A23" s="143"/>
      <c r="B23" s="176"/>
      <c r="C23" s="144"/>
      <c r="D23" s="145"/>
      <c r="E23" s="146"/>
      <c r="F23" s="147"/>
      <c r="G23" s="148"/>
      <c r="H23" s="85" t="s">
        <v>125</v>
      </c>
      <c r="I23" s="149" t="s">
        <v>113</v>
      </c>
      <c r="J23" s="86" t="s">
        <v>103</v>
      </c>
      <c r="K23" s="86"/>
      <c r="L23" s="150" t="s">
        <v>113</v>
      </c>
      <c r="M23" s="86" t="s">
        <v>118</v>
      </c>
      <c r="N23" s="87"/>
      <c r="O23" s="150" t="s">
        <v>113</v>
      </c>
      <c r="P23" s="89" t="s">
        <v>119</v>
      </c>
      <c r="Q23" s="88"/>
      <c r="R23" s="150" t="s">
        <v>113</v>
      </c>
      <c r="S23" s="86" t="s">
        <v>120</v>
      </c>
      <c r="T23" s="88"/>
      <c r="U23" s="150" t="s">
        <v>113</v>
      </c>
      <c r="V23" s="86" t="s">
        <v>121</v>
      </c>
      <c r="W23" s="90"/>
      <c r="X23" s="91"/>
      <c r="Y23" s="151"/>
      <c r="Z23" s="151"/>
      <c r="AA23" s="151"/>
      <c r="AB23" s="152"/>
      <c r="AC23" s="153"/>
      <c r="AD23" s="151"/>
      <c r="AE23" s="151"/>
      <c r="AF23" s="152"/>
      <c r="AG23" s="106"/>
      <c r="AH23" s="106"/>
      <c r="AI23" s="106" t="str">
        <f>"A2:shoguukaizen_code:"&amp;IF(I23="■",1,IF(L23="■",7,IF(O23="■",8,IF(R23="■",9,IF(U23="■","A",0)))))</f>
        <v>A2:shoguukaizen_code:0</v>
      </c>
    </row>
    <row r="24" spans="1:35" ht="18.75" customHeight="1" x14ac:dyDescent="0.15">
      <c r="A24" s="94"/>
      <c r="C24" s="94" t="s">
        <v>140</v>
      </c>
      <c r="E24" s="94"/>
      <c r="F24" s="92"/>
      <c r="G24" s="95"/>
      <c r="I24" s="94"/>
      <c r="J24" s="94"/>
      <c r="K24" s="94"/>
      <c r="L24" s="94"/>
      <c r="M24" s="94"/>
      <c r="N24" s="94"/>
      <c r="O24" s="94"/>
      <c r="P24" s="94"/>
      <c r="Y24" s="95"/>
      <c r="Z24" s="95"/>
      <c r="AA24" s="95"/>
      <c r="AB24" s="95"/>
      <c r="AC24" s="95"/>
      <c r="AD24" s="95"/>
      <c r="AE24" s="95"/>
      <c r="AF24" s="95"/>
    </row>
    <row r="25" spans="1:35" ht="18.75" customHeight="1" x14ac:dyDescent="0.15">
      <c r="A25" s="94"/>
      <c r="C25" s="94" t="s">
        <v>143</v>
      </c>
      <c r="E25" s="94"/>
      <c r="F25" s="92"/>
      <c r="G25" s="95"/>
      <c r="I25" s="94"/>
      <c r="J25" s="94"/>
      <c r="K25" s="94"/>
      <c r="L25" s="94"/>
      <c r="M25" s="94"/>
      <c r="N25" s="94"/>
      <c r="O25" s="94"/>
      <c r="P25" s="94"/>
      <c r="Y25" s="95"/>
      <c r="Z25" s="95"/>
      <c r="AA25" s="95"/>
      <c r="AB25" s="95"/>
      <c r="AC25" s="95"/>
      <c r="AD25" s="95"/>
      <c r="AE25" s="95"/>
      <c r="AF25" s="95"/>
    </row>
    <row r="26" spans="1:35" ht="18.75" customHeight="1" x14ac:dyDescent="0.15">
      <c r="A26" s="94"/>
      <c r="C26" s="94" t="s">
        <v>144</v>
      </c>
      <c r="E26" s="94"/>
      <c r="F26" s="92"/>
      <c r="G26" s="95"/>
      <c r="I26" s="94"/>
      <c r="J26" s="94"/>
      <c r="K26" s="94"/>
      <c r="L26" s="94"/>
      <c r="M26" s="94"/>
      <c r="N26" s="94"/>
      <c r="O26" s="94"/>
      <c r="P26" s="94"/>
      <c r="Y26" s="95"/>
      <c r="Z26" s="95"/>
      <c r="AA26" s="95"/>
      <c r="AB26" s="95"/>
      <c r="AC26" s="95"/>
      <c r="AD26" s="95"/>
      <c r="AE26" s="95"/>
      <c r="AF26" s="95"/>
    </row>
    <row r="27" spans="1:35" ht="18.75" customHeight="1" x14ac:dyDescent="0.15">
      <c r="A27" s="94"/>
      <c r="C27" s="94" t="s">
        <v>145</v>
      </c>
      <c r="E27" s="94"/>
      <c r="F27" s="92"/>
      <c r="G27" s="95"/>
      <c r="I27" s="94"/>
      <c r="J27" s="94"/>
      <c r="K27" s="94"/>
      <c r="L27" s="94"/>
      <c r="M27" s="94"/>
      <c r="N27" s="94"/>
      <c r="O27" s="138"/>
      <c r="P27" s="94"/>
      <c r="Y27" s="95"/>
      <c r="Z27" s="95"/>
      <c r="AA27" s="95"/>
      <c r="AB27" s="95"/>
      <c r="AC27" s="95"/>
      <c r="AD27" s="95"/>
      <c r="AE27" s="95"/>
      <c r="AF27" s="95"/>
    </row>
    <row r="28" spans="1:35" ht="18.75" customHeight="1" x14ac:dyDescent="0.15">
      <c r="A28" s="94"/>
      <c r="C28" s="94"/>
      <c r="E28" s="94"/>
      <c r="F28" s="92"/>
      <c r="G28" s="95"/>
      <c r="I28" s="94"/>
      <c r="J28" s="94"/>
      <c r="K28" s="94"/>
      <c r="L28" s="94"/>
      <c r="M28" s="94"/>
      <c r="N28" s="94"/>
      <c r="O28" s="138"/>
      <c r="P28" s="94"/>
      <c r="Y28" s="95"/>
      <c r="Z28" s="95"/>
      <c r="AA28" s="95"/>
      <c r="AB28" s="95"/>
      <c r="AC28" s="95"/>
      <c r="AD28" s="95"/>
      <c r="AE28" s="95"/>
      <c r="AF28" s="95"/>
    </row>
    <row r="55" spans="12:12" ht="20.25" customHeight="1" x14ac:dyDescent="0.15">
      <c r="L55" s="122"/>
    </row>
  </sheetData>
  <mergeCells count="51">
    <mergeCell ref="H20:H21"/>
    <mergeCell ref="I20:I21"/>
    <mergeCell ref="J20:L21"/>
    <mergeCell ref="M20:M21"/>
    <mergeCell ref="N20:P21"/>
    <mergeCell ref="H18:H19"/>
    <mergeCell ref="I18:I19"/>
    <mergeCell ref="J18:L19"/>
    <mergeCell ref="M18:M19"/>
    <mergeCell ref="N18:P19"/>
    <mergeCell ref="S13:S14"/>
    <mergeCell ref="T13:T14"/>
    <mergeCell ref="H15:H16"/>
    <mergeCell ref="I15:I16"/>
    <mergeCell ref="J15:L16"/>
    <mergeCell ref="M15:M16"/>
    <mergeCell ref="N15:P16"/>
    <mergeCell ref="Q15:Q16"/>
    <mergeCell ref="R15:R16"/>
    <mergeCell ref="S15:S16"/>
    <mergeCell ref="T15:T16"/>
    <mergeCell ref="R11:R12"/>
    <mergeCell ref="S11:S12"/>
    <mergeCell ref="T11:T12"/>
    <mergeCell ref="H13:H14"/>
    <mergeCell ref="I13:I14"/>
    <mergeCell ref="J13:L14"/>
    <mergeCell ref="M13:M14"/>
    <mergeCell ref="N13:P14"/>
    <mergeCell ref="Q13:Q14"/>
    <mergeCell ref="R13:R14"/>
    <mergeCell ref="H11:H12"/>
    <mergeCell ref="I11:I12"/>
    <mergeCell ref="J11:L12"/>
    <mergeCell ref="M11:M12"/>
    <mergeCell ref="N11:P12"/>
    <mergeCell ref="Q11:Q12"/>
    <mergeCell ref="A3:AF3"/>
    <mergeCell ref="A8:C8"/>
    <mergeCell ref="D8:E8"/>
    <mergeCell ref="F8:G8"/>
    <mergeCell ref="H8:X8"/>
    <mergeCell ref="Y8:AB8"/>
    <mergeCell ref="AC8:AF8"/>
    <mergeCell ref="I5:M5"/>
    <mergeCell ref="N5:W5"/>
    <mergeCell ref="X5:Z5"/>
    <mergeCell ref="AA5:AF5"/>
    <mergeCell ref="I6:M6"/>
    <mergeCell ref="N6:W6"/>
    <mergeCell ref="X6:Z6"/>
  </mergeCells>
  <phoneticPr fontId="1"/>
  <conditionalFormatting sqref="A1:AF4 A7:AF1048576">
    <cfRule type="expression" dxfId="3" priority="2">
      <formula>CELL("protect",A1)=0</formula>
    </cfRule>
  </conditionalFormatting>
  <dataValidations count="1">
    <dataValidation type="list" allowBlank="1" showInputMessage="1" showErrorMessage="1" sqref="Y9:Y10 I9:I11 I15 U23 AC9:AC10 R23 I13 L17 M18:M21 M9:M16 A16 L22:L23 O23 I17:I23 O27:O28" xr:uid="{71F9A5FF-FC7B-4359-9A52-0B9AC4AD464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2" max="16383"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1" id="{3EBF212F-CD9C-4121-8F84-26B861C6536F}">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1CE6-1969-4632-948B-378044DB9A9D}">
  <sheetPr>
    <pageSetUpPr fitToPage="1"/>
  </sheetPr>
  <dimension ref="A2:AK52"/>
  <sheetViews>
    <sheetView tabSelected="1" view="pageBreakPreview" zoomScale="70" zoomScaleNormal="75" zoomScaleSheetLayoutView="70" workbookViewId="0"/>
  </sheetViews>
  <sheetFormatPr defaultRowHeight="20.25" customHeight="1" x14ac:dyDescent="0.15"/>
  <cols>
    <col min="1" max="2" width="4.25" style="112" customWidth="1"/>
    <col min="3" max="3" width="25" style="135" customWidth="1"/>
    <col min="4" max="4" width="4.875" style="135" customWidth="1"/>
    <col min="5" max="5" width="41.625" style="135" customWidth="1"/>
    <col min="6" max="6" width="4.875" style="135" customWidth="1"/>
    <col min="7" max="7" width="19.625" style="135" customWidth="1"/>
    <col min="8" max="8" width="38.875" style="135" customWidth="1"/>
    <col min="9" max="21" width="4.875" style="135" customWidth="1"/>
    <col min="22" max="22" width="7.75" style="135" customWidth="1"/>
    <col min="23" max="32" width="4.875" style="135" customWidth="1"/>
    <col min="33" max="39" width="0" style="135" hidden="1" customWidth="1"/>
    <col min="40" max="16384" width="9" style="135"/>
  </cols>
  <sheetData>
    <row r="2" spans="1:37" ht="20.25" customHeight="1" x14ac:dyDescent="0.15">
      <c r="A2" s="177" t="s">
        <v>146</v>
      </c>
      <c r="B2" s="177"/>
    </row>
    <row r="3" spans="1:37" ht="20.25" customHeight="1" x14ac:dyDescent="0.15">
      <c r="A3" s="184" t="s">
        <v>128</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5" spans="1:37" ht="27" customHeight="1" x14ac:dyDescent="0.15">
      <c r="I5" s="188" t="s">
        <v>147</v>
      </c>
      <c r="J5" s="188"/>
      <c r="K5" s="188"/>
      <c r="L5" s="188"/>
      <c r="M5" s="188"/>
      <c r="N5" s="188"/>
      <c r="O5" s="188"/>
      <c r="P5" s="188"/>
      <c r="Q5" s="188"/>
      <c r="R5" s="188"/>
      <c r="S5" s="188"/>
      <c r="T5" s="188"/>
      <c r="U5" s="188"/>
      <c r="V5" s="188"/>
      <c r="W5" s="188"/>
      <c r="X5" s="186" t="s">
        <v>81</v>
      </c>
      <c r="Y5" s="186"/>
      <c r="Z5" s="187"/>
      <c r="AA5" s="189" t="s">
        <v>148</v>
      </c>
      <c r="AB5" s="190"/>
      <c r="AC5" s="190"/>
      <c r="AD5" s="190"/>
      <c r="AE5" s="190"/>
      <c r="AF5" s="191"/>
    </row>
    <row r="6" spans="1:37" ht="27.75" customHeight="1" x14ac:dyDescent="0.15">
      <c r="I6" s="188" t="s">
        <v>20</v>
      </c>
      <c r="J6" s="188"/>
      <c r="K6" s="188"/>
      <c r="L6" s="188"/>
      <c r="M6" s="188"/>
      <c r="N6" s="192" t="s">
        <v>149</v>
      </c>
      <c r="O6" s="192"/>
      <c r="P6" s="192"/>
      <c r="Q6" s="192"/>
      <c r="R6" s="192"/>
      <c r="S6" s="192"/>
      <c r="T6" s="192"/>
      <c r="U6" s="192"/>
      <c r="V6" s="192"/>
      <c r="W6" s="192"/>
      <c r="X6" s="188" t="s">
        <v>150</v>
      </c>
      <c r="Y6" s="188"/>
      <c r="Z6" s="188"/>
      <c r="AA6" s="107"/>
      <c r="AB6" s="108" t="s">
        <v>34</v>
      </c>
      <c r="AC6" s="108"/>
      <c r="AD6" s="108" t="s">
        <v>141</v>
      </c>
      <c r="AE6" s="108"/>
      <c r="AF6" s="109" t="s">
        <v>142</v>
      </c>
    </row>
    <row r="8" spans="1:37" ht="17.25" customHeight="1" x14ac:dyDescent="0.15">
      <c r="A8" s="185" t="s">
        <v>82</v>
      </c>
      <c r="B8" s="186"/>
      <c r="C8" s="187"/>
      <c r="D8" s="185" t="s">
        <v>1</v>
      </c>
      <c r="E8" s="187"/>
      <c r="F8" s="185" t="s">
        <v>83</v>
      </c>
      <c r="G8" s="187"/>
      <c r="H8" s="185" t="s">
        <v>126</v>
      </c>
      <c r="I8" s="186"/>
      <c r="J8" s="186"/>
      <c r="K8" s="186"/>
      <c r="L8" s="186"/>
      <c r="M8" s="186"/>
      <c r="N8" s="186"/>
      <c r="O8" s="186"/>
      <c r="P8" s="186"/>
      <c r="Q8" s="186"/>
      <c r="R8" s="186"/>
      <c r="S8" s="186"/>
      <c r="T8" s="186"/>
      <c r="U8" s="186"/>
      <c r="V8" s="186"/>
      <c r="W8" s="186"/>
      <c r="X8" s="187"/>
      <c r="Y8" s="185" t="s">
        <v>100</v>
      </c>
      <c r="Z8" s="186"/>
      <c r="AA8" s="186"/>
      <c r="AB8" s="187"/>
      <c r="AC8" s="185" t="s">
        <v>84</v>
      </c>
      <c r="AD8" s="186"/>
      <c r="AE8" s="186"/>
      <c r="AF8" s="187"/>
    </row>
    <row r="9" spans="1:37" ht="18.75" customHeight="1" x14ac:dyDescent="0.15">
      <c r="A9" s="115"/>
      <c r="B9" s="116"/>
      <c r="C9" s="117"/>
      <c r="D9" s="118"/>
      <c r="E9" s="119"/>
      <c r="F9" s="175"/>
      <c r="G9" s="120"/>
      <c r="H9" s="167" t="s">
        <v>85</v>
      </c>
      <c r="I9" s="154" t="s">
        <v>113</v>
      </c>
      <c r="J9" s="155" t="s">
        <v>103</v>
      </c>
      <c r="K9" s="155"/>
      <c r="L9" s="156"/>
      <c r="M9" s="157" t="s">
        <v>113</v>
      </c>
      <c r="N9" s="155" t="s">
        <v>109</v>
      </c>
      <c r="O9" s="155"/>
      <c r="P9" s="156"/>
      <c r="Q9" s="157" t="s">
        <v>113</v>
      </c>
      <c r="R9" s="164" t="s">
        <v>110</v>
      </c>
      <c r="S9" s="164"/>
      <c r="T9" s="136"/>
      <c r="U9" s="136"/>
      <c r="V9" s="136"/>
      <c r="W9" s="136"/>
      <c r="X9" s="174"/>
      <c r="Y9" s="173" t="s">
        <v>113</v>
      </c>
      <c r="Z9" s="111" t="s">
        <v>102</v>
      </c>
      <c r="AA9" s="111"/>
      <c r="AB9" s="120"/>
      <c r="AC9" s="173" t="s">
        <v>113</v>
      </c>
      <c r="AD9" s="111" t="s">
        <v>102</v>
      </c>
      <c r="AE9" s="111"/>
      <c r="AF9" s="120"/>
      <c r="AG9" s="106" t="str">
        <f>"ser_code = '" &amp; IF(A14="■","A6","") &amp; "'"</f>
        <v>ser_code = ''</v>
      </c>
      <c r="AH9" s="106"/>
      <c r="AI9" s="106" t="str">
        <f>"A6:"&amp;IF(AND(I9="□",M9="□",Q9="□"),"ketu_kangos_code:0",IF(I9="■","ketu_kangos_code:1:ketu_kshoku_code:1",IF(M9="■","ketu_kangos_code:2","ketu_kangos_code:1")&amp;IF(Q9="■",":ketu_kshoku_code:2",":ketu_kshoku_code:1")))</f>
        <v>A6:ketu_kangos_code:0</v>
      </c>
      <c r="AJ9" s="106" t="str">
        <f>"A6:field203:" &amp; IF(Y9="■",1,IF(Y10="■",2,0))</f>
        <v>A6:field203:0</v>
      </c>
      <c r="AK9" s="106" t="str">
        <f>"A6:waribiki_code:" &amp; IF(AC9="■",1,IF(AC10="■",2,0))</f>
        <v>A6:waribiki_code:0</v>
      </c>
    </row>
    <row r="10" spans="1:37" ht="18.75" customHeight="1" x14ac:dyDescent="0.15">
      <c r="A10" s="97"/>
      <c r="B10" s="113"/>
      <c r="C10" s="99"/>
      <c r="D10" s="100"/>
      <c r="E10" s="103"/>
      <c r="F10" s="179"/>
      <c r="G10" s="96"/>
      <c r="H10" s="172" t="s">
        <v>129</v>
      </c>
      <c r="I10" s="166" t="s">
        <v>113</v>
      </c>
      <c r="J10" s="94" t="s">
        <v>114</v>
      </c>
      <c r="K10" s="94"/>
      <c r="L10" s="162"/>
      <c r="M10" s="166" t="s">
        <v>113</v>
      </c>
      <c r="N10" s="94" t="s">
        <v>116</v>
      </c>
      <c r="O10" s="94"/>
      <c r="P10" s="129"/>
      <c r="Q10" s="136"/>
      <c r="R10" s="171"/>
      <c r="S10" s="136"/>
      <c r="T10" s="136"/>
      <c r="U10" s="136"/>
      <c r="V10" s="136"/>
      <c r="W10" s="136"/>
      <c r="X10" s="174"/>
      <c r="Y10" s="165" t="s">
        <v>113</v>
      </c>
      <c r="Z10" s="94" t="s">
        <v>104</v>
      </c>
      <c r="AA10" s="95"/>
      <c r="AB10" s="96"/>
      <c r="AC10" s="165" t="s">
        <v>113</v>
      </c>
      <c r="AD10" s="94" t="s">
        <v>104</v>
      </c>
      <c r="AE10" s="95"/>
      <c r="AF10" s="96"/>
      <c r="AI10" s="106" t="str">
        <f>"A6:field223:" &amp; IF(I10="■",1,IF(M10="■",2,0))</f>
        <v>A6:field223:0</v>
      </c>
    </row>
    <row r="11" spans="1:37" ht="18.75" customHeight="1" x14ac:dyDescent="0.15">
      <c r="A11" s="97"/>
      <c r="B11" s="113"/>
      <c r="C11" s="99"/>
      <c r="D11" s="100"/>
      <c r="E11" s="103"/>
      <c r="F11" s="179"/>
      <c r="G11" s="96"/>
      <c r="H11" s="104" t="s">
        <v>122</v>
      </c>
      <c r="I11" s="126" t="s">
        <v>113</v>
      </c>
      <c r="J11" s="127" t="s">
        <v>114</v>
      </c>
      <c r="K11" s="128"/>
      <c r="L11" s="129"/>
      <c r="M11" s="130" t="s">
        <v>113</v>
      </c>
      <c r="N11" s="127" t="s">
        <v>116</v>
      </c>
      <c r="O11" s="136"/>
      <c r="P11" s="162"/>
      <c r="Q11" s="136"/>
      <c r="S11" s="136"/>
      <c r="T11" s="136"/>
      <c r="U11" s="136"/>
      <c r="V11" s="136"/>
      <c r="W11" s="136"/>
      <c r="X11" s="174"/>
      <c r="Z11" s="94"/>
      <c r="AA11" s="94"/>
      <c r="AB11" s="96"/>
      <c r="AC11" s="125"/>
      <c r="AD11" s="94"/>
      <c r="AE11" s="94"/>
      <c r="AF11" s="96"/>
      <c r="AI11" s="106" t="str">
        <f>"A6:field232:" &amp; IF(I11="■",1,IF(M11="■",2,0))</f>
        <v>A6:field232:0</v>
      </c>
    </row>
    <row r="12" spans="1:37" ht="18.75" customHeight="1" x14ac:dyDescent="0.15">
      <c r="A12" s="97"/>
      <c r="B12" s="113"/>
      <c r="C12" s="99"/>
      <c r="D12" s="100"/>
      <c r="E12" s="103"/>
      <c r="F12" s="179"/>
      <c r="G12" s="96"/>
      <c r="H12" s="168" t="s">
        <v>127</v>
      </c>
      <c r="I12" s="159" t="s">
        <v>113</v>
      </c>
      <c r="J12" s="127" t="s">
        <v>103</v>
      </c>
      <c r="K12" s="128"/>
      <c r="L12" s="130" t="s">
        <v>113</v>
      </c>
      <c r="M12" s="127" t="s">
        <v>105</v>
      </c>
      <c r="N12" s="171"/>
      <c r="O12" s="171"/>
      <c r="P12" s="171"/>
      <c r="Q12" s="171"/>
      <c r="R12" s="171"/>
      <c r="S12" s="171"/>
      <c r="T12" s="171"/>
      <c r="U12" s="171"/>
      <c r="V12" s="171"/>
      <c r="W12" s="171"/>
      <c r="X12" s="160"/>
      <c r="AC12" s="125"/>
      <c r="AF12" s="139"/>
      <c r="AI12" s="106" t="str">
        <f>"A6:jyakuninti_uke_code:" &amp; IF(I12="■",1,IF(L12="■",2,0))</f>
        <v>A6:jyakuninti_uke_code:0</v>
      </c>
    </row>
    <row r="13" spans="1:37" ht="18.75" customHeight="1" x14ac:dyDescent="0.15">
      <c r="A13" s="97"/>
      <c r="B13" s="113"/>
      <c r="C13" s="99"/>
      <c r="D13" s="100"/>
      <c r="E13" s="103"/>
      <c r="F13" s="179"/>
      <c r="G13" s="96"/>
      <c r="H13" s="170" t="s">
        <v>136</v>
      </c>
      <c r="I13" s="159" t="s">
        <v>113</v>
      </c>
      <c r="J13" s="127" t="s">
        <v>103</v>
      </c>
      <c r="K13" s="128"/>
      <c r="L13" s="130" t="s">
        <v>113</v>
      </c>
      <c r="M13" s="127" t="s">
        <v>105</v>
      </c>
      <c r="N13" s="171"/>
      <c r="O13" s="171"/>
      <c r="P13" s="171"/>
      <c r="Q13" s="171"/>
      <c r="R13" s="171"/>
      <c r="S13" s="171"/>
      <c r="T13" s="171"/>
      <c r="U13" s="171"/>
      <c r="V13" s="171"/>
      <c r="W13" s="171"/>
      <c r="X13" s="160"/>
      <c r="Y13" s="125"/>
      <c r="Z13" s="95"/>
      <c r="AA13" s="95"/>
      <c r="AB13" s="96"/>
      <c r="AC13" s="125"/>
      <c r="AD13" s="95"/>
      <c r="AE13" s="95"/>
      <c r="AF13" s="96"/>
      <c r="AI13" s="106" t="str">
        <f>"A6:seikatukoujyo_code:" &amp; IF(I13="■",1,IF(L13="■",2,0))</f>
        <v>A6:seikatukoujyo_code:0</v>
      </c>
    </row>
    <row r="14" spans="1:37" ht="18.75" customHeight="1" x14ac:dyDescent="0.15">
      <c r="A14" s="165" t="s">
        <v>113</v>
      </c>
      <c r="B14" s="113" t="s">
        <v>137</v>
      </c>
      <c r="C14" s="99" t="s">
        <v>138</v>
      </c>
      <c r="D14" s="100"/>
      <c r="E14" s="103"/>
      <c r="F14" s="179"/>
      <c r="G14" s="96"/>
      <c r="H14" s="94" t="s">
        <v>101</v>
      </c>
      <c r="I14" s="183" t="s">
        <v>113</v>
      </c>
      <c r="J14" s="127" t="s">
        <v>103</v>
      </c>
      <c r="K14" s="127"/>
      <c r="L14" s="178" t="s">
        <v>113</v>
      </c>
      <c r="M14" s="127" t="s">
        <v>105</v>
      </c>
      <c r="N14" s="171"/>
      <c r="O14" s="171"/>
      <c r="P14" s="171"/>
      <c r="Q14" s="171"/>
      <c r="R14" s="171"/>
      <c r="S14" s="171"/>
      <c r="T14" s="171"/>
      <c r="U14" s="171"/>
      <c r="V14" s="171"/>
      <c r="W14" s="171"/>
      <c r="X14" s="160"/>
      <c r="Y14" s="125"/>
      <c r="Z14" s="95"/>
      <c r="AA14" s="95"/>
      <c r="AB14" s="96"/>
      <c r="AC14" s="125"/>
      <c r="AD14" s="95"/>
      <c r="AE14" s="95"/>
      <c r="AF14" s="96"/>
      <c r="AI14" s="106" t="str">
        <f>"A6:eiyomana_code:" &amp; IF(I14="■",1,IF(L14="■",2,0))</f>
        <v>A6:eiyomana_code:0</v>
      </c>
    </row>
    <row r="15" spans="1:37" ht="18.75" customHeight="1" x14ac:dyDescent="0.15">
      <c r="A15" s="179"/>
      <c r="B15" s="113"/>
      <c r="C15" s="99"/>
      <c r="D15" s="100"/>
      <c r="E15" s="103"/>
      <c r="F15" s="179"/>
      <c r="G15" s="96"/>
      <c r="H15" s="169" t="s">
        <v>97</v>
      </c>
      <c r="I15" s="183" t="s">
        <v>113</v>
      </c>
      <c r="J15" s="127" t="s">
        <v>103</v>
      </c>
      <c r="K15" s="127"/>
      <c r="L15" s="178" t="s">
        <v>113</v>
      </c>
      <c r="M15" s="127" t="s">
        <v>105</v>
      </c>
      <c r="N15" s="171"/>
      <c r="O15" s="171"/>
      <c r="P15" s="171"/>
      <c r="Q15" s="171"/>
      <c r="R15" s="171"/>
      <c r="S15" s="171"/>
      <c r="T15" s="171"/>
      <c r="U15" s="171"/>
      <c r="V15" s="171"/>
      <c r="W15" s="171"/>
      <c r="X15" s="160"/>
      <c r="Y15" s="125"/>
      <c r="Z15" s="95"/>
      <c r="AA15" s="95"/>
      <c r="AB15" s="96"/>
      <c r="AC15" s="125"/>
      <c r="AD15" s="95"/>
      <c r="AE15" s="95"/>
      <c r="AF15" s="96"/>
      <c r="AI15" s="106" t="str">
        <f>"A6:koukoukino_code:" &amp; IF(I15="■",1,IF(L15="■",2,0))</f>
        <v>A6:koukoukino_code:0</v>
      </c>
    </row>
    <row r="16" spans="1:37" ht="18.75" customHeight="1" x14ac:dyDescent="0.15">
      <c r="A16" s="179"/>
      <c r="B16" s="113"/>
      <c r="C16" s="99"/>
      <c r="D16" s="100"/>
      <c r="E16" s="103"/>
      <c r="F16" s="179"/>
      <c r="G16" s="96"/>
      <c r="H16" s="169" t="s">
        <v>139</v>
      </c>
      <c r="I16" s="183" t="s">
        <v>113</v>
      </c>
      <c r="J16" s="127" t="s">
        <v>103</v>
      </c>
      <c r="K16" s="127"/>
      <c r="L16" s="178" t="s">
        <v>113</v>
      </c>
      <c r="M16" s="127" t="s">
        <v>105</v>
      </c>
      <c r="N16" s="171"/>
      <c r="O16" s="171"/>
      <c r="P16" s="171"/>
      <c r="Q16" s="171"/>
      <c r="R16" s="171"/>
      <c r="S16" s="171"/>
      <c r="T16" s="171"/>
      <c r="U16" s="171"/>
      <c r="V16" s="171"/>
      <c r="W16" s="171"/>
      <c r="X16" s="160"/>
      <c r="Y16" s="125"/>
      <c r="Z16" s="95"/>
      <c r="AA16" s="95"/>
      <c r="AB16" s="96"/>
      <c r="AC16" s="125"/>
      <c r="AD16" s="95"/>
      <c r="AE16" s="95"/>
      <c r="AF16" s="96"/>
      <c r="AI16" s="106" t="str">
        <f>"A6:field174:" &amp; IF(I16="■",1,IF(L16="■",2,0))</f>
        <v>A6:field174:0</v>
      </c>
    </row>
    <row r="17" spans="1:35" ht="18.75" customHeight="1" x14ac:dyDescent="0.15">
      <c r="A17" s="97"/>
      <c r="B17" s="113"/>
      <c r="C17" s="99"/>
      <c r="D17" s="100"/>
      <c r="E17" s="103"/>
      <c r="F17" s="179"/>
      <c r="G17" s="96"/>
      <c r="H17" s="168" t="s">
        <v>86</v>
      </c>
      <c r="I17" s="126" t="s">
        <v>113</v>
      </c>
      <c r="J17" s="127" t="s">
        <v>103</v>
      </c>
      <c r="K17" s="127"/>
      <c r="L17" s="130" t="s">
        <v>113</v>
      </c>
      <c r="M17" s="127" t="s">
        <v>111</v>
      </c>
      <c r="N17" s="127"/>
      <c r="O17" s="130" t="s">
        <v>113</v>
      </c>
      <c r="P17" s="127" t="s">
        <v>108</v>
      </c>
      <c r="Q17" s="132"/>
      <c r="R17" s="130" t="s">
        <v>113</v>
      </c>
      <c r="S17" s="127" t="s">
        <v>112</v>
      </c>
      <c r="T17" s="132"/>
      <c r="U17" s="132"/>
      <c r="V17" s="127"/>
      <c r="W17" s="127"/>
      <c r="X17" s="134"/>
      <c r="Y17" s="125"/>
      <c r="Z17" s="95"/>
      <c r="AA17" s="95"/>
      <c r="AB17" s="96"/>
      <c r="AC17" s="125"/>
      <c r="AD17" s="95"/>
      <c r="AE17" s="95"/>
      <c r="AF17" s="96"/>
      <c r="AI17" s="106" t="str">
        <f>"A6:serteikyo_kyoka_code:" &amp; IF(I17="■",1,IF(L17="■",5,IF(O17="■",4,IF(R17="■",6,0))))</f>
        <v>A6:serteikyo_kyoka_code:0</v>
      </c>
    </row>
    <row r="18" spans="1:35" ht="18.75" customHeight="1" x14ac:dyDescent="0.15">
      <c r="A18" s="97"/>
      <c r="B18" s="113"/>
      <c r="C18" s="99"/>
      <c r="D18" s="100"/>
      <c r="E18" s="103"/>
      <c r="F18" s="179"/>
      <c r="G18" s="96"/>
      <c r="H18" s="169" t="s">
        <v>95</v>
      </c>
      <c r="I18" s="159" t="s">
        <v>113</v>
      </c>
      <c r="J18" s="127" t="s">
        <v>103</v>
      </c>
      <c r="K18" s="127"/>
      <c r="L18" s="161" t="s">
        <v>113</v>
      </c>
      <c r="M18" s="127" t="s">
        <v>106</v>
      </c>
      <c r="N18" s="127"/>
      <c r="O18" s="166" t="s">
        <v>113</v>
      </c>
      <c r="P18" s="127" t="s">
        <v>107</v>
      </c>
      <c r="Q18" s="171"/>
      <c r="R18" s="171"/>
      <c r="S18" s="171"/>
      <c r="T18" s="171"/>
      <c r="U18" s="171"/>
      <c r="V18" s="171"/>
      <c r="W18" s="171"/>
      <c r="X18" s="160"/>
      <c r="Y18" s="125"/>
      <c r="Z18" s="95"/>
      <c r="AA18" s="95"/>
      <c r="AB18" s="96"/>
      <c r="AC18" s="125"/>
      <c r="AD18" s="95"/>
      <c r="AE18" s="95"/>
      <c r="AF18" s="96"/>
      <c r="AI18" s="106" t="str">
        <f>"A6:field185:" &amp; IF(I18="■",1,IF(L18="■",3,IF(O18="■",2,0)))</f>
        <v>A6:field185:0</v>
      </c>
    </row>
    <row r="19" spans="1:35" ht="18.75" customHeight="1" x14ac:dyDescent="0.15">
      <c r="A19" s="97"/>
      <c r="B19" s="113"/>
      <c r="C19" s="99"/>
      <c r="D19" s="100"/>
      <c r="E19" s="103"/>
      <c r="F19" s="179"/>
      <c r="G19" s="96"/>
      <c r="H19" s="168" t="s">
        <v>96</v>
      </c>
      <c r="I19" s="159" t="s">
        <v>113</v>
      </c>
      <c r="J19" s="127" t="s">
        <v>103</v>
      </c>
      <c r="K19" s="128"/>
      <c r="L19" s="130" t="s">
        <v>113</v>
      </c>
      <c r="M19" s="127" t="s">
        <v>105</v>
      </c>
      <c r="N19" s="171"/>
      <c r="O19" s="171"/>
      <c r="P19" s="171"/>
      <c r="Q19" s="171"/>
      <c r="R19" s="171"/>
      <c r="S19" s="171"/>
      <c r="T19" s="171"/>
      <c r="U19" s="171"/>
      <c r="V19" s="171"/>
      <c r="W19" s="171"/>
      <c r="X19" s="160"/>
      <c r="Y19" s="125"/>
      <c r="Z19" s="95"/>
      <c r="AA19" s="95"/>
      <c r="AB19" s="96"/>
      <c r="AC19" s="125"/>
      <c r="AD19" s="95"/>
      <c r="AE19" s="95"/>
      <c r="AF19" s="96"/>
      <c r="AI19" s="106" t="str">
        <f>"A6:field212:" &amp; IF(I19="■",1,IF(L19="■",2,0))</f>
        <v>A6:field212:0</v>
      </c>
    </row>
    <row r="20" spans="1:35" ht="18.75" customHeight="1" x14ac:dyDescent="0.15">
      <c r="A20" s="143"/>
      <c r="B20" s="176"/>
      <c r="C20" s="144"/>
      <c r="D20" s="145"/>
      <c r="E20" s="146"/>
      <c r="F20" s="147"/>
      <c r="G20" s="148"/>
      <c r="H20" s="85" t="s">
        <v>125</v>
      </c>
      <c r="I20" s="149" t="s">
        <v>113</v>
      </c>
      <c r="J20" s="86" t="s">
        <v>103</v>
      </c>
      <c r="K20" s="86"/>
      <c r="L20" s="150" t="s">
        <v>113</v>
      </c>
      <c r="M20" s="86" t="s">
        <v>118</v>
      </c>
      <c r="N20" s="87"/>
      <c r="O20" s="150" t="s">
        <v>113</v>
      </c>
      <c r="P20" s="89" t="s">
        <v>119</v>
      </c>
      <c r="Q20" s="88"/>
      <c r="R20" s="150" t="s">
        <v>113</v>
      </c>
      <c r="S20" s="86" t="s">
        <v>120</v>
      </c>
      <c r="T20" s="88"/>
      <c r="U20" s="150" t="s">
        <v>113</v>
      </c>
      <c r="V20" s="86" t="s">
        <v>121</v>
      </c>
      <c r="W20" s="90"/>
      <c r="X20" s="91"/>
      <c r="Y20" s="151"/>
      <c r="Z20" s="151"/>
      <c r="AA20" s="151"/>
      <c r="AB20" s="152"/>
      <c r="AC20" s="153"/>
      <c r="AD20" s="151"/>
      <c r="AE20" s="151"/>
      <c r="AF20" s="152"/>
      <c r="AG20" s="106"/>
      <c r="AH20" s="106"/>
      <c r="AI20" s="106" t="str">
        <f>"A6:shoguukaizen_code:"&amp;IF(I20="■",1,IF(L20="■",7,IF(O20="■",8,IF(R20="■",9,IF(U20="■","A",0)))))</f>
        <v>A6:shoguukaizen_code:0</v>
      </c>
    </row>
    <row r="21" spans="1:35" ht="18.75" customHeight="1" x14ac:dyDescent="0.15">
      <c r="A21" s="94"/>
      <c r="C21" s="94" t="s">
        <v>140</v>
      </c>
      <c r="E21" s="94"/>
      <c r="F21" s="112"/>
      <c r="G21" s="95"/>
      <c r="I21" s="94"/>
      <c r="J21" s="94"/>
      <c r="K21" s="94"/>
      <c r="L21" s="94"/>
      <c r="M21" s="94"/>
      <c r="N21" s="94"/>
      <c r="O21" s="94"/>
      <c r="P21" s="94"/>
      <c r="Y21" s="95"/>
      <c r="Z21" s="95"/>
      <c r="AA21" s="95"/>
      <c r="AB21" s="95"/>
      <c r="AC21" s="95"/>
      <c r="AD21" s="95"/>
      <c r="AE21" s="95"/>
      <c r="AF21" s="95"/>
    </row>
    <row r="22" spans="1:35" ht="18.75" customHeight="1" x14ac:dyDescent="0.15">
      <c r="A22" s="94"/>
      <c r="C22" s="94" t="s">
        <v>143</v>
      </c>
      <c r="E22" s="94"/>
      <c r="F22" s="112"/>
      <c r="G22" s="95"/>
      <c r="I22" s="94"/>
      <c r="J22" s="94"/>
      <c r="K22" s="94"/>
      <c r="L22" s="94"/>
      <c r="M22" s="94"/>
      <c r="N22" s="94"/>
      <c r="O22" s="94"/>
      <c r="P22" s="94"/>
      <c r="Y22" s="95"/>
      <c r="Z22" s="95"/>
      <c r="AA22" s="95"/>
      <c r="AB22" s="95"/>
      <c r="AC22" s="95"/>
      <c r="AD22" s="95"/>
      <c r="AE22" s="95"/>
      <c r="AF22" s="95"/>
    </row>
    <row r="23" spans="1:35" ht="18.75" customHeight="1" x14ac:dyDescent="0.15">
      <c r="A23" s="94"/>
      <c r="C23" s="94" t="s">
        <v>144</v>
      </c>
      <c r="E23" s="94"/>
      <c r="F23" s="112"/>
      <c r="G23" s="95"/>
      <c r="I23" s="94"/>
      <c r="J23" s="94"/>
      <c r="K23" s="94"/>
      <c r="L23" s="94"/>
      <c r="M23" s="94"/>
      <c r="N23" s="94"/>
      <c r="O23" s="94"/>
      <c r="P23" s="94"/>
      <c r="Y23" s="95"/>
      <c r="Z23" s="95"/>
      <c r="AA23" s="95"/>
      <c r="AB23" s="95"/>
      <c r="AC23" s="95"/>
      <c r="AD23" s="95"/>
      <c r="AE23" s="95"/>
      <c r="AF23" s="95"/>
    </row>
    <row r="24" spans="1:35" ht="18.75" customHeight="1" x14ac:dyDescent="0.15">
      <c r="A24" s="94"/>
      <c r="C24" s="94" t="s">
        <v>145</v>
      </c>
      <c r="E24" s="94"/>
      <c r="F24" s="112"/>
      <c r="G24" s="95"/>
      <c r="I24" s="94"/>
      <c r="J24" s="94"/>
      <c r="K24" s="94"/>
      <c r="L24" s="94"/>
      <c r="M24" s="94"/>
      <c r="N24" s="94"/>
      <c r="O24" s="138"/>
      <c r="P24" s="94"/>
      <c r="Y24" s="95"/>
      <c r="Z24" s="95"/>
      <c r="AA24" s="95"/>
      <c r="AB24" s="95"/>
      <c r="AC24" s="95"/>
      <c r="AD24" s="95"/>
      <c r="AE24" s="95"/>
      <c r="AF24" s="95"/>
    </row>
    <row r="25" spans="1:35" ht="18.75" customHeight="1" x14ac:dyDescent="0.15">
      <c r="A25" s="94"/>
      <c r="C25" s="94"/>
      <c r="E25" s="94"/>
      <c r="F25" s="112"/>
      <c r="G25" s="95"/>
      <c r="I25" s="94"/>
      <c r="J25" s="94"/>
      <c r="K25" s="94"/>
      <c r="L25" s="94"/>
      <c r="M25" s="94"/>
      <c r="N25" s="94"/>
      <c r="O25" s="138"/>
      <c r="P25" s="94"/>
      <c r="Y25" s="95"/>
      <c r="Z25" s="95"/>
      <c r="AA25" s="95"/>
      <c r="AB25" s="95"/>
      <c r="AC25" s="95"/>
      <c r="AD25" s="95"/>
      <c r="AE25" s="95"/>
      <c r="AF25" s="95"/>
    </row>
    <row r="52" spans="12:12" ht="20.25" customHeight="1" x14ac:dyDescent="0.15">
      <c r="L52" s="136"/>
    </row>
  </sheetData>
  <mergeCells count="14">
    <mergeCell ref="AC8:AF8"/>
    <mergeCell ref="A3:AF3"/>
    <mergeCell ref="I5:M5"/>
    <mergeCell ref="N5:W5"/>
    <mergeCell ref="X5:Z5"/>
    <mergeCell ref="AA5:AF5"/>
    <mergeCell ref="I6:M6"/>
    <mergeCell ref="N6:W6"/>
    <mergeCell ref="X6:Z6"/>
    <mergeCell ref="A8:C8"/>
    <mergeCell ref="D8:E8"/>
    <mergeCell ref="F8:G8"/>
    <mergeCell ref="H8:X8"/>
    <mergeCell ref="Y8:AB8"/>
  </mergeCells>
  <phoneticPr fontId="1"/>
  <conditionalFormatting sqref="A1:AF4 A7:AF1048576">
    <cfRule type="expression" dxfId="1" priority="2">
      <formula>CELL("protect",A1)=0</formula>
    </cfRule>
  </conditionalFormatting>
  <dataValidations count="1">
    <dataValidation type="list" allowBlank="1" showInputMessage="1" showErrorMessage="1" sqref="O17:O18 R17 O20 Q9 AC9:AC10 Y9:Y10 A14 R20 U20 M9:M11 L12:L20 O24:O25 I9:I20" xr:uid="{DBE2BF3D-8AA9-4F99-9CAD-761AB1DE422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29" max="16383"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1" id="{1768DEF0-6B0C-43BB-9E56-DE6BD84CFE13}">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69</v>
      </c>
      <c r="AA3" s="206"/>
      <c r="AB3" s="206"/>
      <c r="AC3" s="206"/>
      <c r="AD3" s="207"/>
      <c r="AE3" s="303"/>
      <c r="AF3" s="304"/>
      <c r="AG3" s="304"/>
      <c r="AH3" s="304"/>
      <c r="AI3" s="304"/>
      <c r="AJ3" s="304"/>
      <c r="AK3" s="304"/>
      <c r="AL3" s="305"/>
      <c r="AM3" s="20"/>
      <c r="AN3" s="1"/>
    </row>
    <row r="4" spans="2:40" s="2" customFormat="1" x14ac:dyDescent="0.15">
      <c r="AN4" s="21"/>
    </row>
    <row r="5" spans="2:40" s="2" customFormat="1" x14ac:dyDescent="0.15">
      <c r="B5" s="306" t="s">
        <v>41</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2:40" s="2" customFormat="1" ht="13.5" customHeight="1" x14ac:dyDescent="0.15">
      <c r="AC6" s="1"/>
      <c r="AD6" s="45"/>
      <c r="AE6" s="45" t="s">
        <v>28</v>
      </c>
      <c r="AH6" s="2" t="s">
        <v>34</v>
      </c>
      <c r="AJ6" s="2" t="s">
        <v>30</v>
      </c>
      <c r="AL6" s="2" t="s">
        <v>29</v>
      </c>
    </row>
    <row r="7" spans="2:40" s="2" customFormat="1" x14ac:dyDescent="0.15">
      <c r="B7" s="306" t="s">
        <v>70</v>
      </c>
      <c r="C7" s="306"/>
      <c r="D7" s="306"/>
      <c r="E7" s="306"/>
      <c r="F7" s="306"/>
      <c r="G7" s="306"/>
      <c r="H7" s="306"/>
      <c r="I7" s="306"/>
      <c r="J7" s="306"/>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2" t="s">
        <v>71</v>
      </c>
      <c r="C11" s="280" t="s">
        <v>7</v>
      </c>
      <c r="D11" s="281"/>
      <c r="E11" s="281"/>
      <c r="F11" s="281"/>
      <c r="G11" s="281"/>
      <c r="H11" s="281"/>
      <c r="I11" s="281"/>
      <c r="J11" s="281"/>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3"/>
      <c r="C12" s="283" t="s">
        <v>72</v>
      </c>
      <c r="D12" s="284"/>
      <c r="E12" s="284"/>
      <c r="F12" s="284"/>
      <c r="G12" s="284"/>
      <c r="H12" s="284"/>
      <c r="I12" s="284"/>
      <c r="J12" s="284"/>
      <c r="K12" s="2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3"/>
      <c r="C13" s="280" t="s">
        <v>8</v>
      </c>
      <c r="D13" s="281"/>
      <c r="E13" s="281"/>
      <c r="F13" s="281"/>
      <c r="G13" s="281"/>
      <c r="H13" s="281"/>
      <c r="I13" s="281"/>
      <c r="J13" s="281"/>
      <c r="K13" s="282"/>
      <c r="L13" s="270" t="s">
        <v>73</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15">
      <c r="B14" s="213"/>
      <c r="C14" s="283"/>
      <c r="D14" s="284"/>
      <c r="E14" s="284"/>
      <c r="F14" s="284"/>
      <c r="G14" s="284"/>
      <c r="H14" s="284"/>
      <c r="I14" s="284"/>
      <c r="J14" s="284"/>
      <c r="K14" s="285"/>
      <c r="L14" s="273" t="s">
        <v>74</v>
      </c>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5"/>
    </row>
    <row r="15" spans="2:40" s="2" customFormat="1" x14ac:dyDescent="0.15">
      <c r="B15" s="213"/>
      <c r="C15" s="286"/>
      <c r="D15" s="287"/>
      <c r="E15" s="287"/>
      <c r="F15" s="287"/>
      <c r="G15" s="287"/>
      <c r="H15" s="287"/>
      <c r="I15" s="287"/>
      <c r="J15" s="287"/>
      <c r="K15" s="288"/>
      <c r="L15" s="299" t="s">
        <v>75</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15">
      <c r="B16" s="213"/>
      <c r="C16" s="300" t="s">
        <v>76</v>
      </c>
      <c r="D16" s="301"/>
      <c r="E16" s="301"/>
      <c r="F16" s="301"/>
      <c r="G16" s="301"/>
      <c r="H16" s="301"/>
      <c r="I16" s="301"/>
      <c r="J16" s="301"/>
      <c r="K16" s="302"/>
      <c r="L16" s="205" t="s">
        <v>9</v>
      </c>
      <c r="M16" s="206"/>
      <c r="N16" s="206"/>
      <c r="O16" s="206"/>
      <c r="P16" s="207"/>
      <c r="Q16" s="24"/>
      <c r="R16" s="25"/>
      <c r="S16" s="25"/>
      <c r="T16" s="25"/>
      <c r="U16" s="25"/>
      <c r="V16" s="25"/>
      <c r="W16" s="25"/>
      <c r="X16" s="25"/>
      <c r="Y16" s="26"/>
      <c r="Z16" s="290" t="s">
        <v>10</v>
      </c>
      <c r="AA16" s="291"/>
      <c r="AB16" s="291"/>
      <c r="AC16" s="291"/>
      <c r="AD16" s="292"/>
      <c r="AE16" s="28"/>
      <c r="AF16" s="32"/>
      <c r="AG16" s="22"/>
      <c r="AH16" s="22"/>
      <c r="AI16" s="22"/>
      <c r="AJ16" s="271"/>
      <c r="AK16" s="271"/>
      <c r="AL16" s="272"/>
    </row>
    <row r="17" spans="2:40" ht="14.25" customHeight="1" x14ac:dyDescent="0.15">
      <c r="B17" s="213"/>
      <c r="C17" s="295" t="s">
        <v>53</v>
      </c>
      <c r="D17" s="296"/>
      <c r="E17" s="296"/>
      <c r="F17" s="296"/>
      <c r="G17" s="296"/>
      <c r="H17" s="296"/>
      <c r="I17" s="296"/>
      <c r="J17" s="296"/>
      <c r="K17" s="297"/>
      <c r="L17" s="27"/>
      <c r="M17" s="27"/>
      <c r="N17" s="27"/>
      <c r="O17" s="27"/>
      <c r="P17" s="27"/>
      <c r="Q17" s="27"/>
      <c r="R17" s="27"/>
      <c r="S17" s="27"/>
      <c r="U17" s="205" t="s">
        <v>11</v>
      </c>
      <c r="V17" s="206"/>
      <c r="W17" s="206"/>
      <c r="X17" s="206"/>
      <c r="Y17" s="207"/>
      <c r="Z17" s="18"/>
      <c r="AA17" s="19"/>
      <c r="AB17" s="19"/>
      <c r="AC17" s="19"/>
      <c r="AD17" s="19"/>
      <c r="AE17" s="298"/>
      <c r="AF17" s="298"/>
      <c r="AG17" s="298"/>
      <c r="AH17" s="298"/>
      <c r="AI17" s="298"/>
      <c r="AJ17" s="298"/>
      <c r="AK17" s="298"/>
      <c r="AL17" s="17"/>
      <c r="AN17" s="3"/>
    </row>
    <row r="18" spans="2:40" ht="14.25" customHeight="1" x14ac:dyDescent="0.15">
      <c r="B18" s="213"/>
      <c r="C18" s="208" t="s">
        <v>12</v>
      </c>
      <c r="D18" s="208"/>
      <c r="E18" s="208"/>
      <c r="F18" s="208"/>
      <c r="G18" s="208"/>
      <c r="H18" s="310"/>
      <c r="I18" s="310"/>
      <c r="J18" s="310"/>
      <c r="K18" s="311"/>
      <c r="L18" s="205" t="s">
        <v>13</v>
      </c>
      <c r="M18" s="206"/>
      <c r="N18" s="206"/>
      <c r="O18" s="206"/>
      <c r="P18" s="207"/>
      <c r="Q18" s="29"/>
      <c r="R18" s="30"/>
      <c r="S18" s="30"/>
      <c r="T18" s="30"/>
      <c r="U18" s="30"/>
      <c r="V18" s="30"/>
      <c r="W18" s="30"/>
      <c r="X18" s="30"/>
      <c r="Y18" s="31"/>
      <c r="Z18" s="216" t="s">
        <v>14</v>
      </c>
      <c r="AA18" s="216"/>
      <c r="AB18" s="216"/>
      <c r="AC18" s="216"/>
      <c r="AD18" s="217"/>
      <c r="AE18" s="15"/>
      <c r="AF18" s="16"/>
      <c r="AG18" s="16"/>
      <c r="AH18" s="16"/>
      <c r="AI18" s="16"/>
      <c r="AJ18" s="16"/>
      <c r="AK18" s="16"/>
      <c r="AL18" s="17"/>
      <c r="AN18" s="3"/>
    </row>
    <row r="19" spans="2:40" ht="13.5" customHeight="1" x14ac:dyDescent="0.15">
      <c r="B19" s="213"/>
      <c r="C19" s="268" t="s">
        <v>15</v>
      </c>
      <c r="D19" s="268"/>
      <c r="E19" s="268"/>
      <c r="F19" s="268"/>
      <c r="G19" s="268"/>
      <c r="H19" s="307"/>
      <c r="I19" s="307"/>
      <c r="J19" s="307"/>
      <c r="K19" s="307"/>
      <c r="L19" s="270" t="s">
        <v>73</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15">
      <c r="B20" s="213"/>
      <c r="C20" s="268"/>
      <c r="D20" s="268"/>
      <c r="E20" s="268"/>
      <c r="F20" s="268"/>
      <c r="G20" s="268"/>
      <c r="H20" s="307"/>
      <c r="I20" s="307"/>
      <c r="J20" s="307"/>
      <c r="K20" s="307"/>
      <c r="L20" s="273" t="s">
        <v>74</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5"/>
      <c r="AN20" s="3"/>
    </row>
    <row r="21" spans="2:40" x14ac:dyDescent="0.15">
      <c r="B21" s="214"/>
      <c r="C21" s="308"/>
      <c r="D21" s="308"/>
      <c r="E21" s="308"/>
      <c r="F21" s="308"/>
      <c r="G21" s="308"/>
      <c r="H21" s="309"/>
      <c r="I21" s="309"/>
      <c r="J21" s="309"/>
      <c r="K21" s="309"/>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89"/>
      <c r="AN21" s="3"/>
    </row>
    <row r="22" spans="2:40" ht="13.5" customHeight="1" x14ac:dyDescent="0.15">
      <c r="B22" s="232" t="s">
        <v>77</v>
      </c>
      <c r="C22" s="280" t="s">
        <v>91</v>
      </c>
      <c r="D22" s="281"/>
      <c r="E22" s="281"/>
      <c r="F22" s="281"/>
      <c r="G22" s="281"/>
      <c r="H22" s="281"/>
      <c r="I22" s="281"/>
      <c r="J22" s="281"/>
      <c r="K22" s="282"/>
      <c r="L22" s="270" t="s">
        <v>73</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15">
      <c r="B23" s="233"/>
      <c r="C23" s="283"/>
      <c r="D23" s="284"/>
      <c r="E23" s="284"/>
      <c r="F23" s="284"/>
      <c r="G23" s="284"/>
      <c r="H23" s="284"/>
      <c r="I23" s="284"/>
      <c r="J23" s="284"/>
      <c r="K23" s="285"/>
      <c r="L23" s="273" t="s">
        <v>74</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5"/>
      <c r="AN23" s="3"/>
    </row>
    <row r="24" spans="2:40" x14ac:dyDescent="0.15">
      <c r="B24" s="233"/>
      <c r="C24" s="286"/>
      <c r="D24" s="287"/>
      <c r="E24" s="287"/>
      <c r="F24" s="287"/>
      <c r="G24" s="287"/>
      <c r="H24" s="287"/>
      <c r="I24" s="287"/>
      <c r="J24" s="287"/>
      <c r="K24" s="288"/>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89"/>
      <c r="AN24" s="3"/>
    </row>
    <row r="25" spans="2:40" ht="14.25" customHeight="1" x14ac:dyDescent="0.15">
      <c r="B25" s="233"/>
      <c r="C25" s="268" t="s">
        <v>76</v>
      </c>
      <c r="D25" s="268"/>
      <c r="E25" s="268"/>
      <c r="F25" s="268"/>
      <c r="G25" s="268"/>
      <c r="H25" s="268"/>
      <c r="I25" s="268"/>
      <c r="J25" s="268"/>
      <c r="K25" s="268"/>
      <c r="L25" s="205" t="s">
        <v>9</v>
      </c>
      <c r="M25" s="206"/>
      <c r="N25" s="206"/>
      <c r="O25" s="206"/>
      <c r="P25" s="207"/>
      <c r="Q25" s="24"/>
      <c r="R25" s="25"/>
      <c r="S25" s="25"/>
      <c r="T25" s="25"/>
      <c r="U25" s="25"/>
      <c r="V25" s="25"/>
      <c r="W25" s="25"/>
      <c r="X25" s="25"/>
      <c r="Y25" s="26"/>
      <c r="Z25" s="290" t="s">
        <v>10</v>
      </c>
      <c r="AA25" s="291"/>
      <c r="AB25" s="291"/>
      <c r="AC25" s="291"/>
      <c r="AD25" s="292"/>
      <c r="AE25" s="28"/>
      <c r="AF25" s="32"/>
      <c r="AG25" s="22"/>
      <c r="AH25" s="22"/>
      <c r="AI25" s="22"/>
      <c r="AJ25" s="271"/>
      <c r="AK25" s="271"/>
      <c r="AL25" s="272"/>
      <c r="AN25" s="3"/>
    </row>
    <row r="26" spans="2:40" ht="13.5" customHeight="1" x14ac:dyDescent="0.15">
      <c r="B26" s="233"/>
      <c r="C26" s="293" t="s">
        <v>16</v>
      </c>
      <c r="D26" s="293"/>
      <c r="E26" s="293"/>
      <c r="F26" s="293"/>
      <c r="G26" s="293"/>
      <c r="H26" s="293"/>
      <c r="I26" s="293"/>
      <c r="J26" s="293"/>
      <c r="K26" s="293"/>
      <c r="L26" s="270" t="s">
        <v>73</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15">
      <c r="B27" s="233"/>
      <c r="C27" s="293"/>
      <c r="D27" s="293"/>
      <c r="E27" s="293"/>
      <c r="F27" s="293"/>
      <c r="G27" s="293"/>
      <c r="H27" s="293"/>
      <c r="I27" s="293"/>
      <c r="J27" s="293"/>
      <c r="K27" s="293"/>
      <c r="L27" s="273" t="s">
        <v>74</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5"/>
      <c r="AN27" s="3"/>
    </row>
    <row r="28" spans="2:40" x14ac:dyDescent="0.15">
      <c r="B28" s="233"/>
      <c r="C28" s="293"/>
      <c r="D28" s="293"/>
      <c r="E28" s="293"/>
      <c r="F28" s="293"/>
      <c r="G28" s="293"/>
      <c r="H28" s="293"/>
      <c r="I28" s="293"/>
      <c r="J28" s="293"/>
      <c r="K28" s="293"/>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89"/>
      <c r="AN28" s="3"/>
    </row>
    <row r="29" spans="2:40" ht="14.25" customHeight="1" x14ac:dyDescent="0.15">
      <c r="B29" s="233"/>
      <c r="C29" s="268" t="s">
        <v>76</v>
      </c>
      <c r="D29" s="268"/>
      <c r="E29" s="268"/>
      <c r="F29" s="268"/>
      <c r="G29" s="268"/>
      <c r="H29" s="268"/>
      <c r="I29" s="268"/>
      <c r="J29" s="268"/>
      <c r="K29" s="268"/>
      <c r="L29" s="205" t="s">
        <v>9</v>
      </c>
      <c r="M29" s="206"/>
      <c r="N29" s="206"/>
      <c r="O29" s="206"/>
      <c r="P29" s="207"/>
      <c r="Q29" s="28"/>
      <c r="R29" s="32"/>
      <c r="S29" s="32"/>
      <c r="T29" s="32"/>
      <c r="U29" s="32"/>
      <c r="V29" s="32"/>
      <c r="W29" s="32"/>
      <c r="X29" s="32"/>
      <c r="Y29" s="33"/>
      <c r="Z29" s="290" t="s">
        <v>10</v>
      </c>
      <c r="AA29" s="291"/>
      <c r="AB29" s="291"/>
      <c r="AC29" s="291"/>
      <c r="AD29" s="292"/>
      <c r="AE29" s="28"/>
      <c r="AF29" s="32"/>
      <c r="AG29" s="22"/>
      <c r="AH29" s="22"/>
      <c r="AI29" s="22"/>
      <c r="AJ29" s="271"/>
      <c r="AK29" s="271"/>
      <c r="AL29" s="272"/>
      <c r="AN29" s="3"/>
    </row>
    <row r="30" spans="2:40" ht="14.25" customHeight="1" x14ac:dyDescent="0.15">
      <c r="B30" s="233"/>
      <c r="C30" s="268" t="s">
        <v>17</v>
      </c>
      <c r="D30" s="268"/>
      <c r="E30" s="268"/>
      <c r="F30" s="268"/>
      <c r="G30" s="268"/>
      <c r="H30" s="268"/>
      <c r="I30" s="268"/>
      <c r="J30" s="268"/>
      <c r="K30" s="268"/>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15">
      <c r="B31" s="233"/>
      <c r="C31" s="268" t="s">
        <v>18</v>
      </c>
      <c r="D31" s="268"/>
      <c r="E31" s="268"/>
      <c r="F31" s="268"/>
      <c r="G31" s="268"/>
      <c r="H31" s="268"/>
      <c r="I31" s="268"/>
      <c r="J31" s="268"/>
      <c r="K31" s="268"/>
      <c r="L31" s="270" t="s">
        <v>73</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15">
      <c r="B32" s="233"/>
      <c r="C32" s="268"/>
      <c r="D32" s="268"/>
      <c r="E32" s="268"/>
      <c r="F32" s="268"/>
      <c r="G32" s="268"/>
      <c r="H32" s="268"/>
      <c r="I32" s="268"/>
      <c r="J32" s="268"/>
      <c r="K32" s="268"/>
      <c r="L32" s="273" t="s">
        <v>74</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5"/>
      <c r="AN32" s="3"/>
    </row>
    <row r="33" spans="2:40" x14ac:dyDescent="0.15">
      <c r="B33" s="234"/>
      <c r="C33" s="268"/>
      <c r="D33" s="268"/>
      <c r="E33" s="268"/>
      <c r="F33" s="268"/>
      <c r="G33" s="268"/>
      <c r="H33" s="268"/>
      <c r="I33" s="268"/>
      <c r="J33" s="268"/>
      <c r="K33" s="268"/>
      <c r="L33" s="276"/>
      <c r="M33" s="277"/>
      <c r="N33" s="278"/>
      <c r="O33" s="278"/>
      <c r="P33" s="278"/>
      <c r="Q33" s="278"/>
      <c r="R33" s="278"/>
      <c r="S33" s="278"/>
      <c r="T33" s="278"/>
      <c r="U33" s="278"/>
      <c r="V33" s="278"/>
      <c r="W33" s="278"/>
      <c r="X33" s="278"/>
      <c r="Y33" s="278"/>
      <c r="Z33" s="278"/>
      <c r="AA33" s="278"/>
      <c r="AB33" s="278"/>
      <c r="AC33" s="277"/>
      <c r="AD33" s="277"/>
      <c r="AE33" s="277"/>
      <c r="AF33" s="277"/>
      <c r="AG33" s="277"/>
      <c r="AH33" s="278"/>
      <c r="AI33" s="278"/>
      <c r="AJ33" s="278"/>
      <c r="AK33" s="278"/>
      <c r="AL33" s="279"/>
      <c r="AN33" s="3"/>
    </row>
    <row r="34" spans="2:40" ht="13.5" customHeight="1" x14ac:dyDescent="0.15">
      <c r="B34" s="232" t="s">
        <v>43</v>
      </c>
      <c r="C34" s="235" t="s">
        <v>78</v>
      </c>
      <c r="D34" s="236"/>
      <c r="E34" s="236"/>
      <c r="F34" s="236"/>
      <c r="G34" s="236"/>
      <c r="H34" s="236"/>
      <c r="I34" s="236"/>
      <c r="J34" s="236"/>
      <c r="K34" s="236"/>
      <c r="L34" s="236"/>
      <c r="M34" s="257" t="s">
        <v>19</v>
      </c>
      <c r="N34" s="222"/>
      <c r="O34" s="53" t="s">
        <v>45</v>
      </c>
      <c r="P34" s="49"/>
      <c r="Q34" s="50"/>
      <c r="R34" s="259" t="s">
        <v>20</v>
      </c>
      <c r="S34" s="260"/>
      <c r="T34" s="260"/>
      <c r="U34" s="260"/>
      <c r="V34" s="260"/>
      <c r="W34" s="260"/>
      <c r="X34" s="261"/>
      <c r="Y34" s="265" t="s">
        <v>55</v>
      </c>
      <c r="Z34" s="266"/>
      <c r="AA34" s="266"/>
      <c r="AB34" s="267"/>
      <c r="AC34" s="242" t="s">
        <v>56</v>
      </c>
      <c r="AD34" s="243"/>
      <c r="AE34" s="243"/>
      <c r="AF34" s="243"/>
      <c r="AG34" s="244"/>
      <c r="AH34" s="245" t="s">
        <v>50</v>
      </c>
      <c r="AI34" s="246"/>
      <c r="AJ34" s="246"/>
      <c r="AK34" s="246"/>
      <c r="AL34" s="247"/>
      <c r="AN34" s="3"/>
    </row>
    <row r="35" spans="2:40" ht="14.25" customHeight="1" x14ac:dyDescent="0.15">
      <c r="B35" s="233"/>
      <c r="C35" s="237"/>
      <c r="D35" s="238"/>
      <c r="E35" s="238"/>
      <c r="F35" s="238"/>
      <c r="G35" s="238"/>
      <c r="H35" s="238"/>
      <c r="I35" s="238"/>
      <c r="J35" s="238"/>
      <c r="K35" s="238"/>
      <c r="L35" s="238"/>
      <c r="M35" s="258"/>
      <c r="N35" s="225"/>
      <c r="O35" s="54" t="s">
        <v>46</v>
      </c>
      <c r="P35" s="51"/>
      <c r="Q35" s="52"/>
      <c r="R35" s="262"/>
      <c r="S35" s="263"/>
      <c r="T35" s="263"/>
      <c r="U35" s="263"/>
      <c r="V35" s="263"/>
      <c r="W35" s="263"/>
      <c r="X35" s="264"/>
      <c r="Y35" s="55" t="s">
        <v>31</v>
      </c>
      <c r="Z35" s="14"/>
      <c r="AA35" s="14"/>
      <c r="AB35" s="14"/>
      <c r="AC35" s="248" t="s">
        <v>32</v>
      </c>
      <c r="AD35" s="249"/>
      <c r="AE35" s="249"/>
      <c r="AF35" s="249"/>
      <c r="AG35" s="250"/>
      <c r="AH35" s="251" t="s">
        <v>51</v>
      </c>
      <c r="AI35" s="252"/>
      <c r="AJ35" s="252"/>
      <c r="AK35" s="252"/>
      <c r="AL35" s="253"/>
      <c r="AN35" s="3"/>
    </row>
    <row r="36" spans="2:40" ht="14.25" customHeight="1" x14ac:dyDescent="0.15">
      <c r="B36" s="233"/>
      <c r="C36" s="213"/>
      <c r="D36" s="68"/>
      <c r="E36" s="227" t="s">
        <v>2</v>
      </c>
      <c r="F36" s="227"/>
      <c r="G36" s="227"/>
      <c r="H36" s="227"/>
      <c r="I36" s="227"/>
      <c r="J36" s="227"/>
      <c r="K36" s="227"/>
      <c r="L36" s="24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3"/>
      <c r="C37" s="213"/>
      <c r="D37" s="68"/>
      <c r="E37" s="227" t="s">
        <v>3</v>
      </c>
      <c r="F37" s="228"/>
      <c r="G37" s="228"/>
      <c r="H37" s="228"/>
      <c r="I37" s="228"/>
      <c r="J37" s="228"/>
      <c r="K37" s="228"/>
      <c r="L37" s="22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3"/>
      <c r="C38" s="213"/>
      <c r="D38" s="68"/>
      <c r="E38" s="227" t="s">
        <v>4</v>
      </c>
      <c r="F38" s="228"/>
      <c r="G38" s="228"/>
      <c r="H38" s="228"/>
      <c r="I38" s="228"/>
      <c r="J38" s="228"/>
      <c r="K38" s="228"/>
      <c r="L38" s="22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3"/>
      <c r="C39" s="213"/>
      <c r="D39" s="68"/>
      <c r="E39" s="227" t="s">
        <v>6</v>
      </c>
      <c r="F39" s="228"/>
      <c r="G39" s="228"/>
      <c r="H39" s="228"/>
      <c r="I39" s="228"/>
      <c r="J39" s="228"/>
      <c r="K39" s="228"/>
      <c r="L39" s="22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3"/>
      <c r="C40" s="213"/>
      <c r="D40" s="68"/>
      <c r="E40" s="227" t="s">
        <v>5</v>
      </c>
      <c r="F40" s="228"/>
      <c r="G40" s="228"/>
      <c r="H40" s="228"/>
      <c r="I40" s="228"/>
      <c r="J40" s="228"/>
      <c r="K40" s="228"/>
      <c r="L40" s="22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3"/>
      <c r="C41" s="213"/>
      <c r="D41" s="69"/>
      <c r="E41" s="254" t="s">
        <v>44</v>
      </c>
      <c r="F41" s="255"/>
      <c r="G41" s="255"/>
      <c r="H41" s="255"/>
      <c r="I41" s="255"/>
      <c r="J41" s="255"/>
      <c r="K41" s="255"/>
      <c r="L41" s="256"/>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233"/>
      <c r="C42" s="213"/>
      <c r="D42" s="71"/>
      <c r="E42" s="239" t="s">
        <v>63</v>
      </c>
      <c r="F42" s="239"/>
      <c r="G42" s="239"/>
      <c r="H42" s="239"/>
      <c r="I42" s="239"/>
      <c r="J42" s="239"/>
      <c r="K42" s="239"/>
      <c r="L42" s="240"/>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233"/>
      <c r="C43" s="213"/>
      <c r="D43" s="68"/>
      <c r="E43" s="227" t="s">
        <v>64</v>
      </c>
      <c r="F43" s="228"/>
      <c r="G43" s="228"/>
      <c r="H43" s="228"/>
      <c r="I43" s="228"/>
      <c r="J43" s="228"/>
      <c r="K43" s="228"/>
      <c r="L43" s="22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3"/>
      <c r="C44" s="213"/>
      <c r="D44" s="68"/>
      <c r="E44" s="227" t="s">
        <v>65</v>
      </c>
      <c r="F44" s="228"/>
      <c r="G44" s="228"/>
      <c r="H44" s="228"/>
      <c r="I44" s="228"/>
      <c r="J44" s="228"/>
      <c r="K44" s="228"/>
      <c r="L44" s="22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3"/>
      <c r="C45" s="213"/>
      <c r="D45" s="68"/>
      <c r="E45" s="227" t="s">
        <v>66</v>
      </c>
      <c r="F45" s="228"/>
      <c r="G45" s="228"/>
      <c r="H45" s="228"/>
      <c r="I45" s="228"/>
      <c r="J45" s="228"/>
      <c r="K45" s="228"/>
      <c r="L45" s="22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3"/>
      <c r="C46" s="213"/>
      <c r="D46" s="68"/>
      <c r="E46" s="227" t="s">
        <v>67</v>
      </c>
      <c r="F46" s="228"/>
      <c r="G46" s="228"/>
      <c r="H46" s="228"/>
      <c r="I46" s="228"/>
      <c r="J46" s="228"/>
      <c r="K46" s="228"/>
      <c r="L46" s="22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4"/>
      <c r="C47" s="213"/>
      <c r="D47" s="68"/>
      <c r="E47" s="227" t="s">
        <v>68</v>
      </c>
      <c r="F47" s="228"/>
      <c r="G47" s="228"/>
      <c r="H47" s="228"/>
      <c r="I47" s="228"/>
      <c r="J47" s="228"/>
      <c r="K47" s="228"/>
      <c r="L47" s="22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0" t="s">
        <v>47</v>
      </c>
      <c r="C48" s="230"/>
      <c r="D48" s="230"/>
      <c r="E48" s="230"/>
      <c r="F48" s="230"/>
      <c r="G48" s="230"/>
      <c r="H48" s="230"/>
      <c r="I48" s="230"/>
      <c r="J48" s="230"/>
      <c r="K48" s="2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0" t="s">
        <v>48</v>
      </c>
      <c r="C49" s="230"/>
      <c r="D49" s="230"/>
      <c r="E49" s="230"/>
      <c r="F49" s="230"/>
      <c r="G49" s="230"/>
      <c r="H49" s="230"/>
      <c r="I49" s="230"/>
      <c r="J49" s="230"/>
      <c r="K49" s="2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8" t="s">
        <v>21</v>
      </c>
      <c r="C50" s="208"/>
      <c r="D50" s="208"/>
      <c r="E50" s="208"/>
      <c r="F50" s="208"/>
      <c r="G50" s="208"/>
      <c r="H50" s="208"/>
      <c r="I50" s="208"/>
      <c r="J50" s="208"/>
      <c r="K50" s="20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9" t="s">
        <v>49</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0" t="s">
        <v>40</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2" t="s">
        <v>22</v>
      </c>
      <c r="C53" s="215" t="s">
        <v>79</v>
      </c>
      <c r="D53" s="216"/>
      <c r="E53" s="216"/>
      <c r="F53" s="216"/>
      <c r="G53" s="216"/>
      <c r="H53" s="216"/>
      <c r="I53" s="216"/>
      <c r="J53" s="216"/>
      <c r="K53" s="216"/>
      <c r="L53" s="216"/>
      <c r="M53" s="216"/>
      <c r="N53" s="216"/>
      <c r="O53" s="216"/>
      <c r="P53" s="216"/>
      <c r="Q53" s="216"/>
      <c r="R53" s="216"/>
      <c r="S53" s="216"/>
      <c r="T53" s="217"/>
      <c r="U53" s="215" t="s">
        <v>33</v>
      </c>
      <c r="V53" s="218"/>
      <c r="W53" s="218"/>
      <c r="X53" s="218"/>
      <c r="Y53" s="218"/>
      <c r="Z53" s="218"/>
      <c r="AA53" s="218"/>
      <c r="AB53" s="218"/>
      <c r="AC53" s="218"/>
      <c r="AD53" s="218"/>
      <c r="AE53" s="218"/>
      <c r="AF53" s="218"/>
      <c r="AG53" s="218"/>
      <c r="AH53" s="218"/>
      <c r="AI53" s="218"/>
      <c r="AJ53" s="218"/>
      <c r="AK53" s="218"/>
      <c r="AL53" s="219"/>
      <c r="AN53" s="3"/>
    </row>
    <row r="54" spans="2:40" x14ac:dyDescent="0.15">
      <c r="B54" s="213"/>
      <c r="C54" s="220"/>
      <c r="D54" s="221"/>
      <c r="E54" s="221"/>
      <c r="F54" s="221"/>
      <c r="G54" s="221"/>
      <c r="H54" s="221"/>
      <c r="I54" s="221"/>
      <c r="J54" s="221"/>
      <c r="K54" s="221"/>
      <c r="L54" s="221"/>
      <c r="M54" s="221"/>
      <c r="N54" s="221"/>
      <c r="O54" s="221"/>
      <c r="P54" s="221"/>
      <c r="Q54" s="221"/>
      <c r="R54" s="221"/>
      <c r="S54" s="221"/>
      <c r="T54" s="222"/>
      <c r="U54" s="220"/>
      <c r="V54" s="221"/>
      <c r="W54" s="221"/>
      <c r="X54" s="221"/>
      <c r="Y54" s="221"/>
      <c r="Z54" s="221"/>
      <c r="AA54" s="221"/>
      <c r="AB54" s="221"/>
      <c r="AC54" s="221"/>
      <c r="AD54" s="221"/>
      <c r="AE54" s="221"/>
      <c r="AF54" s="221"/>
      <c r="AG54" s="221"/>
      <c r="AH54" s="221"/>
      <c r="AI54" s="221"/>
      <c r="AJ54" s="221"/>
      <c r="AK54" s="221"/>
      <c r="AL54" s="222"/>
      <c r="AN54" s="3"/>
    </row>
    <row r="55" spans="2:40" x14ac:dyDescent="0.15">
      <c r="B55" s="213"/>
      <c r="C55" s="223"/>
      <c r="D55" s="224"/>
      <c r="E55" s="224"/>
      <c r="F55" s="224"/>
      <c r="G55" s="224"/>
      <c r="H55" s="224"/>
      <c r="I55" s="224"/>
      <c r="J55" s="224"/>
      <c r="K55" s="224"/>
      <c r="L55" s="224"/>
      <c r="M55" s="224"/>
      <c r="N55" s="224"/>
      <c r="O55" s="224"/>
      <c r="P55" s="224"/>
      <c r="Q55" s="224"/>
      <c r="R55" s="224"/>
      <c r="S55" s="224"/>
      <c r="T55" s="225"/>
      <c r="U55" s="223"/>
      <c r="V55" s="224"/>
      <c r="W55" s="224"/>
      <c r="X55" s="224"/>
      <c r="Y55" s="224"/>
      <c r="Z55" s="224"/>
      <c r="AA55" s="224"/>
      <c r="AB55" s="224"/>
      <c r="AC55" s="224"/>
      <c r="AD55" s="224"/>
      <c r="AE55" s="224"/>
      <c r="AF55" s="224"/>
      <c r="AG55" s="224"/>
      <c r="AH55" s="224"/>
      <c r="AI55" s="224"/>
      <c r="AJ55" s="224"/>
      <c r="AK55" s="224"/>
      <c r="AL55" s="225"/>
      <c r="AN55" s="3"/>
    </row>
    <row r="56" spans="2:40" x14ac:dyDescent="0.15">
      <c r="B56" s="213"/>
      <c r="C56" s="223"/>
      <c r="D56" s="224"/>
      <c r="E56" s="224"/>
      <c r="F56" s="224"/>
      <c r="G56" s="224"/>
      <c r="H56" s="224"/>
      <c r="I56" s="224"/>
      <c r="J56" s="224"/>
      <c r="K56" s="224"/>
      <c r="L56" s="224"/>
      <c r="M56" s="224"/>
      <c r="N56" s="224"/>
      <c r="O56" s="224"/>
      <c r="P56" s="224"/>
      <c r="Q56" s="224"/>
      <c r="R56" s="224"/>
      <c r="S56" s="224"/>
      <c r="T56" s="225"/>
      <c r="U56" s="223"/>
      <c r="V56" s="224"/>
      <c r="W56" s="224"/>
      <c r="X56" s="224"/>
      <c r="Y56" s="224"/>
      <c r="Z56" s="224"/>
      <c r="AA56" s="224"/>
      <c r="AB56" s="224"/>
      <c r="AC56" s="224"/>
      <c r="AD56" s="224"/>
      <c r="AE56" s="224"/>
      <c r="AF56" s="224"/>
      <c r="AG56" s="224"/>
      <c r="AH56" s="224"/>
      <c r="AI56" s="224"/>
      <c r="AJ56" s="224"/>
      <c r="AK56" s="224"/>
      <c r="AL56" s="225"/>
      <c r="AN56" s="3"/>
    </row>
    <row r="57" spans="2:40" x14ac:dyDescent="0.15">
      <c r="B57" s="214"/>
      <c r="C57" s="226"/>
      <c r="D57" s="218"/>
      <c r="E57" s="218"/>
      <c r="F57" s="218"/>
      <c r="G57" s="218"/>
      <c r="H57" s="218"/>
      <c r="I57" s="218"/>
      <c r="J57" s="218"/>
      <c r="K57" s="218"/>
      <c r="L57" s="218"/>
      <c r="M57" s="218"/>
      <c r="N57" s="218"/>
      <c r="O57" s="218"/>
      <c r="P57" s="218"/>
      <c r="Q57" s="218"/>
      <c r="R57" s="218"/>
      <c r="S57" s="218"/>
      <c r="T57" s="219"/>
      <c r="U57" s="226"/>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205" t="s">
        <v>23</v>
      </c>
      <c r="C58" s="206"/>
      <c r="D58" s="206"/>
      <c r="E58" s="206"/>
      <c r="F58" s="207"/>
      <c r="G58" s="208" t="s">
        <v>24</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15">
      <c r="B60" s="14" t="s">
        <v>52</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体制等状況一覧表（訪問型サービス） </vt:lpstr>
      <vt:lpstr>体制等状況一覧表（通所型サービス） </vt:lpstr>
      <vt:lpstr>別紙●24</vt:lpstr>
      <vt:lpstr>'体制等状況一覧表（通所型サービス） '!Print_Area</vt:lpstr>
      <vt:lpstr>'体制等状況一覧表（訪問型サービス）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2025-03-31T10:40:12Z</cp:lastPrinted>
  <dcterms:created xsi:type="dcterms:W3CDTF">2023-01-16T02:34:32Z</dcterms:created>
  <dcterms:modified xsi:type="dcterms:W3CDTF">2025-07-01T10:26:07Z</dcterms:modified>
</cp:coreProperties>
</file>