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FS24sv01\教育委員会事務局\学務給食課\★学校給食関係★\★令和８年\09　調理委託（契約・食数・実施日管理・支払）\02　中学校\01　業務委託仕様書・契約\11_R8選定 R9.4～契約 中学校調理委託プロポ\04_募集起案\"/>
    </mc:Choice>
  </mc:AlternateContent>
  <xr:revisionPtr revIDLastSave="0" documentId="13_ncr:1_{78A5A413-1B5C-483A-960E-0E10C35DB682}" xr6:coauthVersionLast="47" xr6:coauthVersionMax="47" xr10:uidLastSave="{00000000-0000-0000-0000-000000000000}"/>
  <bookViews>
    <workbookView xWindow="-120" yWindow="-120" windowWidth="20730" windowHeight="11040" activeTab="2" xr2:uid="{71C258AB-3737-405D-AA5D-7A5A9486BA0C}"/>
  </bookViews>
  <sheets>
    <sheet name="集計表  月度" sheetId="1" r:id="rId1"/>
    <sheet name="入力用" sheetId="56" r:id="rId2"/>
    <sheet name="食材費請求内訳（入力例）" sheetId="2" r:id="rId3"/>
  </sheets>
  <definedNames>
    <definedName name="_xlnm._FilterDatabase" localSheetId="2" hidden="1">'食材費請求内訳（入力例）'!$A$19:$Z$73</definedName>
    <definedName name="_xlnm._FilterDatabase" localSheetId="1" hidden="1">入力用!$A$19:$Z$73</definedName>
    <definedName name="_xlnm.Print_Area" localSheetId="2">'食材費請求内訳（入力例）'!$A$1:$Z$72</definedName>
    <definedName name="_xlnm.Print_Area" localSheetId="1">入力用!$A$1:$Z$72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9" i="2" l="1"/>
  <c r="U57" i="2"/>
  <c r="U56" i="2"/>
  <c r="U55" i="2"/>
  <c r="U54" i="2"/>
  <c r="U53" i="2"/>
  <c r="U52" i="2"/>
  <c r="T52" i="2"/>
  <c r="U51" i="2"/>
  <c r="U50" i="2"/>
  <c r="T50" i="2"/>
  <c r="U49" i="2"/>
  <c r="T49" i="2"/>
  <c r="U48" i="2"/>
  <c r="T48" i="2"/>
  <c r="U47" i="2"/>
  <c r="T47" i="2"/>
  <c r="U46" i="2"/>
  <c r="U45" i="2"/>
  <c r="U44" i="2"/>
  <c r="U43" i="2"/>
  <c r="T43" i="2"/>
  <c r="U42" i="2"/>
  <c r="T42" i="2"/>
  <c r="U41" i="2"/>
  <c r="T41" i="2"/>
  <c r="U40" i="2"/>
  <c r="T39" i="2"/>
  <c r="U38" i="2"/>
  <c r="T38" i="2"/>
  <c r="U37" i="2"/>
  <c r="T37" i="2"/>
  <c r="U36" i="2"/>
  <c r="T36" i="2"/>
  <c r="U35" i="2"/>
  <c r="T35" i="2"/>
  <c r="U34" i="2"/>
  <c r="T34" i="2"/>
  <c r="U33" i="2"/>
  <c r="T33" i="2"/>
  <c r="U32" i="2"/>
  <c r="T32" i="2"/>
  <c r="U31" i="2"/>
  <c r="T31" i="2"/>
  <c r="U30" i="2"/>
  <c r="T30" i="2"/>
  <c r="U29" i="2"/>
  <c r="U28" i="2"/>
  <c r="U27" i="2"/>
  <c r="U26" i="2"/>
  <c r="T26" i="2"/>
  <c r="U25" i="2"/>
  <c r="U24" i="2"/>
  <c r="U23" i="2"/>
  <c r="T23" i="2"/>
  <c r="U22" i="2"/>
  <c r="U21" i="2"/>
  <c r="T21" i="2"/>
  <c r="U20" i="2"/>
  <c r="T20" i="2"/>
  <c r="R22" i="2"/>
  <c r="R23" i="2"/>
  <c r="T22" i="56" l="1"/>
  <c r="T24" i="56"/>
  <c r="T25" i="56"/>
  <c r="T26" i="56"/>
  <c r="T27" i="56"/>
  <c r="T28" i="56"/>
  <c r="T29" i="56"/>
  <c r="T30" i="56"/>
  <c r="T31" i="56"/>
  <c r="T32" i="56"/>
  <c r="T33" i="56"/>
  <c r="T34" i="56"/>
  <c r="T35" i="56"/>
  <c r="T36" i="56"/>
  <c r="T37" i="56"/>
  <c r="T38" i="56"/>
  <c r="T39" i="56"/>
  <c r="T40" i="56"/>
  <c r="T41" i="56"/>
  <c r="T42" i="56"/>
  <c r="T43" i="56"/>
  <c r="T44" i="56"/>
  <c r="T45" i="56"/>
  <c r="T46" i="56"/>
  <c r="T47" i="56"/>
  <c r="T48" i="56"/>
  <c r="T49" i="56"/>
  <c r="T50" i="56"/>
  <c r="T51" i="56"/>
  <c r="T52" i="56"/>
  <c r="T53" i="56"/>
  <c r="T54" i="56"/>
  <c r="T55" i="56"/>
  <c r="T56" i="56"/>
  <c r="T57" i="56"/>
  <c r="T58" i="56"/>
  <c r="T59" i="56"/>
  <c r="T60" i="56"/>
  <c r="T61" i="56"/>
  <c r="T62" i="56"/>
  <c r="T65" i="56"/>
  <c r="T67" i="56"/>
  <c r="T68" i="56"/>
  <c r="T69" i="56"/>
  <c r="T70" i="56"/>
  <c r="T71" i="56"/>
  <c r="T72" i="56" l="1"/>
  <c r="Y72" i="56" l="1"/>
  <c r="S72" i="56"/>
  <c r="R72" i="56"/>
  <c r="Y71" i="56"/>
  <c r="S71" i="56"/>
  <c r="R71" i="56"/>
  <c r="Y70" i="56"/>
  <c r="S70" i="56"/>
  <c r="R70" i="56"/>
  <c r="Y69" i="56"/>
  <c r="S69" i="56"/>
  <c r="R69" i="56"/>
  <c r="Y68" i="56"/>
  <c r="S68" i="56"/>
  <c r="R68" i="56"/>
  <c r="Y67" i="56"/>
  <c r="S67" i="56"/>
  <c r="R67" i="56"/>
  <c r="Y66" i="56"/>
  <c r="S66" i="56"/>
  <c r="Y65" i="56"/>
  <c r="S65" i="56"/>
  <c r="R65" i="56"/>
  <c r="Y64" i="56"/>
  <c r="Y63" i="56"/>
  <c r="S62" i="56"/>
  <c r="S61" i="56"/>
  <c r="S60" i="56"/>
  <c r="S59" i="56"/>
  <c r="S58" i="56"/>
  <c r="S57" i="56"/>
  <c r="Y56" i="56"/>
  <c r="S56" i="56"/>
  <c r="S55" i="56"/>
  <c r="Y54" i="56"/>
  <c r="S54" i="56"/>
  <c r="Y53" i="56"/>
  <c r="S53" i="56"/>
  <c r="Y52" i="56"/>
  <c r="S52" i="56"/>
  <c r="Y51" i="56"/>
  <c r="S51" i="56"/>
  <c r="S50" i="56"/>
  <c r="S49" i="56"/>
  <c r="S48" i="56"/>
  <c r="Y47" i="56"/>
  <c r="S47" i="56"/>
  <c r="Y46" i="56"/>
  <c r="S46" i="56"/>
  <c r="S45" i="56"/>
  <c r="S44" i="56"/>
  <c r="S43" i="56"/>
  <c r="Y42" i="56"/>
  <c r="S42" i="56"/>
  <c r="S41" i="56"/>
  <c r="S40" i="56"/>
  <c r="S39" i="56"/>
  <c r="S38" i="56"/>
  <c r="Y37" i="56"/>
  <c r="S37" i="56"/>
  <c r="S36" i="56"/>
  <c r="Y35" i="56"/>
  <c r="S35" i="56"/>
  <c r="S34" i="56"/>
  <c r="Y33" i="56"/>
  <c r="S33" i="56"/>
  <c r="S32" i="56"/>
  <c r="S31" i="56"/>
  <c r="S30" i="56"/>
  <c r="S29" i="56"/>
  <c r="S28" i="56"/>
  <c r="Y27" i="56"/>
  <c r="S27" i="56"/>
  <c r="Y26" i="56"/>
  <c r="S26" i="56"/>
  <c r="S25" i="56"/>
  <c r="S24" i="56"/>
  <c r="Y23" i="56"/>
  <c r="S23" i="56"/>
  <c r="S22" i="56"/>
  <c r="S21" i="56"/>
  <c r="S20" i="56"/>
  <c r="Y15" i="56"/>
  <c r="U15" i="56"/>
  <c r="J11" i="56"/>
  <c r="J10" i="56"/>
  <c r="J9" i="56"/>
  <c r="O11" i="56" s="1"/>
  <c r="O13" i="56" s="1"/>
  <c r="R21" i="56" s="1"/>
  <c r="T21" i="56" l="1"/>
  <c r="Y21" i="56" s="1"/>
  <c r="W11" i="56" s="1"/>
  <c r="Z11" i="56" s="1"/>
  <c r="O9" i="56"/>
  <c r="O10" i="56"/>
  <c r="R20" i="56" s="1"/>
  <c r="T20" i="56" s="1"/>
  <c r="Y20" i="56" s="1"/>
  <c r="S66" i="2"/>
  <c r="W10" i="56" l="1"/>
  <c r="Z10" i="56" s="1"/>
  <c r="R61" i="56"/>
  <c r="Y61" i="56" s="1"/>
  <c r="R59" i="56"/>
  <c r="Y59" i="56" s="1"/>
  <c r="R57" i="56"/>
  <c r="Y57" i="56" s="1"/>
  <c r="R54" i="56"/>
  <c r="R53" i="56"/>
  <c r="R52" i="56"/>
  <c r="R46" i="56"/>
  <c r="R44" i="56"/>
  <c r="Y44" i="56" s="1"/>
  <c r="R41" i="56"/>
  <c r="Y41" i="56" s="1"/>
  <c r="R39" i="56"/>
  <c r="Y39" i="56" s="1"/>
  <c r="R36" i="56"/>
  <c r="Y36" i="56" s="1"/>
  <c r="R35" i="56"/>
  <c r="R32" i="56"/>
  <c r="Y32" i="56" s="1"/>
  <c r="R30" i="56"/>
  <c r="Y30" i="56" s="1"/>
  <c r="R60" i="56"/>
  <c r="Y60" i="56" s="1"/>
  <c r="R58" i="56"/>
  <c r="Y58" i="56" s="1"/>
  <c r="R45" i="56"/>
  <c r="Y45" i="56" s="1"/>
  <c r="R26" i="56"/>
  <c r="R56" i="56"/>
  <c r="R51" i="56"/>
  <c r="R49" i="56"/>
  <c r="Y49" i="56" s="1"/>
  <c r="R28" i="56"/>
  <c r="Y28" i="56" s="1"/>
  <c r="R24" i="56"/>
  <c r="Y24" i="56" s="1"/>
  <c r="R22" i="56"/>
  <c r="Y22" i="56" s="1"/>
  <c r="R62" i="56"/>
  <c r="Y62" i="56" s="1"/>
  <c r="R43" i="56"/>
  <c r="Y43" i="56" s="1"/>
  <c r="R38" i="56"/>
  <c r="Y38" i="56" s="1"/>
  <c r="R37" i="56"/>
  <c r="R27" i="56"/>
  <c r="R55" i="56"/>
  <c r="Y55" i="56" s="1"/>
  <c r="R50" i="56"/>
  <c r="Y50" i="56" s="1"/>
  <c r="R48" i="56"/>
  <c r="Y48" i="56" s="1"/>
  <c r="R47" i="56"/>
  <c r="R42" i="56"/>
  <c r="R34" i="56"/>
  <c r="Y34" i="56" s="1"/>
  <c r="R33" i="56"/>
  <c r="R31" i="56"/>
  <c r="Y31" i="56" s="1"/>
  <c r="R29" i="56"/>
  <c r="Y29" i="56" s="1"/>
  <c r="R25" i="56"/>
  <c r="Y25" i="56" s="1"/>
  <c r="R40" i="56"/>
  <c r="Y40" i="56" s="1"/>
  <c r="U16" i="56" l="1"/>
  <c r="W12" i="56" s="1"/>
  <c r="W9" i="56"/>
  <c r="Z9" i="56" s="1"/>
  <c r="Z12" i="56" s="1"/>
  <c r="Y16" i="56"/>
  <c r="W13" i="56" s="1"/>
  <c r="S23" i="2" l="1"/>
  <c r="U67" i="2"/>
  <c r="S21" i="2"/>
  <c r="S20" i="2"/>
  <c r="S62" i="2" l="1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2" i="2"/>
  <c r="Y63" i="2" l="1"/>
  <c r="R65" i="2" l="1"/>
  <c r="S65" i="2"/>
  <c r="R67" i="2"/>
  <c r="S67" i="2"/>
  <c r="R68" i="2"/>
  <c r="S68" i="2"/>
  <c r="R69" i="2"/>
  <c r="S69" i="2"/>
  <c r="R70" i="2"/>
  <c r="S70" i="2"/>
  <c r="R71" i="2"/>
  <c r="S71" i="2"/>
  <c r="F7" i="1" a="1"/>
  <c r="F12" i="1" a="1"/>
  <c r="C8" i="1" a="1"/>
  <c r="I8" i="1" a="1"/>
  <c r="D9" i="1" a="1"/>
  <c r="I10" i="1" a="1"/>
  <c r="F11" i="1" a="1"/>
  <c r="F8" i="1" a="1"/>
  <c r="C12" i="1" a="1"/>
  <c r="F10" i="1" a="1"/>
  <c r="C7" i="1" a="1"/>
  <c r="I7" i="1" a="1"/>
  <c r="G8" i="1" a="1"/>
  <c r="H7" i="1" a="1"/>
  <c r="H6" i="1" a="1"/>
  <c r="C10" i="1" a="1"/>
  <c r="D7" i="1" a="1"/>
  <c r="F13" i="1" a="1"/>
  <c r="D8" i="1" a="1"/>
  <c r="E10" i="1" a="1"/>
  <c r="E8" i="1" a="1"/>
  <c r="F9" i="1" a="1"/>
  <c r="D6" i="1" a="1"/>
  <c r="D10" i="1" a="1"/>
  <c r="H9" i="1" a="1"/>
  <c r="C9" i="1" a="1"/>
  <c r="C13" i="1" a="1"/>
  <c r="D12" i="1" a="1"/>
  <c r="E9" i="1" a="1"/>
  <c r="G7" i="1" a="1"/>
  <c r="B9" i="1" a="1"/>
  <c r="D13" i="1" a="1"/>
  <c r="E7" i="1" a="1"/>
  <c r="H8" i="1" a="1"/>
  <c r="B10" i="1" a="1"/>
  <c r="G10" i="1" a="1"/>
  <c r="H11" i="1" a="1"/>
  <c r="I9" i="1" a="1"/>
  <c r="G9" i="1" a="1"/>
  <c r="D11" i="1" a="1"/>
  <c r="C6" i="1" a="1"/>
  <c r="B8" i="1" a="1"/>
  <c r="H10" i="1" a="1"/>
  <c r="B7" i="1" a="1"/>
  <c r="C11" i="1" a="1"/>
  <c r="F9" i="1" l="1"/>
  <c r="F12" i="1"/>
  <c r="B9" i="1"/>
  <c r="B7" i="1"/>
  <c r="F13" i="1"/>
  <c r="F10" i="1"/>
  <c r="F8" i="1"/>
  <c r="F11" i="1"/>
  <c r="F7" i="1"/>
  <c r="B10" i="1"/>
  <c r="B8" i="1"/>
  <c r="I10" i="1"/>
  <c r="E10" i="1"/>
  <c r="I9" i="1"/>
  <c r="E9" i="1"/>
  <c r="I8" i="1"/>
  <c r="E8" i="1"/>
  <c r="I7" i="1"/>
  <c r="E7" i="1"/>
  <c r="D13" i="1"/>
  <c r="D12" i="1"/>
  <c r="H11" i="1"/>
  <c r="D11" i="1"/>
  <c r="H10" i="1"/>
  <c r="D10" i="1"/>
  <c r="H9" i="1"/>
  <c r="D9" i="1"/>
  <c r="H8" i="1"/>
  <c r="D8" i="1"/>
  <c r="H7" i="1"/>
  <c r="D7" i="1"/>
  <c r="H6" i="1"/>
  <c r="D6" i="1"/>
  <c r="C13" i="1"/>
  <c r="C12" i="1"/>
  <c r="C11" i="1"/>
  <c r="G10" i="1"/>
  <c r="C10" i="1"/>
  <c r="G9" i="1"/>
  <c r="C9" i="1"/>
  <c r="G8" i="1"/>
  <c r="C8" i="1"/>
  <c r="G7" i="1"/>
  <c r="C7" i="1"/>
  <c r="C6" i="1"/>
  <c r="Y64" i="2"/>
  <c r="Y65" i="2"/>
  <c r="Y66" i="2"/>
  <c r="Y67" i="2"/>
  <c r="Y68" i="2"/>
  <c r="Y69" i="2"/>
  <c r="Y70" i="2"/>
  <c r="Y71" i="2"/>
  <c r="Y72" i="2"/>
  <c r="I12" i="1" a="1"/>
  <c r="G13" i="1" a="1"/>
  <c r="G11" i="1" a="1"/>
  <c r="E19" i="1" a="1"/>
  <c r="B11" i="1" a="1"/>
  <c r="B12" i="1" a="1"/>
  <c r="H13" i="1" a="1"/>
  <c r="E11" i="1" a="1"/>
  <c r="E13" i="1" a="1"/>
  <c r="E6" i="1" a="1"/>
  <c r="F6" i="1" a="1"/>
  <c r="H12" i="1" a="1"/>
  <c r="G12" i="1" a="1"/>
  <c r="B6" i="1" a="1"/>
  <c r="B13" i="1" a="1"/>
  <c r="I11" i="1" a="1"/>
  <c r="G6" i="1" a="1"/>
  <c r="E12" i="1" a="1"/>
  <c r="H12" i="1" l="1"/>
  <c r="E6" i="1"/>
  <c r="G6" i="1"/>
  <c r="F6" i="1"/>
  <c r="B6" i="1"/>
  <c r="E19" i="1"/>
  <c r="E13" i="1"/>
  <c r="H13" i="1"/>
  <c r="B13" i="1"/>
  <c r="G13" i="1"/>
  <c r="B12" i="1"/>
  <c r="E12" i="1"/>
  <c r="G12" i="1"/>
  <c r="E11" i="1"/>
  <c r="B11" i="1"/>
  <c r="G11" i="1"/>
  <c r="I12" i="1"/>
  <c r="I11" i="1"/>
  <c r="I6" i="1" a="1"/>
  <c r="I13" i="1" a="1"/>
  <c r="I6" i="1" l="1"/>
  <c r="I13" i="1"/>
  <c r="S72" i="2" l="1"/>
  <c r="R72" i="2"/>
  <c r="J11" i="2"/>
  <c r="J10" i="2"/>
  <c r="J9" i="2"/>
  <c r="I37" i="1"/>
  <c r="F25" i="1" a="1"/>
  <c r="G19" i="1" a="1"/>
  <c r="H35" i="1" a="1"/>
  <c r="I18" i="1" a="1"/>
  <c r="H34" i="1" a="1"/>
  <c r="E32" i="1" a="1"/>
  <c r="E35" i="1" a="1"/>
  <c r="C32" i="1" a="1"/>
  <c r="E34" i="1" a="1"/>
  <c r="D18" i="1" a="1"/>
  <c r="C34" i="1" a="1"/>
  <c r="F33" i="1" a="1"/>
  <c r="B34" i="1" a="1"/>
  <c r="D19" i="1" a="1"/>
  <c r="H33" i="1" a="1"/>
  <c r="H26" i="1" a="1"/>
  <c r="G33" i="1" a="1"/>
  <c r="G35" i="1" a="1"/>
  <c r="E26" i="1" a="1"/>
  <c r="D33" i="1" a="1"/>
  <c r="H19" i="1" a="1"/>
  <c r="I33" i="1" a="1"/>
  <c r="D22" i="1" a="1"/>
  <c r="G25" i="1" a="1"/>
  <c r="D26" i="1" a="1"/>
  <c r="C26" i="1" a="1"/>
  <c r="H32" i="1" a="1"/>
  <c r="F18" i="1" a="1"/>
  <c r="I26" i="1" a="1"/>
  <c r="I35" i="1" a="1"/>
  <c r="B26" i="1" a="1"/>
  <c r="I25" i="1" a="1"/>
  <c r="D34" i="1" a="1"/>
  <c r="H18" i="1" a="1"/>
  <c r="E33" i="1" a="1"/>
  <c r="D25" i="1" a="1"/>
  <c r="C33" i="1" a="1"/>
  <c r="B18" i="1" a="1"/>
  <c r="F32" i="1" a="1"/>
  <c r="C35" i="1" a="1"/>
  <c r="B25" i="1" a="1"/>
  <c r="G26" i="1" a="1"/>
  <c r="C25" i="1" a="1"/>
  <c r="E25" i="1" a="1"/>
  <c r="H25" i="1" a="1"/>
  <c r="I19" i="1" a="1"/>
  <c r="C18" i="1" a="1"/>
  <c r="D32" i="1" a="1"/>
  <c r="G32" i="1" a="1"/>
  <c r="G18" i="1" a="1"/>
  <c r="G34" i="1" a="1"/>
  <c r="E18" i="1" a="1"/>
  <c r="B32" i="1" a="1"/>
  <c r="B33" i="1" a="1"/>
  <c r="B19" i="1" a="1"/>
  <c r="C19" i="1" a="1"/>
  <c r="F34" i="1" a="1"/>
  <c r="F19" i="1" a="1"/>
  <c r="B35" i="1" a="1"/>
  <c r="D35" i="1" a="1"/>
  <c r="F35" i="1" a="1"/>
  <c r="I32" i="1" a="1"/>
  <c r="F26" i="1" a="1"/>
  <c r="O10" i="2" l="1"/>
  <c r="B25" i="1"/>
  <c r="F32" i="1"/>
  <c r="G33" i="1"/>
  <c r="B18" i="1"/>
  <c r="C18" i="1"/>
  <c r="C19" i="1"/>
  <c r="C25" i="1"/>
  <c r="C26" i="1"/>
  <c r="B33" i="1"/>
  <c r="C34" i="1"/>
  <c r="G32" i="1"/>
  <c r="F35" i="1"/>
  <c r="F26" i="1"/>
  <c r="F34" i="1"/>
  <c r="G35" i="1"/>
  <c r="B19" i="1"/>
  <c r="B34" i="1"/>
  <c r="F18" i="1"/>
  <c r="F19" i="1"/>
  <c r="F25" i="1"/>
  <c r="B32" i="1"/>
  <c r="C33" i="1"/>
  <c r="G26" i="1"/>
  <c r="F33" i="1"/>
  <c r="G34" i="1"/>
  <c r="B26" i="1"/>
  <c r="C35" i="1"/>
  <c r="G18" i="1"/>
  <c r="G19" i="1"/>
  <c r="G25" i="1"/>
  <c r="C32" i="1"/>
  <c r="B35" i="1"/>
  <c r="D18" i="1"/>
  <c r="H18" i="1"/>
  <c r="D19" i="1"/>
  <c r="H19" i="1"/>
  <c r="D22" i="1"/>
  <c r="D25" i="1"/>
  <c r="H25" i="1"/>
  <c r="D26" i="1"/>
  <c r="H26" i="1"/>
  <c r="D32" i="1"/>
  <c r="H32" i="1"/>
  <c r="D33" i="1"/>
  <c r="H33" i="1"/>
  <c r="D34" i="1"/>
  <c r="H34" i="1"/>
  <c r="D35" i="1"/>
  <c r="H35" i="1"/>
  <c r="E18" i="1"/>
  <c r="I18" i="1"/>
  <c r="I19" i="1"/>
  <c r="E25" i="1"/>
  <c r="I25" i="1"/>
  <c r="E26" i="1"/>
  <c r="I26" i="1"/>
  <c r="E32" i="1"/>
  <c r="I32" i="1"/>
  <c r="E33" i="1"/>
  <c r="I33" i="1"/>
  <c r="E34" i="1"/>
  <c r="E35" i="1"/>
  <c r="I35" i="1"/>
  <c r="O9" i="2"/>
  <c r="Y23" i="2" s="1"/>
  <c r="O11" i="2"/>
  <c r="D30" i="1" a="1"/>
  <c r="D17" i="1" a="1"/>
  <c r="D21" i="1" a="1"/>
  <c r="C30" i="1" a="1"/>
  <c r="D23" i="1" a="1"/>
  <c r="D24" i="1" a="1"/>
  <c r="C21" i="1" a="1"/>
  <c r="D28" i="1" a="1"/>
  <c r="D15" i="1" a="1"/>
  <c r="D31" i="1" a="1"/>
  <c r="D16" i="1" a="1"/>
  <c r="D20" i="1" a="1"/>
  <c r="C29" i="1" a="1"/>
  <c r="I34" i="1" a="1"/>
  <c r="R20" i="2" l="1"/>
  <c r="Y20" i="2" s="1"/>
  <c r="W10" i="2" s="1"/>
  <c r="R59" i="2"/>
  <c r="Y59" i="2" s="1"/>
  <c r="R40" i="2"/>
  <c r="Y40" i="2" s="1"/>
  <c r="R36" i="2"/>
  <c r="Y36" i="2" s="1"/>
  <c r="R32" i="2"/>
  <c r="Y32" i="2" s="1"/>
  <c r="R58" i="2"/>
  <c r="Y58" i="2" s="1"/>
  <c r="R51" i="2"/>
  <c r="Y51" i="2" s="1"/>
  <c r="R28" i="2"/>
  <c r="Y28" i="2" s="1"/>
  <c r="R45" i="2"/>
  <c r="Y45" i="2" s="1"/>
  <c r="R57" i="2"/>
  <c r="Y57" i="2" s="1"/>
  <c r="R53" i="2"/>
  <c r="Y53" i="2" s="1"/>
  <c r="R50" i="2"/>
  <c r="Y50" i="2" s="1"/>
  <c r="R34" i="2"/>
  <c r="Y34" i="2" s="1"/>
  <c r="R30" i="2"/>
  <c r="Y30" i="2" s="1"/>
  <c r="R26" i="2"/>
  <c r="Y26" i="2" s="1"/>
  <c r="R62" i="2"/>
  <c r="Y62" i="2" s="1"/>
  <c r="R47" i="2"/>
  <c r="Y47" i="2" s="1"/>
  <c r="R43" i="2"/>
  <c r="Y43" i="2" s="1"/>
  <c r="R56" i="2"/>
  <c r="Y56" i="2" s="1"/>
  <c r="R52" i="2"/>
  <c r="Y52" i="2" s="1"/>
  <c r="R49" i="2"/>
  <c r="Y49" i="2" s="1"/>
  <c r="R33" i="2"/>
  <c r="Y33" i="2" s="1"/>
  <c r="R29" i="2"/>
  <c r="Y29" i="2" s="1"/>
  <c r="R25" i="2"/>
  <c r="Y25" i="2" s="1"/>
  <c r="R39" i="2"/>
  <c r="Y39" i="2" s="1"/>
  <c r="R35" i="2"/>
  <c r="Y35" i="2" s="1"/>
  <c r="R31" i="2"/>
  <c r="Y31" i="2" s="1"/>
  <c r="Y55" i="2"/>
  <c r="R60" i="2"/>
  <c r="Y60" i="2" s="1"/>
  <c r="R41" i="2"/>
  <c r="Y41" i="2" s="1"/>
  <c r="R37" i="2"/>
  <c r="Y37" i="2" s="1"/>
  <c r="Y54" i="2"/>
  <c r="R27" i="2"/>
  <c r="Y27" i="2" s="1"/>
  <c r="R61" i="2"/>
  <c r="Y61" i="2" s="1"/>
  <c r="R46" i="2"/>
  <c r="Y46" i="2" s="1"/>
  <c r="R42" i="2"/>
  <c r="Y42" i="2" s="1"/>
  <c r="R38" i="2"/>
  <c r="Y38" i="2" s="1"/>
  <c r="R48" i="2"/>
  <c r="Y48" i="2" s="1"/>
  <c r="R44" i="2"/>
  <c r="Y44" i="2" s="1"/>
  <c r="R24" i="2"/>
  <c r="Y24" i="2" s="1"/>
  <c r="Y22" i="2"/>
  <c r="O13" i="2"/>
  <c r="R21" i="2" s="1"/>
  <c r="D23" i="1"/>
  <c r="D21" i="1"/>
  <c r="I34" i="1"/>
  <c r="D31" i="1"/>
  <c r="D28" i="1"/>
  <c r="D30" i="1"/>
  <c r="C30" i="1"/>
  <c r="C29" i="1"/>
  <c r="C21" i="1"/>
  <c r="D24" i="1"/>
  <c r="D20" i="1"/>
  <c r="D16" i="1"/>
  <c r="D17" i="1"/>
  <c r="D15" i="1"/>
  <c r="G24" i="1" a="1"/>
  <c r="H24" i="1" a="1"/>
  <c r="G23" i="1" a="1"/>
  <c r="C14" i="1" a="1"/>
  <c r="D29" i="1" a="1"/>
  <c r="C20" i="1" a="1"/>
  <c r="B23" i="1" a="1"/>
  <c r="C24" i="1" a="1"/>
  <c r="B24" i="1" a="1"/>
  <c r="F24" i="1" a="1"/>
  <c r="F23" i="1" a="1"/>
  <c r="C22" i="1" a="1"/>
  <c r="B21" i="1" a="1"/>
  <c r="C31" i="1" a="1"/>
  <c r="F21" i="1" a="1"/>
  <c r="C28" i="1" a="1"/>
  <c r="H21" i="1" a="1"/>
  <c r="D14" i="1" a="1"/>
  <c r="C23" i="1" a="1"/>
  <c r="D27" i="1" a="1"/>
  <c r="G21" i="1" a="1"/>
  <c r="E24" i="1" a="1"/>
  <c r="C27" i="1" a="1"/>
  <c r="C16" i="1" a="1"/>
  <c r="C5" i="1" a="1"/>
  <c r="C15" i="1" a="1"/>
  <c r="H23" i="1" a="1"/>
  <c r="E23" i="1" a="1"/>
  <c r="E21" i="1" a="1"/>
  <c r="C17" i="1" a="1"/>
  <c r="Y21" i="2" l="1"/>
  <c r="W11" i="2" s="1"/>
  <c r="D14" i="1"/>
  <c r="C14" i="1"/>
  <c r="U15" i="2"/>
  <c r="Y15" i="2"/>
  <c r="D27" i="1"/>
  <c r="C22" i="1"/>
  <c r="E21" i="1"/>
  <c r="G21" i="1"/>
  <c r="G24" i="1"/>
  <c r="E24" i="1"/>
  <c r="D29" i="1"/>
  <c r="C28" i="1"/>
  <c r="C31" i="1"/>
  <c r="C24" i="1"/>
  <c r="C23" i="1"/>
  <c r="C27" i="1"/>
  <c r="B24" i="1"/>
  <c r="F24" i="1"/>
  <c r="H24" i="1"/>
  <c r="E23" i="1"/>
  <c r="F23" i="1"/>
  <c r="H23" i="1"/>
  <c r="B23" i="1"/>
  <c r="G23" i="1"/>
  <c r="B21" i="1"/>
  <c r="F21" i="1"/>
  <c r="H21" i="1"/>
  <c r="C20" i="1"/>
  <c r="C16" i="1"/>
  <c r="C17" i="1"/>
  <c r="C15" i="1"/>
  <c r="C5" i="1"/>
  <c r="Z10" i="2"/>
  <c r="W9" i="2"/>
  <c r="E15" i="1" a="1"/>
  <c r="B30" i="1" a="1"/>
  <c r="H30" i="1" a="1"/>
  <c r="B14" i="1" a="1"/>
  <c r="H22" i="1" a="1"/>
  <c r="B28" i="1" a="1"/>
  <c r="D5" i="1" a="1"/>
  <c r="I24" i="1" a="1"/>
  <c r="H28" i="1" a="1"/>
  <c r="F5" i="1" a="1"/>
  <c r="B20" i="1" a="1"/>
  <c r="E30" i="1" a="1"/>
  <c r="G17" i="1" a="1"/>
  <c r="B31" i="1" a="1"/>
  <c r="B27" i="1" a="1"/>
  <c r="F17" i="1" a="1"/>
  <c r="F20" i="1" a="1"/>
  <c r="F28" i="1" a="1"/>
  <c r="E14" i="1" a="1"/>
  <c r="F30" i="1" a="1"/>
  <c r="H14" i="1" a="1"/>
  <c r="H17" i="1" a="1"/>
  <c r="E17" i="1" a="1"/>
  <c r="F14" i="1" a="1"/>
  <c r="E29" i="1" a="1"/>
  <c r="E27" i="1" a="1"/>
  <c r="G27" i="1" a="1"/>
  <c r="E28" i="1" a="1"/>
  <c r="B29" i="1" a="1"/>
  <c r="H31" i="1" a="1"/>
  <c r="I23" i="1" a="1"/>
  <c r="B17" i="1" a="1"/>
  <c r="F29" i="1" a="1"/>
  <c r="E20" i="1" a="1"/>
  <c r="E31" i="1" a="1"/>
  <c r="H20" i="1" a="1"/>
  <c r="E22" i="1" a="1"/>
  <c r="G29" i="1" a="1"/>
  <c r="F31" i="1" a="1"/>
  <c r="G31" i="1" a="1"/>
  <c r="F27" i="1" a="1"/>
  <c r="B22" i="1" a="1"/>
  <c r="H27" i="1" a="1"/>
  <c r="B5" i="1" a="1"/>
  <c r="F22" i="1" a="1"/>
  <c r="G28" i="1" a="1"/>
  <c r="G30" i="1" a="1"/>
  <c r="G22" i="1" a="1"/>
  <c r="G20" i="1" a="1"/>
  <c r="G14" i="1" a="1"/>
  <c r="H29" i="1" a="1"/>
  <c r="I21" i="1" a="1"/>
  <c r="H5" i="1" a="1"/>
  <c r="D5" i="1" l="1"/>
  <c r="D36" i="1" s="1"/>
  <c r="Z11" i="2"/>
  <c r="Y16" i="2"/>
  <c r="U16" i="2"/>
  <c r="W12" i="2" s="1"/>
  <c r="H14" i="1"/>
  <c r="G14" i="1"/>
  <c r="F14" i="1"/>
  <c r="E14" i="1"/>
  <c r="B14" i="1"/>
  <c r="F5" i="1"/>
  <c r="H5" i="1"/>
  <c r="G22" i="1"/>
  <c r="G17" i="1"/>
  <c r="E29" i="1"/>
  <c r="G30" i="1"/>
  <c r="G20" i="1"/>
  <c r="E28" i="1"/>
  <c r="E30" i="1"/>
  <c r="E22" i="1"/>
  <c r="E31" i="1"/>
  <c r="E15" i="1"/>
  <c r="E20" i="1"/>
  <c r="G29" i="1"/>
  <c r="G28" i="1"/>
  <c r="E17" i="1"/>
  <c r="G31" i="1"/>
  <c r="G27" i="1"/>
  <c r="E27" i="1"/>
  <c r="B31" i="1"/>
  <c r="F31" i="1"/>
  <c r="H31" i="1"/>
  <c r="F27" i="1"/>
  <c r="H27" i="1"/>
  <c r="B27" i="1"/>
  <c r="F30" i="1"/>
  <c r="H30" i="1"/>
  <c r="B30" i="1"/>
  <c r="H29" i="1"/>
  <c r="F29" i="1"/>
  <c r="B29" i="1"/>
  <c r="F28" i="1"/>
  <c r="B28" i="1"/>
  <c r="H28" i="1"/>
  <c r="I24" i="1"/>
  <c r="I23" i="1"/>
  <c r="F22" i="1"/>
  <c r="B22" i="1"/>
  <c r="H22" i="1"/>
  <c r="I21" i="1"/>
  <c r="B20" i="1"/>
  <c r="F20" i="1"/>
  <c r="H20" i="1"/>
  <c r="H17" i="1"/>
  <c r="F17" i="1"/>
  <c r="B17" i="1"/>
  <c r="C36" i="1"/>
  <c r="B5" i="1"/>
  <c r="Z9" i="2"/>
  <c r="Z12" i="2" s="1"/>
  <c r="G15" i="1" a="1"/>
  <c r="I17" i="1" a="1"/>
  <c r="E5" i="1" a="1"/>
  <c r="F15" i="1" a="1"/>
  <c r="I22" i="1" a="1"/>
  <c r="I28" i="1" a="1"/>
  <c r="I15" i="1" a="1"/>
  <c r="I31" i="1" a="1"/>
  <c r="I5" i="1" a="1"/>
  <c r="E16" i="1" a="1"/>
  <c r="I14" i="1" a="1"/>
  <c r="I27" i="1" a="1"/>
  <c r="I20" i="1" a="1"/>
  <c r="H16" i="1" a="1"/>
  <c r="F16" i="1" a="1"/>
  <c r="G16" i="1" a="1"/>
  <c r="B15" i="1" a="1"/>
  <c r="I29" i="1" a="1"/>
  <c r="H15" i="1" a="1"/>
  <c r="B16" i="1" a="1"/>
  <c r="G5" i="1" a="1"/>
  <c r="I30" i="1" a="1"/>
  <c r="G5" i="1" l="1"/>
  <c r="E5" i="1"/>
  <c r="W13" i="2"/>
  <c r="I14" i="1"/>
  <c r="I5" i="1"/>
  <c r="I31" i="1"/>
  <c r="G15" i="1"/>
  <c r="E16" i="1"/>
  <c r="G16" i="1"/>
  <c r="H16" i="1"/>
  <c r="B16" i="1"/>
  <c r="F16" i="1"/>
  <c r="B15" i="1"/>
  <c r="H15" i="1"/>
  <c r="F15" i="1"/>
  <c r="I27" i="1"/>
  <c r="I30" i="1"/>
  <c r="I29" i="1"/>
  <c r="I28" i="1"/>
  <c r="I22" i="1"/>
  <c r="I20" i="1"/>
  <c r="I17" i="1"/>
  <c r="I15" i="1"/>
  <c r="I16" i="1" a="1"/>
  <c r="E36" i="1" l="1"/>
  <c r="G36" i="1"/>
  <c r="I16" i="1"/>
  <c r="I36" i="1" s="1"/>
  <c r="B36" i="1"/>
  <c r="F36" i="1"/>
  <c r="H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八尾市役所</author>
  </authors>
  <commentList>
    <comment ref="N18" authorId="0" shapeId="0" xr:uid="{B01ED8B2-FCD6-485C-B6B5-2A1BCB5F8AEF}">
      <text>
        <r>
          <rPr>
            <b/>
            <sz val="9"/>
            <color indexed="81"/>
            <rFont val="MS P ゴシック"/>
            <family val="3"/>
            <charset val="128"/>
          </rPr>
          <t>献立表の一人当たり分量</t>
        </r>
      </text>
    </comment>
    <comment ref="T18" authorId="0" shapeId="0" xr:uid="{753C4541-444A-4CF7-B5FD-DBA7E48664A7}">
      <text>
        <r>
          <rPr>
            <b/>
            <sz val="9"/>
            <color indexed="81"/>
            <rFont val="MS P ゴシック"/>
            <family val="3"/>
            <charset val="128"/>
          </rPr>
          <t>一人当たり分量が少ない（1ｇ未満）場合は単位はｇ、それ以外はkg単位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八尾市役所</author>
  </authors>
  <commentList>
    <comment ref="N18" authorId="0" shapeId="0" xr:uid="{7942ED4F-77D7-4EF0-8A67-D60517C8BF92}">
      <text>
        <r>
          <rPr>
            <b/>
            <sz val="9"/>
            <color indexed="81"/>
            <rFont val="MS P ゴシック"/>
            <family val="3"/>
            <charset val="128"/>
          </rPr>
          <t>献立表の一人当たり分量</t>
        </r>
      </text>
    </comment>
    <comment ref="T18" authorId="0" shapeId="0" xr:uid="{3EFE06AF-1D54-40B6-A4E9-9B809988F099}">
      <text>
        <r>
          <rPr>
            <b/>
            <sz val="9"/>
            <color indexed="81"/>
            <rFont val="MS P ゴシック"/>
            <family val="3"/>
            <charset val="128"/>
          </rPr>
          <t>一人当たり分量が少ない（1ｇ未満）場合は単位はｇ、それ以外はkg単位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<sst xmlns="http://schemas.openxmlformats.org/spreadsheetml/2006/main" count="907" uniqueCount="180">
  <si>
    <t>八尾市</t>
    <rPh sb="0" eb="2">
      <t>ヤオ</t>
    </rPh>
    <rPh sb="2" eb="3">
      <t>シ</t>
    </rPh>
    <phoneticPr fontId="3"/>
  </si>
  <si>
    <t>食材費集計表</t>
    <rPh sb="0" eb="2">
      <t>ショクザイ</t>
    </rPh>
    <rPh sb="2" eb="3">
      <t>ヒ</t>
    </rPh>
    <rPh sb="3" eb="5">
      <t>シュウケイ</t>
    </rPh>
    <rPh sb="5" eb="6">
      <t>ヒョウ</t>
    </rPh>
    <phoneticPr fontId="3"/>
  </si>
  <si>
    <t>(税込8%)</t>
    <rPh sb="1" eb="3">
      <t>ゼイコミ</t>
    </rPh>
    <phoneticPr fontId="3"/>
  </si>
  <si>
    <t>(税込10%)</t>
    <rPh sb="1" eb="3">
      <t>ゼイコミ</t>
    </rPh>
    <phoneticPr fontId="3"/>
  </si>
  <si>
    <t>(8%)</t>
    <phoneticPr fontId="3"/>
  </si>
  <si>
    <t>(10%)</t>
    <phoneticPr fontId="3"/>
  </si>
  <si>
    <t>(税込)</t>
    <rPh sb="1" eb="3">
      <t>ゼイコミ</t>
    </rPh>
    <phoneticPr fontId="3"/>
  </si>
  <si>
    <t>副食食材費</t>
    <rPh sb="0" eb="2">
      <t>フクショク</t>
    </rPh>
    <rPh sb="2" eb="4">
      <t>ショクザイ</t>
    </rPh>
    <rPh sb="4" eb="5">
      <t>ヒ</t>
    </rPh>
    <phoneticPr fontId="3"/>
  </si>
  <si>
    <t>主食食材費</t>
    <rPh sb="0" eb="2">
      <t>シュショク</t>
    </rPh>
    <rPh sb="2" eb="4">
      <t>ショクザイ</t>
    </rPh>
    <rPh sb="4" eb="5">
      <t>ヒ</t>
    </rPh>
    <phoneticPr fontId="3"/>
  </si>
  <si>
    <t>牛乳代</t>
    <rPh sb="0" eb="2">
      <t>ギュウニュウ</t>
    </rPh>
    <rPh sb="2" eb="3">
      <t>ダイ</t>
    </rPh>
    <phoneticPr fontId="3"/>
  </si>
  <si>
    <t>食材費合計</t>
    <rPh sb="0" eb="2">
      <t>ショクザイ</t>
    </rPh>
    <rPh sb="2" eb="3">
      <t>ヒ</t>
    </rPh>
    <rPh sb="3" eb="5">
      <t>ゴウケイ</t>
    </rPh>
    <phoneticPr fontId="3"/>
  </si>
  <si>
    <t>内消費税</t>
    <rPh sb="0" eb="1">
      <t>ウチ</t>
    </rPh>
    <rPh sb="1" eb="4">
      <t>ショウヒゼイ</t>
    </rPh>
    <phoneticPr fontId="3"/>
  </si>
  <si>
    <t>1日</t>
    <rPh sb="1" eb="2">
      <t>ニチ</t>
    </rPh>
    <phoneticPr fontId="3"/>
  </si>
  <si>
    <t>2日</t>
    <rPh sb="1" eb="2">
      <t>ニチ</t>
    </rPh>
    <phoneticPr fontId="3"/>
  </si>
  <si>
    <t>3日</t>
    <rPh sb="1" eb="2">
      <t>ニチ</t>
    </rPh>
    <phoneticPr fontId="3"/>
  </si>
  <si>
    <t>4日</t>
    <rPh sb="1" eb="2">
      <t>ニチ</t>
    </rPh>
    <phoneticPr fontId="3"/>
  </si>
  <si>
    <t>5日</t>
    <rPh sb="1" eb="2">
      <t>ニチ</t>
    </rPh>
    <phoneticPr fontId="3"/>
  </si>
  <si>
    <t>6日</t>
    <rPh sb="1" eb="2">
      <t>ニチ</t>
    </rPh>
    <phoneticPr fontId="3"/>
  </si>
  <si>
    <t>7日</t>
    <rPh sb="1" eb="2">
      <t>ニチ</t>
    </rPh>
    <phoneticPr fontId="3"/>
  </si>
  <si>
    <t>8日</t>
    <rPh sb="1" eb="2">
      <t>ニチ</t>
    </rPh>
    <phoneticPr fontId="3"/>
  </si>
  <si>
    <t>9日</t>
    <rPh sb="1" eb="2">
      <t>ニチ</t>
    </rPh>
    <phoneticPr fontId="3"/>
  </si>
  <si>
    <t>10日</t>
    <rPh sb="2" eb="3">
      <t>ニチ</t>
    </rPh>
    <phoneticPr fontId="3"/>
  </si>
  <si>
    <t>11日</t>
    <rPh sb="2" eb="3">
      <t>ニチ</t>
    </rPh>
    <phoneticPr fontId="3"/>
  </si>
  <si>
    <t>12日</t>
    <rPh sb="2" eb="3">
      <t>ニチ</t>
    </rPh>
    <phoneticPr fontId="3"/>
  </si>
  <si>
    <t>13日</t>
    <rPh sb="2" eb="3">
      <t>ニチ</t>
    </rPh>
    <phoneticPr fontId="3"/>
  </si>
  <si>
    <t>14日</t>
    <rPh sb="2" eb="3">
      <t>ニチ</t>
    </rPh>
    <phoneticPr fontId="3"/>
  </si>
  <si>
    <t>15日</t>
    <rPh sb="2" eb="3">
      <t>ニチ</t>
    </rPh>
    <phoneticPr fontId="3"/>
  </si>
  <si>
    <t>16日</t>
    <rPh sb="2" eb="3">
      <t>ニチ</t>
    </rPh>
    <phoneticPr fontId="3"/>
  </si>
  <si>
    <t>17日</t>
    <rPh sb="2" eb="3">
      <t>ニチ</t>
    </rPh>
    <phoneticPr fontId="3"/>
  </si>
  <si>
    <t>18日</t>
    <rPh sb="2" eb="3">
      <t>ニチ</t>
    </rPh>
    <phoneticPr fontId="3"/>
  </si>
  <si>
    <t>19日</t>
    <rPh sb="2" eb="3">
      <t>ニチ</t>
    </rPh>
    <phoneticPr fontId="3"/>
  </si>
  <si>
    <t>20日</t>
    <rPh sb="2" eb="3">
      <t>ニチ</t>
    </rPh>
    <phoneticPr fontId="3"/>
  </si>
  <si>
    <t>21日</t>
    <rPh sb="2" eb="3">
      <t>ニチ</t>
    </rPh>
    <phoneticPr fontId="3"/>
  </si>
  <si>
    <t>22日</t>
    <rPh sb="2" eb="3">
      <t>ニチ</t>
    </rPh>
    <phoneticPr fontId="3"/>
  </si>
  <si>
    <t>23日</t>
    <rPh sb="2" eb="3">
      <t>ニチ</t>
    </rPh>
    <phoneticPr fontId="3"/>
  </si>
  <si>
    <t>24日</t>
    <rPh sb="2" eb="3">
      <t>ニチ</t>
    </rPh>
    <phoneticPr fontId="3"/>
  </si>
  <si>
    <t>25日</t>
    <rPh sb="2" eb="3">
      <t>ニチ</t>
    </rPh>
    <phoneticPr fontId="3"/>
  </si>
  <si>
    <t>26日</t>
    <rPh sb="2" eb="3">
      <t>ニチ</t>
    </rPh>
    <phoneticPr fontId="3"/>
  </si>
  <si>
    <t>27日</t>
    <rPh sb="2" eb="3">
      <t>ニチ</t>
    </rPh>
    <phoneticPr fontId="3"/>
  </si>
  <si>
    <t>28日</t>
    <rPh sb="2" eb="3">
      <t>ニチ</t>
    </rPh>
    <phoneticPr fontId="3"/>
  </si>
  <si>
    <t>29日</t>
    <rPh sb="2" eb="3">
      <t>ニチ</t>
    </rPh>
    <phoneticPr fontId="3"/>
  </si>
  <si>
    <t>30日</t>
    <rPh sb="2" eb="3">
      <t>ニチ</t>
    </rPh>
    <phoneticPr fontId="3"/>
  </si>
  <si>
    <t>31日</t>
    <rPh sb="2" eb="3">
      <t>ニチ</t>
    </rPh>
    <phoneticPr fontId="3"/>
  </si>
  <si>
    <t>g</t>
    <phoneticPr fontId="3"/>
  </si>
  <si>
    <t>月</t>
    <rPh sb="0" eb="1">
      <t>ゲツ</t>
    </rPh>
    <phoneticPr fontId="3"/>
  </si>
  <si>
    <t>kg</t>
    <phoneticPr fontId="3"/>
  </si>
  <si>
    <t>火</t>
    <rPh sb="0" eb="1">
      <t>カ</t>
    </rPh>
    <phoneticPr fontId="3"/>
  </si>
  <si>
    <t>本</t>
    <rPh sb="0" eb="1">
      <t>ホン</t>
    </rPh>
    <phoneticPr fontId="3"/>
  </si>
  <si>
    <t>水</t>
    <rPh sb="0" eb="1">
      <t>スイ</t>
    </rPh>
    <phoneticPr fontId="3"/>
  </si>
  <si>
    <t>個</t>
    <rPh sb="0" eb="1">
      <t>コ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</si>
  <si>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</si>
  <si>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</si>
  <si>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食材料費請求内訳書</t>
    <rPh sb="0" eb="4">
      <t>ショクザイリョウヒ</t>
    </rPh>
    <rPh sb="4" eb="6">
      <t>セイキュウ</t>
    </rPh>
    <rPh sb="6" eb="8">
      <t>ウチワケ</t>
    </rPh>
    <rPh sb="8" eb="9">
      <t>ショ</t>
    </rPh>
    <phoneticPr fontId="3"/>
  </si>
  <si>
    <t>実施日：</t>
    <rPh sb="0" eb="3">
      <t>ジッシビ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</si>
  <si>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</si>
  <si>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</si>
  <si>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</si>
  <si>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日（</t>
    <rPh sb="0" eb="1">
      <t>ニチ</t>
    </rPh>
    <phoneticPr fontId="3"/>
  </si>
  <si>
    <t>）</t>
    <phoneticPr fontId="3"/>
  </si>
  <si>
    <t>種別</t>
    <rPh sb="0" eb="2">
      <t>シュベツ</t>
    </rPh>
    <phoneticPr fontId="3"/>
  </si>
  <si>
    <t>生徒
＋
職員等</t>
    <rPh sb="0" eb="2">
      <t>セイト</t>
    </rPh>
    <rPh sb="5" eb="7">
      <t>ショクイン</t>
    </rPh>
    <rPh sb="7" eb="8">
      <t>ナド</t>
    </rPh>
    <phoneticPr fontId="3"/>
  </si>
  <si>
    <t>保存食
＋
予備食</t>
    <rPh sb="0" eb="2">
      <t>ホゾン</t>
    </rPh>
    <rPh sb="2" eb="3">
      <t>ショク</t>
    </rPh>
    <rPh sb="6" eb="8">
      <t>ヨビ</t>
    </rPh>
    <rPh sb="8" eb="9">
      <t>ショク</t>
    </rPh>
    <phoneticPr fontId="3"/>
  </si>
  <si>
    <t>実施数</t>
    <rPh sb="0" eb="2">
      <t>ジッシ</t>
    </rPh>
    <rPh sb="2" eb="3">
      <t>スウ</t>
    </rPh>
    <phoneticPr fontId="3"/>
  </si>
  <si>
    <t>単位(円)</t>
    <rPh sb="0" eb="2">
      <t>タンイ</t>
    </rPh>
    <rPh sb="3" eb="4">
      <t>エン</t>
    </rPh>
    <phoneticPr fontId="3"/>
  </si>
  <si>
    <t>１食当</t>
    <rPh sb="1" eb="2">
      <t>ショク</t>
    </rPh>
    <rPh sb="2" eb="3">
      <t>トウ</t>
    </rPh>
    <phoneticPr fontId="3"/>
  </si>
  <si>
    <t>主食＋副食＋牛乳</t>
    <rPh sb="0" eb="2">
      <t>シュショク</t>
    </rPh>
    <rPh sb="3" eb="5">
      <t>フクショク</t>
    </rPh>
    <rPh sb="6" eb="8">
      <t>ギュウニュウ</t>
    </rPh>
    <phoneticPr fontId="3"/>
  </si>
  <si>
    <t>…A</t>
    <phoneticPr fontId="3"/>
  </si>
  <si>
    <t>副食数</t>
    <rPh sb="0" eb="2">
      <t>フクショク</t>
    </rPh>
    <rPh sb="2" eb="3">
      <t>スウ</t>
    </rPh>
    <phoneticPr fontId="3"/>
  </si>
  <si>
    <t>Ａ＋Ｂ</t>
    <phoneticPr fontId="3"/>
  </si>
  <si>
    <t>副食食材料費</t>
    <rPh sb="0" eb="2">
      <t>フクショク</t>
    </rPh>
    <rPh sb="2" eb="4">
      <t>ショクザイ</t>
    </rPh>
    <rPh sb="4" eb="5">
      <t>リョウ</t>
    </rPh>
    <rPh sb="5" eb="6">
      <t>ヒ</t>
    </rPh>
    <phoneticPr fontId="3"/>
  </si>
  <si>
    <t>主食＋副食</t>
    <rPh sb="0" eb="2">
      <t>シュショク</t>
    </rPh>
    <rPh sb="3" eb="5">
      <t>フクショク</t>
    </rPh>
    <phoneticPr fontId="3"/>
  </si>
  <si>
    <t>…B</t>
    <phoneticPr fontId="3"/>
  </si>
  <si>
    <t>主食数</t>
    <rPh sb="0" eb="2">
      <t>シュショク</t>
    </rPh>
    <rPh sb="2" eb="3">
      <t>スウ</t>
    </rPh>
    <phoneticPr fontId="3"/>
  </si>
  <si>
    <t>主食材料費</t>
    <rPh sb="0" eb="2">
      <t>シュショク</t>
    </rPh>
    <rPh sb="2" eb="4">
      <t>ザイリョウ</t>
    </rPh>
    <rPh sb="4" eb="5">
      <t>ヒ</t>
    </rPh>
    <phoneticPr fontId="3"/>
  </si>
  <si>
    <t>牛乳</t>
    <rPh sb="0" eb="2">
      <t>ギュウニュウ</t>
    </rPh>
    <phoneticPr fontId="3"/>
  </si>
  <si>
    <t>…C</t>
    <phoneticPr fontId="3"/>
  </si>
  <si>
    <t>牛乳数</t>
    <rPh sb="0" eb="2">
      <t>ギュウニュウ</t>
    </rPh>
    <rPh sb="2" eb="3">
      <t>スウ</t>
    </rPh>
    <phoneticPr fontId="3"/>
  </si>
  <si>
    <t>Ａ＋Ｃ</t>
    <phoneticPr fontId="3"/>
  </si>
  <si>
    <t>主食（おかわり用）</t>
    <rPh sb="0" eb="2">
      <t>シュショク</t>
    </rPh>
    <rPh sb="7" eb="8">
      <t>ヨウ</t>
    </rPh>
    <phoneticPr fontId="3"/>
  </si>
  <si>
    <t>-</t>
    <phoneticPr fontId="3"/>
  </si>
  <si>
    <t>…D</t>
    <phoneticPr fontId="3"/>
  </si>
  <si>
    <t>食材料費合計（税込）</t>
    <rPh sb="0" eb="1">
      <t>ショク</t>
    </rPh>
    <rPh sb="2" eb="3">
      <t>リョウ</t>
    </rPh>
    <rPh sb="3" eb="4">
      <t>ヒ</t>
    </rPh>
    <rPh sb="4" eb="6">
      <t>ゴウケイ</t>
    </rPh>
    <rPh sb="7" eb="9">
      <t>ゼイコ</t>
    </rPh>
    <phoneticPr fontId="3"/>
  </si>
  <si>
    <r>
      <t>10</t>
    </r>
    <r>
      <rPr>
        <sz val="10"/>
        <rFont val="ＭＳ Ｐゴシック"/>
        <family val="2"/>
        <charset val="128"/>
      </rPr>
      <t>％対象</t>
    </r>
    <rPh sb="3" eb="5">
      <t>タイショウ</t>
    </rPh>
    <phoneticPr fontId="3"/>
  </si>
  <si>
    <t>消費税</t>
    <rPh sb="0" eb="3">
      <t>ショウヒゼイ</t>
    </rPh>
    <phoneticPr fontId="3"/>
  </si>
  <si>
    <r>
      <t>8</t>
    </r>
    <r>
      <rPr>
        <sz val="10"/>
        <rFont val="ＭＳ Ｐゴシック"/>
        <family val="2"/>
        <charset val="128"/>
      </rPr>
      <t>％対象</t>
    </r>
    <rPh sb="2" eb="4">
      <t>タイショウ</t>
    </rPh>
    <phoneticPr fontId="3"/>
  </si>
  <si>
    <t>※は軽減税率対象</t>
  </si>
  <si>
    <t>献立名</t>
    <phoneticPr fontId="3"/>
  </si>
  <si>
    <t>食材料名</t>
    <rPh sb="0" eb="1">
      <t>ショク</t>
    </rPh>
    <rPh sb="1" eb="4">
      <t>ザイリョウメイ</t>
    </rPh>
    <phoneticPr fontId="3"/>
  </si>
  <si>
    <t>※</t>
    <phoneticPr fontId="3"/>
  </si>
  <si>
    <t>仕入れ業者</t>
    <rPh sb="0" eb="2">
      <t>シイ</t>
    </rPh>
    <rPh sb="3" eb="5">
      <t>ギョウシャ</t>
    </rPh>
    <phoneticPr fontId="3"/>
  </si>
  <si>
    <t>一人当り可食量</t>
    <rPh sb="4" eb="6">
      <t>カショク</t>
    </rPh>
    <phoneticPr fontId="3"/>
  </si>
  <si>
    <t>一人当り使用量</t>
    <rPh sb="4" eb="6">
      <t>シヨウ</t>
    </rPh>
    <rPh sb="6" eb="7">
      <t>リョウ</t>
    </rPh>
    <phoneticPr fontId="3"/>
  </si>
  <si>
    <t>使用量×実施数</t>
    <rPh sb="0" eb="3">
      <t>シヨウリョウ</t>
    </rPh>
    <rPh sb="4" eb="7">
      <t>ジッシスウ</t>
    </rPh>
    <phoneticPr fontId="3"/>
  </si>
  <si>
    <t>全量</t>
    <rPh sb="0" eb="2">
      <t>ゼンリョウ</t>
    </rPh>
    <phoneticPr fontId="3"/>
  </si>
  <si>
    <t>単価</t>
    <phoneticPr fontId="3"/>
  </si>
  <si>
    <t>食材費</t>
    <rPh sb="0" eb="2">
      <t>ショクザイ</t>
    </rPh>
    <rPh sb="2" eb="3">
      <t>ヒ</t>
    </rPh>
    <phoneticPr fontId="3"/>
  </si>
  <si>
    <t>単位</t>
    <rPh sb="0" eb="2">
      <t>タンイ</t>
    </rPh>
    <phoneticPr fontId="3"/>
  </si>
  <si>
    <t>（円）</t>
    <rPh sb="1" eb="2">
      <t>エン</t>
    </rPh>
    <phoneticPr fontId="3"/>
  </si>
  <si>
    <t>g</t>
  </si>
  <si>
    <t>牛乳</t>
  </si>
  <si>
    <t>こしょう</t>
  </si>
  <si>
    <t>円/</t>
  </si>
  <si>
    <t>　</t>
    <phoneticPr fontId="3"/>
  </si>
  <si>
    <t>トマトケチャップ</t>
  </si>
  <si>
    <t>薄口しょうゆ</t>
  </si>
  <si>
    <t>ウスターソース</t>
  </si>
  <si>
    <t>トマト（水煮）ダイス</t>
  </si>
  <si>
    <t>ガーリックパウダー</t>
  </si>
  <si>
    <t>牛乳調整数</t>
    <rPh sb="0" eb="2">
      <t>ギュウニュウ</t>
    </rPh>
    <rPh sb="2" eb="4">
      <t>チョウセイ</t>
    </rPh>
    <rPh sb="4" eb="5">
      <t>スウ</t>
    </rPh>
    <phoneticPr fontId="3"/>
  </si>
  <si>
    <t>差引牛乳数</t>
    <rPh sb="0" eb="2">
      <t>サシヒキ</t>
    </rPh>
    <rPh sb="2" eb="4">
      <t>ギュウニュウ</t>
    </rPh>
    <rPh sb="4" eb="5">
      <t>スウ</t>
    </rPh>
    <phoneticPr fontId="3"/>
  </si>
  <si>
    <t>月分</t>
    <rPh sb="0" eb="1">
      <t>ガツ</t>
    </rPh>
    <rPh sb="1" eb="2">
      <t>ブン</t>
    </rPh>
    <phoneticPr fontId="3"/>
  </si>
  <si>
    <t>米飯</t>
  </si>
  <si>
    <t>精白米</t>
    <rPh sb="0" eb="2">
      <t>セイハク</t>
    </rPh>
    <rPh sb="2" eb="3">
      <t>マイ</t>
    </rPh>
    <phoneticPr fontId="3"/>
  </si>
  <si>
    <t>円/</t>
    <rPh sb="0" eb="1">
      <t>エン</t>
    </rPh>
    <phoneticPr fontId="3"/>
  </si>
  <si>
    <t>kg</t>
  </si>
  <si>
    <t>牛乳</t>
    <phoneticPr fontId="23"/>
  </si>
  <si>
    <t>個</t>
  </si>
  <si>
    <t>主食（カット食不要分）</t>
    <rPh sb="0" eb="2">
      <t>シュショク</t>
    </rPh>
    <rPh sb="6" eb="7">
      <t>ショク</t>
    </rPh>
    <rPh sb="7" eb="9">
      <t>フヨウ</t>
    </rPh>
    <rPh sb="9" eb="10">
      <t>ブン</t>
    </rPh>
    <phoneticPr fontId="3"/>
  </si>
  <si>
    <t>Ａ＋Ｂ＋Ｄ-E</t>
    <phoneticPr fontId="3"/>
  </si>
  <si>
    <t>人参</t>
  </si>
  <si>
    <t>塩</t>
  </si>
  <si>
    <t>米油</t>
  </si>
  <si>
    <t>じゃがいも(男爵)</t>
  </si>
  <si>
    <t>水</t>
  </si>
  <si>
    <t>人参</t>
    <phoneticPr fontId="23"/>
  </si>
  <si>
    <t>ウスターソース</t>
    <phoneticPr fontId="23"/>
  </si>
  <si>
    <t>塩</t>
    <phoneticPr fontId="23"/>
  </si>
  <si>
    <t>こしょう</t>
    <phoneticPr fontId="23"/>
  </si>
  <si>
    <t>米油</t>
    <phoneticPr fontId="23"/>
  </si>
  <si>
    <t>ガーリックパウダー</t>
    <phoneticPr fontId="23"/>
  </si>
  <si>
    <t>トマトケチャップ</t>
    <phoneticPr fontId="23"/>
  </si>
  <si>
    <t>トマト（水煮）ダイス</t>
    <phoneticPr fontId="23"/>
  </si>
  <si>
    <t>じゃがいも(男爵)</t>
    <phoneticPr fontId="23"/>
  </si>
  <si>
    <t>薄口しょうゆ</t>
    <phoneticPr fontId="23"/>
  </si>
  <si>
    <t>水</t>
    <phoneticPr fontId="23"/>
  </si>
  <si>
    <t>ゆで塩3釜</t>
    <rPh sb="2" eb="3">
      <t>シオ</t>
    </rPh>
    <rPh sb="4" eb="5">
      <t>カマ</t>
    </rPh>
    <phoneticPr fontId="23"/>
  </si>
  <si>
    <t>E社</t>
    <rPh sb="1" eb="2">
      <t>シャ</t>
    </rPh>
    <phoneticPr fontId="1"/>
  </si>
  <si>
    <t>F社</t>
    <rPh sb="1" eb="2">
      <t>シャ</t>
    </rPh>
    <phoneticPr fontId="1"/>
  </si>
  <si>
    <t>A社</t>
    <rPh sb="1" eb="2">
      <t>シャ</t>
    </rPh>
    <phoneticPr fontId="1"/>
  </si>
  <si>
    <t>B社</t>
    <rPh sb="1" eb="2">
      <t>シャ</t>
    </rPh>
    <phoneticPr fontId="1"/>
  </si>
  <si>
    <t>D青果業者</t>
    <rPh sb="1" eb="3">
      <t>セイカ</t>
    </rPh>
    <rPh sb="3" eb="5">
      <t>ギョウシャ</t>
    </rPh>
    <phoneticPr fontId="1"/>
  </si>
  <si>
    <t>D青果業者</t>
    <rPh sb="1" eb="3">
      <t>セイカ</t>
    </rPh>
    <rPh sb="3" eb="5">
      <t>ギョウシャ</t>
    </rPh>
    <phoneticPr fontId="3"/>
  </si>
  <si>
    <t>C精肉業者</t>
    <rPh sb="1" eb="5">
      <t>セイニクギョウシャ</t>
    </rPh>
    <phoneticPr fontId="1"/>
  </si>
  <si>
    <t>5月</t>
    <phoneticPr fontId="3"/>
  </si>
  <si>
    <t>ハヤシライス</t>
  </si>
  <si>
    <t>豚肉(肩ロース)</t>
    <phoneticPr fontId="23"/>
  </si>
  <si>
    <t>豚肉(肩ロース)</t>
  </si>
  <si>
    <t>レンズ豆</t>
    <phoneticPr fontId="23"/>
  </si>
  <si>
    <t>レンズ豆</t>
  </si>
  <si>
    <t>玉ねぎ</t>
    <phoneticPr fontId="23"/>
  </si>
  <si>
    <t>玉ねぎ</t>
  </si>
  <si>
    <t>マッシュルーム水煮</t>
    <phoneticPr fontId="23"/>
  </si>
  <si>
    <t>マッシュルーム水煮</t>
  </si>
  <si>
    <t>ハヤシルウ（米粉）</t>
    <phoneticPr fontId="23"/>
  </si>
  <si>
    <t>ハヤシルウ（米粉）</t>
  </si>
  <si>
    <t>赤ワイン</t>
    <phoneticPr fontId="23"/>
  </si>
  <si>
    <t>赤ワイン</t>
  </si>
  <si>
    <t>濃口しょうゆ</t>
    <phoneticPr fontId="23"/>
  </si>
  <si>
    <t>濃口しょうゆ</t>
  </si>
  <si>
    <t>ローリエ</t>
    <phoneticPr fontId="23"/>
  </si>
  <si>
    <t>ローリエ</t>
  </si>
  <si>
    <t>海苔バタポテト</t>
  </si>
  <si>
    <t>バター</t>
    <phoneticPr fontId="23"/>
  </si>
  <si>
    <t>バター</t>
  </si>
  <si>
    <t>青のり</t>
    <phoneticPr fontId="23"/>
  </si>
  <si>
    <t>青のり</t>
  </si>
  <si>
    <t>ウインナーとピーマンの炒め物</t>
  </si>
  <si>
    <t>カットウインナー(6㎜)</t>
    <phoneticPr fontId="23"/>
  </si>
  <si>
    <t>カットウインナー(6㎜)</t>
  </si>
  <si>
    <t>ピーマン</t>
    <phoneticPr fontId="23"/>
  </si>
  <si>
    <t>ピーマン</t>
  </si>
  <si>
    <t>アスパラガスのサラダ</t>
  </si>
  <si>
    <t>アスパラガス</t>
    <phoneticPr fontId="23"/>
  </si>
  <si>
    <t>アスパラガス</t>
  </si>
  <si>
    <t>ホールコーン</t>
    <phoneticPr fontId="23"/>
  </si>
  <si>
    <t>ホールコーン</t>
  </si>
  <si>
    <t>ごまドレッシング(8)</t>
    <phoneticPr fontId="23"/>
  </si>
  <si>
    <t>ごまドレッシング(8)</t>
  </si>
  <si>
    <t>ゆで塩4釜</t>
    <rPh sb="2" eb="3">
      <t>シオ</t>
    </rPh>
    <rPh sb="4" eb="5">
      <t>カマ</t>
    </rPh>
    <phoneticPr fontId="23"/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</si>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</sst>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00;[Red]\-#,##0.000"/>
    <numFmt numFmtId="177" formatCode="m/d/yyyy"/>
    <numFmt numFmtId="178" formatCode="0.000"/>
    <numFmt numFmtId="179" formatCode="#,##0_);[Red]\(#,##0\)"/>
    <numFmt numFmtId="180" formatCode="#,##0.000_ ;[Red]\-#,##0.000\ "/>
    <numFmt numFmtId="181" formatCode="#,##0.00_);[Red]\(#,##0.00\)"/>
    <numFmt numFmtId="182" formatCode="#,##0.0;[Red]\-#,##0.0"/>
    <numFmt numFmtId="183" formatCode="0.0"/>
  </numFmts>
  <fonts count="3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22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name val="DejaVu Sans"/>
      <family val="2"/>
    </font>
    <font>
      <b/>
      <sz val="12"/>
      <color theme="1"/>
      <name val="游ゴシック"/>
      <family val="2"/>
      <charset val="128"/>
      <scheme val="minor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DejaVu Sans"/>
      <family val="2"/>
    </font>
    <font>
      <sz val="11"/>
      <name val="游ゴシック"/>
      <family val="3"/>
      <charset val="128"/>
      <scheme val="minor"/>
    </font>
    <font>
      <sz val="10"/>
      <name val="DejaVu Sans"/>
      <family val="2"/>
    </font>
    <font>
      <sz val="10"/>
      <name val="ＭＳ Ｐゴシック"/>
      <family val="2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indexed="8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2"/>
      <name val="游ゴシック"/>
      <family val="2"/>
      <charset val="128"/>
      <scheme val="minor"/>
    </font>
    <font>
      <sz val="9"/>
      <name val="ＭＳ Ｐゴシック"/>
      <family val="2"/>
      <charset val="128"/>
    </font>
    <font>
      <sz val="9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99"/>
        <bgColor indexed="29"/>
      </patternFill>
    </fill>
    <fill>
      <patternFill patternType="solid">
        <fgColor indexed="27"/>
        <bgColor indexed="41"/>
      </patternFill>
    </fill>
    <fill>
      <patternFill patternType="solid">
        <fgColor rgb="FFFF6699"/>
        <bgColor indexed="64"/>
      </patternFill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auto="1"/>
      </bottom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auto="1"/>
      </bottom>
      <diagonal/>
    </border>
    <border>
      <left/>
      <right style="thin">
        <color indexed="8"/>
      </right>
      <top style="hair">
        <color indexed="8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auto="1"/>
      </bottom>
      <diagonal/>
    </border>
    <border>
      <left style="hair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hair">
        <color indexed="8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8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indexed="8"/>
      </right>
      <top style="thin">
        <color auto="1"/>
      </top>
      <bottom style="medium">
        <color indexed="64"/>
      </bottom>
      <diagonal/>
    </border>
    <border>
      <left style="hair">
        <color indexed="8"/>
      </left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hair">
        <color indexed="8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indexed="8"/>
      </right>
      <top style="thin">
        <color auto="1"/>
      </top>
      <bottom/>
      <diagonal/>
    </border>
    <border>
      <left style="hair">
        <color indexed="8"/>
      </left>
      <right style="thin">
        <color indexed="8"/>
      </right>
      <top style="thin">
        <color auto="1"/>
      </top>
      <bottom/>
      <diagonal/>
    </border>
    <border>
      <left style="hair">
        <color indexed="8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thin">
        <color indexed="8"/>
      </right>
      <top/>
      <bottom style="thin">
        <color auto="1"/>
      </bottom>
      <diagonal/>
    </border>
    <border>
      <left style="hair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79" fontId="20" fillId="0" borderId="0" applyBorder="0" applyProtection="0"/>
    <xf numFmtId="0" fontId="21" fillId="0" borderId="0">
      <alignment vertical="center"/>
    </xf>
    <xf numFmtId="0" fontId="20" fillId="0" borderId="0"/>
  </cellStyleXfs>
  <cellXfs count="28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38" fontId="2" fillId="0" borderId="0" xfId="1" applyFont="1" applyAlignment="1">
      <alignment horizontal="center" vertical="center"/>
    </xf>
    <xf numFmtId="38" fontId="4" fillId="0" borderId="0" xfId="1" applyFont="1">
      <alignment vertical="center"/>
    </xf>
    <xf numFmtId="38" fontId="1" fillId="0" borderId="0" xfId="1" applyFont="1">
      <alignment vertical="center"/>
    </xf>
    <xf numFmtId="49" fontId="0" fillId="0" borderId="0" xfId="1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38" fontId="1" fillId="0" borderId="1" xfId="1" applyFont="1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8" fontId="1" fillId="0" borderId="2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0" xfId="0" applyNumberFormat="1">
      <alignment vertical="center"/>
    </xf>
    <xf numFmtId="0" fontId="0" fillId="0" borderId="3" xfId="0" applyBorder="1" applyAlignment="1">
      <alignment horizontal="center" vertical="center"/>
    </xf>
    <xf numFmtId="38" fontId="1" fillId="0" borderId="3" xfId="1" applyFont="1" applyBorder="1">
      <alignment vertical="center"/>
    </xf>
    <xf numFmtId="38" fontId="1" fillId="0" borderId="1" xfId="1" applyFont="1" applyBorder="1">
      <alignment vertical="center"/>
    </xf>
    <xf numFmtId="38" fontId="0" fillId="0" borderId="1" xfId="1" applyFont="1" applyBorder="1">
      <alignment vertical="center"/>
    </xf>
    <xf numFmtId="0" fontId="0" fillId="0" borderId="2" xfId="0" applyBorder="1">
      <alignment vertical="center"/>
    </xf>
    <xf numFmtId="38" fontId="0" fillId="0" borderId="0" xfId="1" applyFont="1">
      <alignment vertical="center"/>
    </xf>
    <xf numFmtId="38" fontId="0" fillId="0" borderId="4" xfId="1" applyFont="1" applyBorder="1">
      <alignment vertical="center"/>
    </xf>
    <xf numFmtId="176" fontId="0" fillId="0" borderId="0" xfId="1" applyNumberFormat="1" applyFont="1">
      <alignment vertical="center"/>
    </xf>
    <xf numFmtId="0" fontId="5" fillId="0" borderId="0" xfId="0" applyFont="1">
      <alignment vertical="center"/>
    </xf>
    <xf numFmtId="177" fontId="6" fillId="0" borderId="5" xfId="0" applyNumberFormat="1" applyFont="1" applyBorder="1" applyAlignment="1">
      <alignment horizontal="left" vertical="center"/>
    </xf>
    <xf numFmtId="177" fontId="6" fillId="0" borderId="0" xfId="0" applyNumberFormat="1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49" fontId="6" fillId="0" borderId="0" xfId="0" applyNumberFormat="1" applyFont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6" fillId="0" borderId="0" xfId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6" fillId="0" borderId="0" xfId="1" applyNumberFormat="1" applyFont="1" applyAlignment="1">
      <alignment horizontal="right" vertical="center"/>
    </xf>
    <xf numFmtId="38" fontId="6" fillId="0" borderId="0" xfId="1" applyFont="1" applyAlignment="1">
      <alignment horizontal="right" vertical="center"/>
    </xf>
    <xf numFmtId="0" fontId="7" fillId="0" borderId="0" xfId="0" applyFont="1" applyAlignment="1"/>
    <xf numFmtId="0" fontId="8" fillId="0" borderId="0" xfId="0" applyFo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38" fontId="11" fillId="0" borderId="0" xfId="1" applyFont="1" applyBorder="1" applyAlignment="1">
      <alignment horizontal="left" vertical="center"/>
    </xf>
    <xf numFmtId="176" fontId="10" fillId="0" borderId="0" xfId="1" applyNumberFormat="1" applyFont="1" applyAlignment="1">
      <alignment horizontal="right" vertical="center"/>
    </xf>
    <xf numFmtId="176" fontId="10" fillId="0" borderId="0" xfId="1" applyNumberFormat="1" applyFont="1" applyAlignment="1">
      <alignment horizontal="right"/>
    </xf>
    <xf numFmtId="38" fontId="10" fillId="0" borderId="0" xfId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10" fillId="0" borderId="3" xfId="0" applyFont="1" applyBorder="1" applyAlignment="1">
      <alignment horizontal="center" vertical="center"/>
    </xf>
    <xf numFmtId="38" fontId="10" fillId="0" borderId="13" xfId="1" applyFont="1" applyFill="1" applyBorder="1" applyAlignment="1">
      <alignment horizontal="right" vertical="center"/>
    </xf>
    <xf numFmtId="38" fontId="10" fillId="0" borderId="0" xfId="1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/>
    </xf>
    <xf numFmtId="38" fontId="10" fillId="0" borderId="17" xfId="1" applyFont="1" applyFill="1" applyBorder="1" applyAlignment="1">
      <alignment horizontal="right" vertical="center"/>
    </xf>
    <xf numFmtId="38" fontId="10" fillId="0" borderId="21" xfId="1" applyFont="1" applyFill="1" applyBorder="1" applyAlignment="1">
      <alignment horizontal="right" vertical="center"/>
    </xf>
    <xf numFmtId="38" fontId="10" fillId="2" borderId="3" xfId="1" applyFont="1" applyFill="1" applyBorder="1" applyAlignment="1" applyProtection="1">
      <alignment horizontal="right" vertical="center"/>
      <protection locked="0"/>
    </xf>
    <xf numFmtId="38" fontId="10" fillId="0" borderId="0" xfId="1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38" fontId="10" fillId="0" borderId="0" xfId="1" applyFont="1" applyFill="1" applyBorder="1" applyAlignment="1" applyProtection="1">
      <alignment horizontal="right" vertical="center"/>
      <protection locked="0"/>
    </xf>
    <xf numFmtId="178" fontId="0" fillId="0" borderId="0" xfId="0" applyNumberFormat="1" applyAlignment="1">
      <alignment horizontal="center" vertical="center"/>
    </xf>
    <xf numFmtId="38" fontId="0" fillId="0" borderId="0" xfId="1" applyFont="1" applyFill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29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38" fontId="17" fillId="0" borderId="0" xfId="1" applyFont="1" applyBorder="1" applyAlignment="1">
      <alignment horizontal="right" vertical="center"/>
    </xf>
    <xf numFmtId="38" fontId="18" fillId="5" borderId="40" xfId="1" applyFont="1" applyFill="1" applyBorder="1" applyAlignment="1">
      <alignment horizontal="center" vertical="center"/>
    </xf>
    <xf numFmtId="179" fontId="10" fillId="0" borderId="0" xfId="2" applyFont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 shrinkToFit="1"/>
    </xf>
    <xf numFmtId="0" fontId="18" fillId="0" borderId="46" xfId="0" applyFont="1" applyBorder="1" applyAlignment="1">
      <alignment horizontal="center" vertical="center" shrinkToFit="1"/>
    </xf>
    <xf numFmtId="0" fontId="18" fillId="0" borderId="47" xfId="0" applyFont="1" applyBorder="1" applyAlignment="1">
      <alignment horizontal="center" vertical="center" shrinkToFit="1"/>
    </xf>
    <xf numFmtId="38" fontId="18" fillId="0" borderId="43" xfId="1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38" fontId="18" fillId="0" borderId="5" xfId="1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176" fontId="18" fillId="4" borderId="43" xfId="1" applyNumberFormat="1" applyFont="1" applyFill="1" applyBorder="1" applyAlignment="1">
      <alignment horizontal="center" vertical="center"/>
    </xf>
    <xf numFmtId="38" fontId="18" fillId="5" borderId="50" xfId="1" applyFont="1" applyFill="1" applyBorder="1" applyAlignment="1">
      <alignment horizontal="center" vertical="center"/>
    </xf>
    <xf numFmtId="2" fontId="17" fillId="0" borderId="7" xfId="0" applyNumberFormat="1" applyFont="1" applyBorder="1" applyAlignment="1" applyProtection="1">
      <alignment horizontal="right" vertical="center" shrinkToFit="1"/>
      <protection locked="0"/>
    </xf>
    <xf numFmtId="0" fontId="17" fillId="0" borderId="53" xfId="0" applyFont="1" applyBorder="1" applyAlignment="1">
      <alignment horizontal="left" vertical="center" shrinkToFit="1"/>
    </xf>
    <xf numFmtId="38" fontId="17" fillId="0" borderId="7" xfId="1" quotePrefix="1" applyFont="1" applyBorder="1" applyAlignment="1">
      <alignment horizontal="right" vertical="center"/>
    </xf>
    <xf numFmtId="0" fontId="17" fillId="0" borderId="54" xfId="0" applyFont="1" applyBorder="1" applyAlignment="1">
      <alignment horizontal="left" vertical="center" shrinkToFit="1"/>
    </xf>
    <xf numFmtId="180" fontId="17" fillId="4" borderId="54" xfId="1" applyNumberFormat="1" applyFont="1" applyFill="1" applyBorder="1" applyAlignment="1">
      <alignment horizontal="right" vertical="center"/>
    </xf>
    <xf numFmtId="0" fontId="17" fillId="6" borderId="42" xfId="0" applyFont="1" applyFill="1" applyBorder="1" applyAlignment="1" applyProtection="1">
      <alignment horizontal="left" vertical="center" shrinkToFit="1"/>
      <protection locked="0"/>
    </xf>
    <xf numFmtId="38" fontId="17" fillId="5" borderId="55" xfId="1" applyFont="1" applyFill="1" applyBorder="1" applyAlignment="1">
      <alignment horizontal="right" vertical="center"/>
    </xf>
    <xf numFmtId="38" fontId="17" fillId="0" borderId="51" xfId="1" quotePrefix="1" applyFont="1" applyBorder="1" applyAlignment="1">
      <alignment horizontal="right" vertical="center"/>
    </xf>
    <xf numFmtId="2" fontId="17" fillId="0" borderId="7" xfId="0" applyNumberFormat="1" applyFont="1" applyBorder="1" applyAlignment="1" applyProtection="1">
      <alignment horizontal="right" vertical="center"/>
      <protection locked="0"/>
    </xf>
    <xf numFmtId="0" fontId="25" fillId="0" borderId="0" xfId="0" applyFont="1" applyAlignment="1">
      <alignment horizontal="left" vertical="center"/>
    </xf>
    <xf numFmtId="180" fontId="17" fillId="4" borderId="57" xfId="1" applyNumberFormat="1" applyFont="1" applyFill="1" applyBorder="1" applyAlignment="1">
      <alignment horizontal="right" vertical="center"/>
    </xf>
    <xf numFmtId="38" fontId="17" fillId="5" borderId="50" xfId="1" applyFont="1" applyFill="1" applyBorder="1" applyAlignment="1">
      <alignment horizontal="right" vertical="center"/>
    </xf>
    <xf numFmtId="0" fontId="10" fillId="0" borderId="59" xfId="0" applyFont="1" applyBorder="1" applyAlignment="1" applyProtection="1">
      <alignment horizontal="center" vertical="center" shrinkToFit="1"/>
      <protection locked="0"/>
    </xf>
    <xf numFmtId="2" fontId="17" fillId="0" borderId="59" xfId="0" applyNumberFormat="1" applyFont="1" applyBorder="1" applyAlignment="1" applyProtection="1">
      <alignment horizontal="right" vertical="center"/>
      <protection locked="0"/>
    </xf>
    <xf numFmtId="0" fontId="17" fillId="0" borderId="64" xfId="0" applyFont="1" applyBorder="1" applyAlignment="1" applyProtection="1">
      <alignment horizontal="left" vertical="center" shrinkToFit="1"/>
      <protection locked="0"/>
    </xf>
    <xf numFmtId="0" fontId="17" fillId="0" borderId="65" xfId="0" applyFont="1" applyBorder="1" applyAlignment="1" applyProtection="1">
      <alignment horizontal="left" vertical="center" shrinkToFit="1"/>
      <protection locked="0"/>
    </xf>
    <xf numFmtId="38" fontId="17" fillId="0" borderId="66" xfId="1" applyFont="1" applyBorder="1" applyAlignment="1">
      <alignment horizontal="right" vertical="center"/>
    </xf>
    <xf numFmtId="0" fontId="17" fillId="0" borderId="67" xfId="0" applyFont="1" applyBorder="1" applyAlignment="1">
      <alignment horizontal="left" vertical="center" shrinkToFit="1"/>
    </xf>
    <xf numFmtId="38" fontId="17" fillId="0" borderId="59" xfId="1" quotePrefix="1" applyFont="1" applyBorder="1" applyAlignment="1">
      <alignment horizontal="right" vertical="center"/>
    </xf>
    <xf numFmtId="0" fontId="17" fillId="0" borderId="65" xfId="0" applyFont="1" applyBorder="1" applyAlignment="1">
      <alignment horizontal="left" vertical="center" shrinkToFit="1"/>
    </xf>
    <xf numFmtId="180" fontId="17" fillId="4" borderId="61" xfId="1" applyNumberFormat="1" applyFont="1" applyFill="1" applyBorder="1" applyAlignment="1" applyProtection="1">
      <alignment horizontal="right" vertical="center"/>
      <protection locked="0"/>
    </xf>
    <xf numFmtId="180" fontId="17" fillId="4" borderId="65" xfId="1" applyNumberFormat="1" applyFont="1" applyFill="1" applyBorder="1" applyAlignment="1">
      <alignment horizontal="right" vertical="center"/>
    </xf>
    <xf numFmtId="0" fontId="17" fillId="6" borderId="60" xfId="0" applyFont="1" applyFill="1" applyBorder="1" applyAlignment="1" applyProtection="1">
      <alignment horizontal="left" vertical="center" shrinkToFit="1"/>
      <protection locked="0"/>
    </xf>
    <xf numFmtId="38" fontId="17" fillId="5" borderId="68" xfId="1" applyFont="1" applyFill="1" applyBorder="1" applyAlignment="1">
      <alignment horizontal="right" vertical="center"/>
    </xf>
    <xf numFmtId="0" fontId="10" fillId="0" borderId="69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38" fontId="0" fillId="0" borderId="34" xfId="1" applyFont="1" applyBorder="1">
      <alignment vertical="center"/>
    </xf>
    <xf numFmtId="178" fontId="0" fillId="0" borderId="0" xfId="0" applyNumberFormat="1" applyAlignment="1">
      <alignment horizontal="left" vertical="center"/>
    </xf>
    <xf numFmtId="49" fontId="22" fillId="0" borderId="45" xfId="3" applyNumberFormat="1" applyFont="1" applyBorder="1" applyAlignment="1">
      <alignment horizontal="center" vertical="center" shrinkToFit="1"/>
    </xf>
    <xf numFmtId="0" fontId="17" fillId="0" borderId="52" xfId="0" applyFont="1" applyBorder="1" applyAlignment="1" applyProtection="1">
      <alignment horizontal="center" vertical="center" shrinkToFit="1"/>
      <protection locked="0"/>
    </xf>
    <xf numFmtId="180" fontId="17" fillId="4" borderId="51" xfId="1" applyNumberFormat="1" applyFont="1" applyFill="1" applyBorder="1" applyAlignment="1" applyProtection="1">
      <alignment horizontal="right" vertical="center"/>
    </xf>
    <xf numFmtId="38" fontId="10" fillId="0" borderId="3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17" fillId="0" borderId="70" xfId="0" applyFont="1" applyBorder="1" applyAlignment="1" applyProtection="1">
      <alignment horizontal="center" vertical="center" shrinkToFit="1"/>
      <protection locked="0"/>
    </xf>
    <xf numFmtId="2" fontId="17" fillId="0" borderId="70" xfId="0" applyNumberFormat="1" applyFont="1" applyBorder="1" applyAlignment="1" applyProtection="1">
      <alignment horizontal="right" vertical="center" shrinkToFit="1"/>
      <protection locked="0"/>
    </xf>
    <xf numFmtId="0" fontId="17" fillId="0" borderId="54" xfId="0" applyFont="1" applyBorder="1" applyAlignment="1" applyProtection="1">
      <alignment horizontal="left" vertical="center" shrinkToFit="1"/>
      <protection locked="0"/>
    </xf>
    <xf numFmtId="0" fontId="17" fillId="0" borderId="52" xfId="0" applyFont="1" applyBorder="1" applyAlignment="1" applyProtection="1">
      <alignment horizontal="left" vertical="center" shrinkToFit="1"/>
      <protection locked="0"/>
    </xf>
    <xf numFmtId="38" fontId="17" fillId="0" borderId="51" xfId="1" applyFont="1" applyBorder="1" applyAlignment="1">
      <alignment horizontal="right" vertical="center"/>
    </xf>
    <xf numFmtId="38" fontId="17" fillId="0" borderId="70" xfId="1" quotePrefix="1" applyFont="1" applyBorder="1" applyAlignment="1">
      <alignment horizontal="right" vertical="center"/>
    </xf>
    <xf numFmtId="0" fontId="28" fillId="0" borderId="6" xfId="3" applyFont="1" applyBorder="1" applyAlignment="1">
      <alignment horizontal="right" vertical="center" shrinkToFit="1"/>
    </xf>
    <xf numFmtId="49" fontId="22" fillId="0" borderId="52" xfId="3" applyNumberFormat="1" applyFont="1" applyBorder="1" applyAlignment="1">
      <alignment horizontal="center" vertical="center" shrinkToFit="1"/>
    </xf>
    <xf numFmtId="182" fontId="17" fillId="0" borderId="70" xfId="1" quotePrefix="1" applyNumberFormat="1" applyFont="1" applyBorder="1" applyAlignment="1">
      <alignment horizontal="right" vertical="center"/>
    </xf>
    <xf numFmtId="0" fontId="27" fillId="0" borderId="0" xfId="0" applyFont="1">
      <alignment vertical="center"/>
    </xf>
    <xf numFmtId="0" fontId="29" fillId="0" borderId="0" xfId="0" applyFont="1">
      <alignment vertical="center"/>
    </xf>
    <xf numFmtId="0" fontId="27" fillId="0" borderId="28" xfId="0" applyFont="1" applyBorder="1">
      <alignment vertical="center"/>
    </xf>
    <xf numFmtId="183" fontId="28" fillId="0" borderId="6" xfId="3" applyNumberFormat="1" applyFont="1" applyBorder="1" applyAlignment="1">
      <alignment horizontal="right" vertical="center" shrinkToFit="1"/>
    </xf>
    <xf numFmtId="0" fontId="17" fillId="0" borderId="4" xfId="0" applyFont="1" applyBorder="1" applyAlignment="1" applyProtection="1">
      <alignment horizontal="center" vertical="center" shrinkToFit="1"/>
      <protection locked="0"/>
    </xf>
    <xf numFmtId="0" fontId="28" fillId="0" borderId="73" xfId="3" applyFont="1" applyBorder="1" applyAlignment="1">
      <alignment horizontal="right" vertical="center" shrinkToFit="1"/>
    </xf>
    <xf numFmtId="49" fontId="22" fillId="0" borderId="74" xfId="3" applyNumberFormat="1" applyFont="1" applyBorder="1" applyAlignment="1">
      <alignment horizontal="center" vertical="center" shrinkToFit="1"/>
    </xf>
    <xf numFmtId="49" fontId="22" fillId="0" borderId="75" xfId="3" applyNumberFormat="1" applyFont="1" applyBorder="1" applyAlignment="1">
      <alignment horizontal="center" vertical="center" shrinkToFit="1"/>
    </xf>
    <xf numFmtId="0" fontId="17" fillId="0" borderId="76" xfId="0" applyFont="1" applyBorder="1" applyAlignment="1">
      <alignment horizontal="left" vertical="center" shrinkToFit="1"/>
    </xf>
    <xf numFmtId="38" fontId="17" fillId="0" borderId="4" xfId="1" quotePrefix="1" applyFont="1" applyBorder="1" applyAlignment="1">
      <alignment horizontal="right" vertical="center"/>
    </xf>
    <xf numFmtId="0" fontId="17" fillId="0" borderId="77" xfId="0" applyFont="1" applyBorder="1" applyAlignment="1">
      <alignment horizontal="left" vertical="center" shrinkToFit="1"/>
    </xf>
    <xf numFmtId="180" fontId="17" fillId="4" borderId="66" xfId="1" applyNumberFormat="1" applyFont="1" applyFill="1" applyBorder="1" applyAlignment="1" applyProtection="1">
      <alignment horizontal="right" vertical="center"/>
    </xf>
    <xf numFmtId="180" fontId="17" fillId="4" borderId="77" xfId="1" applyNumberFormat="1" applyFont="1" applyFill="1" applyBorder="1" applyAlignment="1">
      <alignment horizontal="right" vertical="center"/>
    </xf>
    <xf numFmtId="0" fontId="17" fillId="6" borderId="72" xfId="0" applyFont="1" applyFill="1" applyBorder="1" applyAlignment="1" applyProtection="1">
      <alignment horizontal="left" vertical="center" shrinkToFit="1"/>
      <protection locked="0"/>
    </xf>
    <xf numFmtId="38" fontId="17" fillId="5" borderId="78" xfId="1" applyFont="1" applyFill="1" applyBorder="1" applyAlignment="1">
      <alignment horizontal="right" vertical="center"/>
    </xf>
    <xf numFmtId="0" fontId="17" fillId="0" borderId="5" xfId="0" applyFont="1" applyBorder="1" applyAlignment="1" applyProtection="1">
      <alignment horizontal="center" vertical="center" shrinkToFit="1"/>
      <protection locked="0"/>
    </xf>
    <xf numFmtId="0" fontId="28" fillId="0" borderId="81" xfId="3" applyFont="1" applyBorder="1" applyAlignment="1">
      <alignment horizontal="right" vertical="center" shrinkToFit="1"/>
    </xf>
    <xf numFmtId="49" fontId="22" fillId="0" borderId="44" xfId="3" applyNumberFormat="1" applyFont="1" applyBorder="1" applyAlignment="1">
      <alignment horizontal="center" vertical="center" shrinkToFit="1"/>
    </xf>
    <xf numFmtId="49" fontId="22" fillId="0" borderId="82" xfId="3" applyNumberFormat="1" applyFont="1" applyBorder="1" applyAlignment="1">
      <alignment horizontal="center" vertical="center" shrinkToFit="1"/>
    </xf>
    <xf numFmtId="0" fontId="17" fillId="0" borderId="83" xfId="0" applyFont="1" applyBorder="1" applyAlignment="1">
      <alignment horizontal="left" vertical="center" shrinkToFit="1"/>
    </xf>
    <xf numFmtId="0" fontId="17" fillId="0" borderId="57" xfId="0" applyFont="1" applyBorder="1" applyAlignment="1">
      <alignment horizontal="left" vertical="center" shrinkToFit="1"/>
    </xf>
    <xf numFmtId="38" fontId="17" fillId="0" borderId="66" xfId="1" applyFont="1" applyFill="1" applyBorder="1" applyAlignment="1">
      <alignment horizontal="right" vertical="center"/>
    </xf>
    <xf numFmtId="38" fontId="17" fillId="0" borderId="84" xfId="1" quotePrefix="1" applyFont="1" applyBorder="1" applyAlignment="1">
      <alignment horizontal="right" vertical="center"/>
    </xf>
    <xf numFmtId="180" fontId="17" fillId="4" borderId="84" xfId="1" applyNumberFormat="1" applyFont="1" applyFill="1" applyBorder="1" applyAlignment="1" applyProtection="1">
      <alignment horizontal="right" vertical="center"/>
    </xf>
    <xf numFmtId="181" fontId="30" fillId="0" borderId="0" xfId="2" applyNumberFormat="1" applyFont="1" applyBorder="1" applyAlignment="1" applyProtection="1">
      <alignment horizontal="left" vertical="center"/>
    </xf>
    <xf numFmtId="181" fontId="31" fillId="0" borderId="0" xfId="2" applyNumberFormat="1" applyFont="1" applyBorder="1" applyAlignment="1" applyProtection="1">
      <alignment horizontal="left" vertical="center"/>
    </xf>
    <xf numFmtId="0" fontId="17" fillId="0" borderId="70" xfId="0" applyFont="1" applyBorder="1" applyAlignment="1" applyProtection="1">
      <alignment horizontal="center" vertical="center" shrinkToFit="1"/>
      <protection locked="0"/>
    </xf>
    <xf numFmtId="38" fontId="10" fillId="0" borderId="3" xfId="1" applyFont="1" applyBorder="1" applyAlignment="1">
      <alignment horizontal="center" vertical="center"/>
    </xf>
    <xf numFmtId="0" fontId="17" fillId="0" borderId="4" xfId="0" applyFont="1" applyBorder="1" applyAlignment="1" applyProtection="1">
      <alignment horizontal="center" vertical="center" shrinkToFit="1"/>
      <protection locked="0"/>
    </xf>
    <xf numFmtId="0" fontId="17" fillId="0" borderId="5" xfId="0" applyFont="1" applyBorder="1" applyAlignment="1" applyProtection="1">
      <alignment horizontal="center" vertical="center" shrinkToFit="1"/>
      <protection locked="0"/>
    </xf>
    <xf numFmtId="0" fontId="10" fillId="0" borderId="59" xfId="0" applyFont="1" applyBorder="1" applyAlignment="1" applyProtection="1">
      <alignment horizontal="center" vertical="center" shrinkToFit="1"/>
      <protection locked="0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center" vertical="center"/>
    </xf>
    <xf numFmtId="38" fontId="2" fillId="0" borderId="0" xfId="1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38" fontId="10" fillId="2" borderId="10" xfId="1" applyFont="1" applyFill="1" applyBorder="1" applyAlignment="1" applyProtection="1">
      <alignment horizontal="right" vertical="center"/>
      <protection locked="0"/>
    </xf>
    <xf numFmtId="38" fontId="10" fillId="2" borderId="11" xfId="1" applyFont="1" applyFill="1" applyBorder="1" applyAlignment="1" applyProtection="1">
      <alignment horizontal="right" vertical="center"/>
      <protection locked="0"/>
    </xf>
    <xf numFmtId="38" fontId="10" fillId="2" borderId="12" xfId="1" applyFont="1" applyFill="1" applyBorder="1" applyAlignment="1" applyProtection="1">
      <alignment horizontal="right" vertical="center"/>
      <protection locked="0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38" fontId="10" fillId="2" borderId="18" xfId="1" applyFont="1" applyFill="1" applyBorder="1" applyAlignment="1" applyProtection="1">
      <alignment horizontal="right" vertical="center"/>
      <protection locked="0"/>
    </xf>
    <xf numFmtId="38" fontId="10" fillId="2" borderId="19" xfId="1" applyFont="1" applyFill="1" applyBorder="1" applyAlignment="1" applyProtection="1">
      <alignment horizontal="right" vertical="center"/>
      <protection locked="0"/>
    </xf>
    <xf numFmtId="38" fontId="10" fillId="2" borderId="20" xfId="1" applyFont="1" applyFill="1" applyBorder="1" applyAlignment="1" applyProtection="1">
      <alignment horizontal="right" vertical="center"/>
      <protection locked="0"/>
    </xf>
    <xf numFmtId="38" fontId="6" fillId="7" borderId="18" xfId="1" applyFont="1" applyFill="1" applyBorder="1" applyAlignment="1" applyProtection="1">
      <alignment horizontal="right" vertical="center"/>
      <protection locked="0"/>
    </xf>
    <xf numFmtId="38" fontId="6" fillId="7" borderId="20" xfId="1" applyFont="1" applyFill="1" applyBorder="1" applyAlignment="1" applyProtection="1">
      <alignment horizontal="right" vertical="center"/>
      <protection locked="0"/>
    </xf>
    <xf numFmtId="38" fontId="10" fillId="0" borderId="3" xfId="1" applyFon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38" fontId="0" fillId="0" borderId="22" xfId="1" applyFont="1" applyBorder="1" applyAlignment="1">
      <alignment horizontal="right" vertical="center"/>
    </xf>
    <xf numFmtId="38" fontId="0" fillId="0" borderId="23" xfId="1" applyFont="1" applyBorder="1" applyAlignment="1">
      <alignment horizontal="right" vertical="center"/>
    </xf>
    <xf numFmtId="38" fontId="0" fillId="0" borderId="24" xfId="1" applyFont="1" applyBorder="1" applyAlignment="1">
      <alignment horizontal="right" vertical="center"/>
    </xf>
    <xf numFmtId="178" fontId="0" fillId="0" borderId="3" xfId="0" applyNumberFormat="1" applyBorder="1" applyAlignment="1">
      <alignment horizontal="center" vertical="center"/>
    </xf>
    <xf numFmtId="38" fontId="0" fillId="0" borderId="6" xfId="1" applyFont="1" applyFill="1" applyBorder="1" applyAlignment="1">
      <alignment horizontal="right" vertical="center"/>
    </xf>
    <xf numFmtId="38" fontId="0" fillId="0" borderId="7" xfId="1" applyFont="1" applyFill="1" applyBorder="1" applyAlignment="1">
      <alignment horizontal="right" vertical="center"/>
    </xf>
    <xf numFmtId="38" fontId="0" fillId="0" borderId="8" xfId="1" applyFont="1" applyFill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38" fontId="10" fillId="2" borderId="14" xfId="1" applyFont="1" applyFill="1" applyBorder="1" applyAlignment="1" applyProtection="1">
      <alignment horizontal="right" vertical="center"/>
      <protection locked="0"/>
    </xf>
    <xf numFmtId="38" fontId="10" fillId="2" borderId="15" xfId="1" applyFont="1" applyFill="1" applyBorder="1" applyAlignment="1" applyProtection="1">
      <alignment horizontal="right" vertical="center"/>
      <protection locked="0"/>
    </xf>
    <xf numFmtId="38" fontId="10" fillId="2" borderId="16" xfId="1" applyFont="1" applyFill="1" applyBorder="1" applyAlignment="1" applyProtection="1">
      <alignment horizontal="right" vertical="center"/>
      <protection locked="0"/>
    </xf>
    <xf numFmtId="38" fontId="6" fillId="7" borderId="14" xfId="1" applyFont="1" applyFill="1" applyBorder="1" applyAlignment="1" applyProtection="1">
      <alignment horizontal="right" vertical="center"/>
      <protection locked="0"/>
    </xf>
    <xf numFmtId="38" fontId="6" fillId="7" borderId="16" xfId="1" applyFont="1" applyFill="1" applyBorder="1" applyAlignment="1" applyProtection="1">
      <alignment horizontal="right" vertical="center"/>
      <protection locked="0"/>
    </xf>
    <xf numFmtId="38" fontId="0" fillId="0" borderId="6" xfId="1" applyFont="1" applyBorder="1" applyAlignment="1">
      <alignment horizontal="right" vertical="center"/>
    </xf>
    <xf numFmtId="38" fontId="0" fillId="0" borderId="7" xfId="1" applyFont="1" applyBorder="1" applyAlignment="1">
      <alignment horizontal="right" vertical="center"/>
    </xf>
    <xf numFmtId="38" fontId="0" fillId="0" borderId="8" xfId="1" applyFont="1" applyBorder="1" applyAlignment="1">
      <alignment horizontal="right" vertical="center"/>
    </xf>
    <xf numFmtId="38" fontId="13" fillId="0" borderId="6" xfId="1" applyFont="1" applyBorder="1" applyAlignment="1">
      <alignment horizontal="center" vertical="center"/>
    </xf>
    <xf numFmtId="38" fontId="13" fillId="0" borderId="8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3" borderId="25" xfId="1" applyFont="1" applyFill="1" applyBorder="1" applyAlignment="1">
      <alignment horizontal="right" vertical="center"/>
    </xf>
    <xf numFmtId="38" fontId="0" fillId="3" borderId="26" xfId="1" applyFont="1" applyFill="1" applyBorder="1" applyAlignment="1">
      <alignment horizontal="right" vertical="center"/>
    </xf>
    <xf numFmtId="38" fontId="0" fillId="3" borderId="27" xfId="1" applyFont="1" applyFill="1" applyBorder="1" applyAlignment="1">
      <alignment horizontal="right" vertical="center"/>
    </xf>
    <xf numFmtId="0" fontId="10" fillId="0" borderId="56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38" fontId="10" fillId="0" borderId="56" xfId="1" applyFont="1" applyBorder="1" applyAlignment="1">
      <alignment horizontal="center" vertical="center"/>
    </xf>
    <xf numFmtId="38" fontId="10" fillId="0" borderId="70" xfId="1" applyFont="1" applyBorder="1" applyAlignment="1">
      <alignment horizontal="center" vertical="center"/>
    </xf>
    <xf numFmtId="38" fontId="10" fillId="0" borderId="45" xfId="1" applyFont="1" applyBorder="1" applyAlignment="1">
      <alignment horizontal="center" vertical="center"/>
    </xf>
    <xf numFmtId="38" fontId="6" fillId="0" borderId="56" xfId="1" applyFont="1" applyBorder="1" applyAlignment="1">
      <alignment horizontal="center" vertical="center"/>
    </xf>
    <xf numFmtId="38" fontId="6" fillId="0" borderId="45" xfId="1" applyFont="1" applyBorder="1" applyAlignment="1">
      <alignment horizontal="center" vertical="center"/>
    </xf>
    <xf numFmtId="38" fontId="10" fillId="0" borderId="3" xfId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38" fontId="0" fillId="0" borderId="3" xfId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38" fontId="10" fillId="0" borderId="6" xfId="1" applyFont="1" applyBorder="1" applyAlignment="1">
      <alignment horizontal="center" vertical="center"/>
    </xf>
    <xf numFmtId="38" fontId="10" fillId="0" borderId="7" xfId="1" applyFont="1" applyBorder="1" applyAlignment="1">
      <alignment horizontal="center" vertical="center"/>
    </xf>
    <xf numFmtId="38" fontId="10" fillId="0" borderId="8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/>
    </xf>
    <xf numFmtId="38" fontId="6" fillId="0" borderId="8" xfId="1" applyFont="1" applyBorder="1" applyAlignment="1">
      <alignment horizontal="center" vertical="center"/>
    </xf>
    <xf numFmtId="38" fontId="10" fillId="2" borderId="3" xfId="1" applyFont="1" applyFill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176" fontId="18" fillId="4" borderId="33" xfId="1" applyNumberFormat="1" applyFont="1" applyFill="1" applyBorder="1" applyAlignment="1">
      <alignment horizontal="center" vertical="center"/>
    </xf>
    <xf numFmtId="176" fontId="18" fillId="4" borderId="34" xfId="1" applyNumberFormat="1" applyFont="1" applyFill="1" applyBorder="1" applyAlignment="1">
      <alignment horizontal="center" vertical="center"/>
    </xf>
    <xf numFmtId="176" fontId="18" fillId="4" borderId="39" xfId="1" applyNumberFormat="1" applyFont="1" applyFill="1" applyBorder="1" applyAlignment="1">
      <alignment horizontal="center" vertical="center"/>
    </xf>
    <xf numFmtId="176" fontId="18" fillId="4" borderId="47" xfId="1" applyNumberFormat="1" applyFont="1" applyFill="1" applyBorder="1" applyAlignment="1">
      <alignment horizontal="center" vertical="center"/>
    </xf>
    <xf numFmtId="176" fontId="18" fillId="4" borderId="49" xfId="1" applyNumberFormat="1" applyFont="1" applyFill="1" applyBorder="1" applyAlignment="1">
      <alignment horizontal="center" vertical="center"/>
    </xf>
    <xf numFmtId="0" fontId="17" fillId="0" borderId="41" xfId="0" applyFont="1" applyBorder="1" applyAlignment="1" applyProtection="1">
      <alignment horizontal="center" vertical="center" shrinkToFit="1"/>
      <protection locked="0"/>
    </xf>
    <xf numFmtId="0" fontId="17" fillId="0" borderId="70" xfId="0" applyFont="1" applyBorder="1" applyAlignment="1" applyProtection="1">
      <alignment horizontal="center" vertical="center" shrinkToFit="1"/>
      <protection locked="0"/>
    </xf>
    <xf numFmtId="0" fontId="17" fillId="0" borderId="42" xfId="0" applyFont="1" applyBorder="1" applyAlignment="1" applyProtection="1">
      <alignment horizontal="center" vertical="center" shrinkToFit="1"/>
      <protection locked="0"/>
    </xf>
    <xf numFmtId="49" fontId="22" fillId="0" borderId="51" xfId="3" applyNumberFormat="1" applyFont="1" applyBorder="1" applyAlignment="1">
      <alignment horizontal="center" vertical="center" shrinkToFit="1"/>
    </xf>
    <xf numFmtId="49" fontId="22" fillId="0" borderId="70" xfId="3" applyNumberFormat="1" applyFont="1" applyBorder="1" applyAlignment="1">
      <alignment horizontal="center" vertical="center" shrinkToFit="1"/>
    </xf>
    <xf numFmtId="0" fontId="17" fillId="0" borderId="6" xfId="0" applyFont="1" applyBorder="1" applyAlignment="1" applyProtection="1">
      <alignment horizontal="center" vertical="center" shrinkToFit="1"/>
      <protection locked="0"/>
    </xf>
    <xf numFmtId="0" fontId="17" fillId="0" borderId="45" xfId="0" applyFont="1" applyBorder="1" applyAlignment="1" applyProtection="1">
      <alignment horizontal="center" vertical="center" shrinkToFit="1"/>
      <protection locked="0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 shrinkToFit="1"/>
    </xf>
    <xf numFmtId="0" fontId="18" fillId="0" borderId="34" xfId="0" applyFont="1" applyBorder="1" applyAlignment="1">
      <alignment horizontal="center" vertical="center" shrinkToFit="1"/>
    </xf>
    <xf numFmtId="0" fontId="17" fillId="0" borderId="79" xfId="0" applyFont="1" applyBorder="1" applyAlignment="1" applyProtection="1">
      <alignment horizontal="center" vertical="center" shrinkToFit="1"/>
      <protection locked="0"/>
    </xf>
    <xf numFmtId="0" fontId="17" fillId="0" borderId="5" xfId="0" applyFont="1" applyBorder="1" applyAlignment="1" applyProtection="1">
      <alignment horizontal="center" vertical="center" shrinkToFit="1"/>
      <protection locked="0"/>
    </xf>
    <xf numFmtId="0" fontId="17" fillId="0" borderId="80" xfId="0" applyFont="1" applyBorder="1" applyAlignment="1" applyProtection="1">
      <alignment horizontal="center" vertical="center" shrinkToFit="1"/>
      <protection locked="0"/>
    </xf>
    <xf numFmtId="49" fontId="22" fillId="0" borderId="84" xfId="3" applyNumberFormat="1" applyFont="1" applyBorder="1" applyAlignment="1">
      <alignment horizontal="center" vertical="center" shrinkToFit="1"/>
    </xf>
    <xf numFmtId="49" fontId="22" fillId="0" borderId="5" xfId="3" applyNumberFormat="1" applyFont="1" applyBorder="1" applyAlignment="1">
      <alignment horizontal="center" vertical="center" shrinkToFit="1"/>
    </xf>
    <xf numFmtId="0" fontId="17" fillId="0" borderId="81" xfId="0" applyFont="1" applyBorder="1" applyAlignment="1" applyProtection="1">
      <alignment horizontal="center" vertical="center" shrinkToFit="1"/>
      <protection locked="0"/>
    </xf>
    <xf numFmtId="0" fontId="17" fillId="0" borderId="44" xfId="0" applyFont="1" applyBorder="1" applyAlignment="1" applyProtection="1">
      <alignment horizontal="center" vertical="center" shrinkToFit="1"/>
      <protection locked="0"/>
    </xf>
    <xf numFmtId="0" fontId="17" fillId="0" borderId="71" xfId="0" applyFont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center" vertical="center" shrinkToFit="1"/>
      <protection locked="0"/>
    </xf>
    <xf numFmtId="0" fontId="17" fillId="0" borderId="72" xfId="0" applyFont="1" applyBorder="1" applyAlignment="1" applyProtection="1">
      <alignment horizontal="center" vertical="center" shrinkToFit="1"/>
      <protection locked="0"/>
    </xf>
    <xf numFmtId="49" fontId="22" fillId="0" borderId="66" xfId="3" applyNumberFormat="1" applyFont="1" applyBorder="1" applyAlignment="1">
      <alignment horizontal="center" vertical="center" shrinkToFit="1"/>
    </xf>
    <xf numFmtId="49" fontId="22" fillId="0" borderId="4" xfId="3" applyNumberFormat="1" applyFont="1" applyBorder="1" applyAlignment="1">
      <alignment horizontal="center" vertical="center" shrinkToFit="1"/>
    </xf>
    <xf numFmtId="0" fontId="17" fillId="0" borderId="73" xfId="0" applyFont="1" applyBorder="1" applyAlignment="1" applyProtection="1">
      <alignment horizontal="center" vertical="center" shrinkToFit="1"/>
      <protection locked="0"/>
    </xf>
    <xf numFmtId="0" fontId="17" fillId="0" borderId="74" xfId="0" applyFont="1" applyBorder="1" applyAlignment="1" applyProtection="1">
      <alignment horizontal="center" vertical="center" shrinkToFit="1"/>
      <protection locked="0"/>
    </xf>
    <xf numFmtId="0" fontId="24" fillId="0" borderId="41" xfId="0" applyFont="1" applyBorder="1" applyAlignment="1" applyProtection="1">
      <alignment horizontal="center" vertical="center" shrinkToFit="1"/>
      <protection locked="0"/>
    </xf>
    <xf numFmtId="0" fontId="24" fillId="0" borderId="7" xfId="0" applyFont="1" applyBorder="1" applyAlignment="1" applyProtection="1">
      <alignment horizontal="center" vertical="center" shrinkToFit="1"/>
      <protection locked="0"/>
    </xf>
    <xf numFmtId="0" fontId="24" fillId="0" borderId="42" xfId="0" applyFont="1" applyBorder="1" applyAlignment="1" applyProtection="1">
      <alignment horizontal="center" vertical="center" shrinkToFit="1"/>
      <protection locked="0"/>
    </xf>
    <xf numFmtId="0" fontId="10" fillId="0" borderId="51" xfId="0" applyFont="1" applyBorder="1" applyAlignment="1" applyProtection="1">
      <alignment horizontal="center" vertical="center" shrinkToFit="1"/>
      <protection locked="0"/>
    </xf>
    <xf numFmtId="0" fontId="10" fillId="0" borderId="7" xfId="0" applyFont="1" applyBorder="1" applyAlignment="1" applyProtection="1">
      <alignment horizontal="center" vertical="center" shrinkToFit="1"/>
      <protection locked="0"/>
    </xf>
    <xf numFmtId="0" fontId="17" fillId="0" borderId="56" xfId="0" applyFont="1" applyBorder="1" applyAlignment="1" applyProtection="1">
      <alignment horizontal="center" vertical="center" shrinkToFit="1"/>
      <protection locked="0"/>
    </xf>
    <xf numFmtId="0" fontId="24" fillId="0" borderId="70" xfId="0" applyFont="1" applyBorder="1" applyAlignment="1" applyProtection="1">
      <alignment horizontal="center" vertical="center" shrinkToFit="1"/>
      <protection locked="0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left" vertical="center"/>
    </xf>
    <xf numFmtId="0" fontId="24" fillId="0" borderId="58" xfId="0" applyFont="1" applyBorder="1" applyAlignment="1" applyProtection="1">
      <alignment horizontal="center" vertical="center" shrinkToFit="1"/>
      <protection locked="0"/>
    </xf>
    <xf numFmtId="0" fontId="24" fillId="0" borderId="59" xfId="0" applyFont="1" applyBorder="1" applyAlignment="1" applyProtection="1">
      <alignment horizontal="center" vertical="center" shrinkToFit="1"/>
      <protection locked="0"/>
    </xf>
    <xf numFmtId="0" fontId="24" fillId="0" borderId="60" xfId="0" applyFont="1" applyBorder="1" applyAlignment="1" applyProtection="1">
      <alignment horizontal="center" vertical="center" shrinkToFit="1"/>
      <protection locked="0"/>
    </xf>
    <xf numFmtId="0" fontId="10" fillId="0" borderId="61" xfId="0" applyFont="1" applyBorder="1" applyAlignment="1" applyProtection="1">
      <alignment horizontal="center" vertical="center" shrinkToFit="1"/>
      <protection locked="0"/>
    </xf>
    <xf numFmtId="0" fontId="10" fillId="0" borderId="59" xfId="0" applyFont="1" applyBorder="1" applyAlignment="1" applyProtection="1">
      <alignment horizontal="center" vertical="center" shrinkToFit="1"/>
      <protection locked="0"/>
    </xf>
    <xf numFmtId="0" fontId="17" fillId="0" borderId="62" xfId="0" applyFont="1" applyBorder="1" applyAlignment="1" applyProtection="1">
      <alignment horizontal="center" vertical="center" shrinkToFit="1"/>
      <protection locked="0"/>
    </xf>
    <xf numFmtId="0" fontId="17" fillId="0" borderId="63" xfId="0" applyFont="1" applyBorder="1" applyAlignment="1" applyProtection="1">
      <alignment horizontal="center" vertical="center" shrinkToFit="1"/>
      <protection locked="0"/>
    </xf>
    <xf numFmtId="2" fontId="17" fillId="0" borderId="70" xfId="0" applyNumberFormat="1" applyFont="1" applyBorder="1" applyAlignment="1" applyProtection="1">
      <alignment horizontal="right" vertical="center"/>
      <protection locked="0"/>
    </xf>
    <xf numFmtId="182" fontId="17" fillId="0" borderId="70" xfId="1" quotePrefix="1" applyNumberFormat="1" applyFont="1" applyFill="1" applyBorder="1" applyAlignment="1">
      <alignment horizontal="right" vertical="center"/>
    </xf>
  </cellXfs>
  <cellStyles count="5">
    <cellStyle name="Excel Built-in Comma [0]" xfId="2" xr:uid="{80DB5AF5-E5E7-417F-B694-C8FA3D8D556F}"/>
    <cellStyle name="桁区切り" xfId="1" builtinId="6"/>
    <cellStyle name="標準" xfId="0" builtinId="0"/>
    <cellStyle name="標準 2" xfId="3" xr:uid="{BC5C228A-673D-421D-9AE9-AED5A0190238}"/>
    <cellStyle name="標準 2 3" xfId="4" xr:uid="{4BDDBF69-FC84-4433-8216-BC5416CE2A4F}"/>
  </cellStyles>
  <dxfs count="0"/>
  <tableStyles count="0" defaultTableStyle="TableStyleMedium2" defaultPivotStyle="PivotStyleLight16"/>
  <colors>
    <mruColors>
      <color rgb="FFFF6699"/>
      <color rgb="FFFF33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BE22C-665D-45EC-9CC6-D41AAEF92A8A}">
  <dimension ref="A1:J37"/>
  <sheetViews>
    <sheetView zoomScaleNormal="100" workbookViewId="0">
      <selection activeCell="D5" sqref="D5"/>
    </sheetView>
  </sheetViews>
  <sheetFormatPr defaultRowHeight="18.75"/>
  <cols>
    <col min="2" max="6" width="10.75" style="4" customWidth="1"/>
    <col min="7" max="8" width="10.75" style="19" customWidth="1"/>
    <col min="9" max="9" width="13.25" customWidth="1"/>
  </cols>
  <sheetData>
    <row r="1" spans="1:10" ht="25.5">
      <c r="A1" s="146" t="s">
        <v>0</v>
      </c>
      <c r="B1" s="146"/>
      <c r="C1" s="147" t="s">
        <v>1</v>
      </c>
      <c r="D1" s="147"/>
      <c r="E1" s="147"/>
      <c r="F1" s="2"/>
      <c r="G1" s="3" t="s">
        <v>110</v>
      </c>
      <c r="H1" s="3"/>
    </row>
    <row r="2" spans="1:10" ht="25.5">
      <c r="A2" s="1"/>
      <c r="B2" s="1"/>
      <c r="C2" s="2"/>
      <c r="D2" s="2"/>
      <c r="E2" s="2"/>
      <c r="F2" s="2"/>
      <c r="G2" s="3"/>
      <c r="H2" s="3"/>
    </row>
    <row r="3" spans="1:10">
      <c r="E3" s="5" t="s">
        <v>2</v>
      </c>
      <c r="F3" s="5" t="s">
        <v>3</v>
      </c>
      <c r="G3" s="5" t="s">
        <v>4</v>
      </c>
      <c r="H3" s="5" t="s">
        <v>5</v>
      </c>
      <c r="I3" s="6" t="s">
        <v>6</v>
      </c>
    </row>
    <row r="4" spans="1:10" ht="19.5" thickBot="1">
      <c r="A4" s="7" t="s">
        <v>143</v>
      </c>
      <c r="B4" s="8" t="s">
        <v>7</v>
      </c>
      <c r="C4" s="8" t="s">
        <v>8</v>
      </c>
      <c r="D4" s="9" t="s">
        <v>9</v>
      </c>
      <c r="E4" s="9" t="s">
        <v>10</v>
      </c>
      <c r="F4" s="9" t="s">
        <v>10</v>
      </c>
      <c r="G4" s="9" t="s">
        <v>11</v>
      </c>
      <c r="H4" s="9" t="s">
        <v>11</v>
      </c>
      <c r="I4" s="9" t="s">
        <v>10</v>
      </c>
    </row>
    <row r="5" spans="1:10" ht="19.5" thickTop="1">
      <c r="A5" s="10" t="s">
        <v>12</v>
      </c>
      <c r="B5" s="11" t="str" cm="1">
        <f t="array" aca="1" ref="B5" ca="1">IF(ISERROR(INDIRECT(A5&amp;"!w9")),"",INDIRECT(A5&amp;"!w9"))</f>
        <v/>
      </c>
      <c r="C5" s="11" t="str" cm="1">
        <f t="array" aca="1" ref="C5" ca="1">IF(ISERROR(INDIRECT(A5&amp;"!w10")),"",INDIRECT(A5&amp;"!w10"))</f>
        <v/>
      </c>
      <c r="D5" s="11" t="str" cm="1">
        <f t="array" aca="1" ref="D5" ca="1">IF(ISERROR(INDIRECT(A5&amp;"!w11")),"",INDIRECT(A5&amp;"!w11"))</f>
        <v/>
      </c>
      <c r="E5" s="11" t="str" cm="1">
        <f t="array" aca="1" ref="E5" ca="1">IF(ISERROR(INDIRECT(A5&amp;"!u16")),"",INDIRECT(A5&amp;"!u16"))</f>
        <v/>
      </c>
      <c r="F5" s="11" t="str" cm="1">
        <f t="array" aca="1" ref="F5" ca="1">IF(ISERROR(INDIRECT(A5&amp;"!u15")),"",INDIRECT(A5&amp;"!u15"))</f>
        <v/>
      </c>
      <c r="G5" s="12" t="str" cm="1">
        <f t="array" aca="1" ref="G5" ca="1">IF(ISERROR(INDIRECT(A5&amp;"!y16")),"",INDIRECT(A5&amp;"!y16"))</f>
        <v/>
      </c>
      <c r="H5" s="12" t="str" cm="1">
        <f t="array" aca="1" ref="H5" ca="1">IF(ISERROR(INDIRECT(A5&amp;"!y15")),"",INDIRECT(A5&amp;"!y15"))</f>
        <v/>
      </c>
      <c r="I5" s="11" t="str" cm="1">
        <f t="array" aca="1" ref="I5" ca="1">IF(ISERROR(INDIRECT(A5&amp;"!w12")),"",INDIRECT(A5&amp;"!w12"))</f>
        <v/>
      </c>
      <c r="J5" s="13"/>
    </row>
    <row r="6" spans="1:10">
      <c r="A6" s="14" t="s">
        <v>13</v>
      </c>
      <c r="B6" s="11" t="str" cm="1">
        <f t="array" aca="1" ref="B6" ca="1">IF(ISERROR(INDIRECT(A6&amp;"!w9")),"",INDIRECT(A6&amp;"!w9"))</f>
        <v/>
      </c>
      <c r="C6" s="11" t="str" cm="1">
        <f t="array" aca="1" ref="C6" ca="1">IF(ISERROR(INDIRECT(A6&amp;"!w10")),"",INDIRECT(A6&amp;"!w10"))</f>
        <v/>
      </c>
      <c r="D6" s="11" t="str" cm="1">
        <f t="array" aca="1" ref="D6" ca="1">IF(ISERROR(INDIRECT(A6&amp;"!w11")),"",INDIRECT(A6&amp;"!w11"))</f>
        <v/>
      </c>
      <c r="E6" s="11" t="str" cm="1">
        <f t="array" aca="1" ref="E6" ca="1">IF(ISERROR(INDIRECT(A6&amp;"!u16")),"",INDIRECT(A6&amp;"!u16"))</f>
        <v/>
      </c>
      <c r="F6" s="11" t="str" cm="1">
        <f t="array" aca="1" ref="F6" ca="1">IF(ISERROR(INDIRECT(A6&amp;"!u15")),"",INDIRECT(A6&amp;"!u15"))</f>
        <v/>
      </c>
      <c r="G6" s="12" t="str" cm="1">
        <f t="array" aca="1" ref="G6" ca="1">IF(ISERROR(INDIRECT(A6&amp;"!y16")),"",INDIRECT(A6&amp;"!y16"))</f>
        <v/>
      </c>
      <c r="H6" s="12" t="str" cm="1">
        <f t="array" aca="1" ref="H6" ca="1">IF(ISERROR(INDIRECT(A6&amp;"!y15")),"",INDIRECT(A6&amp;"!y15"))</f>
        <v/>
      </c>
      <c r="I6" s="11" t="str" cm="1">
        <f t="array" aca="1" ref="I6" ca="1">IF(ISERROR(INDIRECT(A6&amp;"!w12")),"",INDIRECT(A6&amp;"!w12"))</f>
        <v/>
      </c>
      <c r="J6" s="13"/>
    </row>
    <row r="7" spans="1:10">
      <c r="A7" s="14" t="s">
        <v>14</v>
      </c>
      <c r="B7" s="11" t="str" cm="1">
        <f t="array" aca="1" ref="B7" ca="1">IF(ISERROR(INDIRECT(A7&amp;"!w9")),"",INDIRECT(A7&amp;"!w9"))</f>
        <v/>
      </c>
      <c r="C7" s="11" t="str" cm="1">
        <f t="array" aca="1" ref="C7" ca="1">IF(ISERROR(INDIRECT(A7&amp;"!w10")),"",INDIRECT(A7&amp;"!w10"))</f>
        <v/>
      </c>
      <c r="D7" s="11" t="str" cm="1">
        <f t="array" aca="1" ref="D7" ca="1">IF(ISERROR(INDIRECT(A7&amp;"!w11")),"",INDIRECT(A7&amp;"!w11"))</f>
        <v/>
      </c>
      <c r="E7" s="11" t="str" cm="1">
        <f t="array" aca="1" ref="E7" ca="1">IF(ISERROR(INDIRECT(A7&amp;"!u16")),"",INDIRECT(A7&amp;"!u16"))</f>
        <v/>
      </c>
      <c r="F7" s="11" t="str" cm="1">
        <f t="array" aca="1" ref="F7" ca="1">IF(ISERROR(INDIRECT(A7&amp;"!u15")),"",INDIRECT(A7&amp;"!u15"))</f>
        <v/>
      </c>
      <c r="G7" s="12" t="str" cm="1">
        <f t="array" aca="1" ref="G7" ca="1">IF(ISERROR(INDIRECT(A7&amp;"!y16")),"",INDIRECT(A7&amp;"!y16"))</f>
        <v/>
      </c>
      <c r="H7" s="12" t="str" cm="1">
        <f t="array" aca="1" ref="H7" ca="1">IF(ISERROR(INDIRECT(A7&amp;"!y15")),"",INDIRECT(A7&amp;"!y15"))</f>
        <v/>
      </c>
      <c r="I7" s="11" t="str" cm="1">
        <f t="array" aca="1" ref="I7" ca="1">IF(ISERROR(INDIRECT(A7&amp;"!w12")),"",INDIRECT(A7&amp;"!w12"))</f>
        <v/>
      </c>
      <c r="J7" s="13"/>
    </row>
    <row r="8" spans="1:10">
      <c r="A8" s="14" t="s">
        <v>15</v>
      </c>
      <c r="B8" s="11" t="str" cm="1">
        <f t="array" aca="1" ref="B8" ca="1">IF(ISERROR(INDIRECT(A8&amp;"!w9")),"",INDIRECT(A8&amp;"!w9"))</f>
        <v/>
      </c>
      <c r="C8" s="11" t="str" cm="1">
        <f t="array" aca="1" ref="C8" ca="1">IF(ISERROR(INDIRECT(A8&amp;"!w10")),"",INDIRECT(A8&amp;"!w10"))</f>
        <v/>
      </c>
      <c r="D8" s="11" t="str" cm="1">
        <f t="array" aca="1" ref="D8" ca="1">IF(ISERROR(INDIRECT(A8&amp;"!w11")),"",INDIRECT(A8&amp;"!w11"))</f>
        <v/>
      </c>
      <c r="E8" s="11" t="str" cm="1">
        <f t="array" aca="1" ref="E8" ca="1">IF(ISERROR(INDIRECT(A8&amp;"!u16")),"",INDIRECT(A8&amp;"!u16"))</f>
        <v/>
      </c>
      <c r="F8" s="11" t="str" cm="1">
        <f t="array" aca="1" ref="F8" ca="1">IF(ISERROR(INDIRECT(A8&amp;"!u15")),"",INDIRECT(A8&amp;"!u15"))</f>
        <v/>
      </c>
      <c r="G8" s="12" t="str" cm="1">
        <f t="array" aca="1" ref="G8" ca="1">IF(ISERROR(INDIRECT(A8&amp;"!y16")),"",INDIRECT(A8&amp;"!y16"))</f>
        <v/>
      </c>
      <c r="H8" s="12" t="str" cm="1">
        <f t="array" aca="1" ref="H8" ca="1">IF(ISERROR(INDIRECT(A8&amp;"!y15")),"",INDIRECT(A8&amp;"!y15"))</f>
        <v/>
      </c>
      <c r="I8" s="11" t="str" cm="1">
        <f t="array" aca="1" ref="I8" ca="1">IF(ISERROR(INDIRECT(A8&amp;"!w12")),"",INDIRECT(A8&amp;"!w12"))</f>
        <v/>
      </c>
      <c r="J8" s="13"/>
    </row>
    <row r="9" spans="1:10">
      <c r="A9" s="14" t="s">
        <v>16</v>
      </c>
      <c r="B9" s="11" t="str" cm="1">
        <f t="array" aca="1" ref="B9" ca="1">IF(ISERROR(INDIRECT(A9&amp;"!w9")),"",INDIRECT(A9&amp;"!w9"))</f>
        <v/>
      </c>
      <c r="C9" s="11" t="str" cm="1">
        <f t="array" aca="1" ref="C9" ca="1">IF(ISERROR(INDIRECT(A9&amp;"!w10")),"",INDIRECT(A9&amp;"!w10"))</f>
        <v/>
      </c>
      <c r="D9" s="11" t="str" cm="1">
        <f t="array" aca="1" ref="D9" ca="1">IF(ISERROR(INDIRECT(A9&amp;"!w11")),"",INDIRECT(A9&amp;"!w11"))</f>
        <v/>
      </c>
      <c r="E9" s="11" t="str" cm="1">
        <f t="array" aca="1" ref="E9" ca="1">IF(ISERROR(INDIRECT(A9&amp;"!u16")),"",INDIRECT(A9&amp;"!u16"))</f>
        <v/>
      </c>
      <c r="F9" s="11" t="str" cm="1">
        <f t="array" aca="1" ref="F9" ca="1">IF(ISERROR(INDIRECT(A9&amp;"!u15")),"",INDIRECT(A9&amp;"!u15"))</f>
        <v/>
      </c>
      <c r="G9" s="12" t="str" cm="1">
        <f t="array" aca="1" ref="G9" ca="1">IF(ISERROR(INDIRECT(A9&amp;"!y16")),"",INDIRECT(A9&amp;"!y16"))</f>
        <v/>
      </c>
      <c r="H9" s="12" t="str" cm="1">
        <f t="array" aca="1" ref="H9" ca="1">IF(ISERROR(INDIRECT(A9&amp;"!y15")),"",INDIRECT(A9&amp;"!y15"))</f>
        <v/>
      </c>
      <c r="I9" s="11" t="str" cm="1">
        <f t="array" aca="1" ref="I9" ca="1">IF(ISERROR(INDIRECT(A9&amp;"!w12")),"",INDIRECT(A9&amp;"!w12"))</f>
        <v/>
      </c>
      <c r="J9" s="13"/>
    </row>
    <row r="10" spans="1:10">
      <c r="A10" s="14" t="s">
        <v>17</v>
      </c>
      <c r="B10" s="11" t="str" cm="1">
        <f t="array" aca="1" ref="B10" ca="1">IF(ISERROR(INDIRECT(A10&amp;"!w9")),"",INDIRECT(A10&amp;"!w9"))</f>
        <v/>
      </c>
      <c r="C10" s="11" t="str" cm="1">
        <f t="array" aca="1" ref="C10" ca="1">IF(ISERROR(INDIRECT(A10&amp;"!w10")),"",INDIRECT(A10&amp;"!w10"))</f>
        <v/>
      </c>
      <c r="D10" s="11" t="str" cm="1">
        <f t="array" aca="1" ref="D10" ca="1">IF(ISERROR(INDIRECT(A10&amp;"!w11")),"",INDIRECT(A10&amp;"!w11"))</f>
        <v/>
      </c>
      <c r="E10" s="11" t="str" cm="1">
        <f t="array" aca="1" ref="E10" ca="1">IF(ISERROR(INDIRECT(A10&amp;"!u16")),"",INDIRECT(A10&amp;"!u16"))</f>
        <v/>
      </c>
      <c r="F10" s="11" t="str" cm="1">
        <f t="array" aca="1" ref="F10" ca="1">IF(ISERROR(INDIRECT(A10&amp;"!u15")),"",INDIRECT(A10&amp;"!u15"))</f>
        <v/>
      </c>
      <c r="G10" s="12" t="str" cm="1">
        <f t="array" aca="1" ref="G10" ca="1">IF(ISERROR(INDIRECT(A10&amp;"!y16")),"",INDIRECT(A10&amp;"!y16"))</f>
        <v/>
      </c>
      <c r="H10" s="12" t="str" cm="1">
        <f t="array" aca="1" ref="H10" ca="1">IF(ISERROR(INDIRECT(A10&amp;"!y15")),"",INDIRECT(A10&amp;"!y15"))</f>
        <v/>
      </c>
      <c r="I10" s="11" t="str" cm="1">
        <f t="array" aca="1" ref="I10" ca="1">IF(ISERROR(INDIRECT(A10&amp;"!w12")),"",INDIRECT(A10&amp;"!w12"))</f>
        <v/>
      </c>
      <c r="J10" s="13"/>
    </row>
    <row r="11" spans="1:10">
      <c r="A11" s="14" t="s">
        <v>18</v>
      </c>
      <c r="B11" s="11" t="str" cm="1">
        <f t="array" aca="1" ref="B11" ca="1">IF(ISERROR(INDIRECT(A11&amp;"!w9")),"",INDIRECT(A11&amp;"!w9"))</f>
        <v/>
      </c>
      <c r="C11" s="11" t="str" cm="1">
        <f t="array" aca="1" ref="C11" ca="1">IF(ISERROR(INDIRECT(A11&amp;"!w10")),"",INDIRECT(A11&amp;"!w10"))</f>
        <v/>
      </c>
      <c r="D11" s="11" t="str" cm="1">
        <f t="array" aca="1" ref="D11" ca="1">IF(ISERROR(INDIRECT(A11&amp;"!w11")),"",INDIRECT(A11&amp;"!w11"))</f>
        <v/>
      </c>
      <c r="E11" s="11" t="str" cm="1">
        <f t="array" aca="1" ref="E11" ca="1">IF(ISERROR(INDIRECT(A11&amp;"!u16")),"",INDIRECT(A11&amp;"!u16"))</f>
        <v/>
      </c>
      <c r="F11" s="11" t="str" cm="1">
        <f t="array" aca="1" ref="F11" ca="1">IF(ISERROR(INDIRECT(A11&amp;"!u15")),"",INDIRECT(A11&amp;"!u15"))</f>
        <v/>
      </c>
      <c r="G11" s="12" t="str" cm="1">
        <f t="array" aca="1" ref="G11" ca="1">IF(ISERROR(INDIRECT(A11&amp;"!y16")),"",INDIRECT(A11&amp;"!y16"))</f>
        <v/>
      </c>
      <c r="H11" s="12" t="str" cm="1">
        <f t="array" aca="1" ref="H11" ca="1">IF(ISERROR(INDIRECT(A11&amp;"!y15")),"",INDIRECT(A11&amp;"!y15"))</f>
        <v/>
      </c>
      <c r="I11" s="11" t="str" cm="1">
        <f t="array" aca="1" ref="I11" ca="1">IF(ISERROR(INDIRECT(A11&amp;"!w12")),"",INDIRECT(A11&amp;"!w12"))</f>
        <v/>
      </c>
      <c r="J11" s="13"/>
    </row>
    <row r="12" spans="1:10">
      <c r="A12" s="14" t="s">
        <v>19</v>
      </c>
      <c r="B12" s="11" t="str" cm="1">
        <f t="array" aca="1" ref="B12" ca="1">IF(ISERROR(INDIRECT(A12&amp;"!w9")),"",INDIRECT(A12&amp;"!w9"))</f>
        <v/>
      </c>
      <c r="C12" s="11" t="str" cm="1">
        <f t="array" aca="1" ref="C12" ca="1">IF(ISERROR(INDIRECT(A12&amp;"!w10")),"",INDIRECT(A12&amp;"!w10"))</f>
        <v/>
      </c>
      <c r="D12" s="11" t="str" cm="1">
        <f t="array" aca="1" ref="D12" ca="1">IF(ISERROR(INDIRECT(A12&amp;"!w11")),"",INDIRECT(A12&amp;"!w11"))</f>
        <v/>
      </c>
      <c r="E12" s="11" t="str" cm="1">
        <f t="array" aca="1" ref="E12" ca="1">IF(ISERROR(INDIRECT(A12&amp;"!u16")),"",INDIRECT(A12&amp;"!u16"))</f>
        <v/>
      </c>
      <c r="F12" s="11" t="str" cm="1">
        <f t="array" aca="1" ref="F12" ca="1">IF(ISERROR(INDIRECT(A12&amp;"!u15")),"",INDIRECT(A12&amp;"!u15"))</f>
        <v/>
      </c>
      <c r="G12" s="12" t="str" cm="1">
        <f t="array" aca="1" ref="G12" ca="1">IF(ISERROR(INDIRECT(A12&amp;"!y16")),"",INDIRECT(A12&amp;"!y16"))</f>
        <v/>
      </c>
      <c r="H12" s="12" t="str" cm="1">
        <f t="array" aca="1" ref="H12" ca="1">IF(ISERROR(INDIRECT(A12&amp;"!y15")),"",INDIRECT(A12&amp;"!y15"))</f>
        <v/>
      </c>
      <c r="I12" s="11" t="str" cm="1">
        <f t="array" aca="1" ref="I12" ca="1">IF(ISERROR(INDIRECT(A12&amp;"!w12")),"",INDIRECT(A12&amp;"!w12"))</f>
        <v/>
      </c>
      <c r="J12" s="13"/>
    </row>
    <row r="13" spans="1:10">
      <c r="A13" s="14" t="s">
        <v>20</v>
      </c>
      <c r="B13" s="11" t="str" cm="1">
        <f t="array" aca="1" ref="B13" ca="1">IF(ISERROR(INDIRECT(A13&amp;"!w9")),"",INDIRECT(A13&amp;"!w9"))</f>
        <v/>
      </c>
      <c r="C13" s="11" t="str" cm="1">
        <f t="array" aca="1" ref="C13" ca="1">IF(ISERROR(INDIRECT(A13&amp;"!w10")),"",INDIRECT(A13&amp;"!w10"))</f>
        <v/>
      </c>
      <c r="D13" s="11" t="str" cm="1">
        <f t="array" aca="1" ref="D13" ca="1">IF(ISERROR(INDIRECT(A13&amp;"!w11")),"",INDIRECT(A13&amp;"!w11"))</f>
        <v/>
      </c>
      <c r="E13" s="11" t="str" cm="1">
        <f t="array" aca="1" ref="E13" ca="1">IF(ISERROR(INDIRECT(A13&amp;"!u16")),"",INDIRECT(A13&amp;"!u16"))</f>
        <v/>
      </c>
      <c r="F13" s="11" t="str" cm="1">
        <f t="array" aca="1" ref="F13" ca="1">IF(ISERROR(INDIRECT(A13&amp;"!u15")),"",INDIRECT(A13&amp;"!u15"))</f>
        <v/>
      </c>
      <c r="G13" s="12" t="str" cm="1">
        <f t="array" aca="1" ref="G13" ca="1">IF(ISERROR(INDIRECT(A13&amp;"!y16")),"",INDIRECT(A13&amp;"!y16"))</f>
        <v/>
      </c>
      <c r="H13" s="12" t="str" cm="1">
        <f t="array" aca="1" ref="H13" ca="1">IF(ISERROR(INDIRECT(A13&amp;"!y15")),"",INDIRECT(A13&amp;"!y15"))</f>
        <v/>
      </c>
      <c r="I13" s="11" t="str" cm="1">
        <f t="array" aca="1" ref="I13" ca="1">IF(ISERROR(INDIRECT(A13&amp;"!w12")),"",INDIRECT(A13&amp;"!w12"))</f>
        <v/>
      </c>
      <c r="J13" s="13"/>
    </row>
    <row r="14" spans="1:10">
      <c r="A14" s="14" t="s">
        <v>21</v>
      </c>
      <c r="B14" s="11" t="str" cm="1">
        <f t="array" aca="1" ref="B14" ca="1">IF(ISERROR(INDIRECT(A14&amp;"!w9")),"",INDIRECT(A14&amp;"!w9"))</f>
        <v/>
      </c>
      <c r="C14" s="11" t="str" cm="1">
        <f t="array" aca="1" ref="C14" ca="1">IF(ISERROR(INDIRECT(A14&amp;"!w10")),"",INDIRECT(A14&amp;"!w10"))</f>
        <v/>
      </c>
      <c r="D14" s="11" t="str" cm="1">
        <f t="array" aca="1" ref="D14" ca="1">IF(ISERROR(INDIRECT(A14&amp;"!w11")),"",INDIRECT(A14&amp;"!w11"))</f>
        <v/>
      </c>
      <c r="E14" s="11" t="str" cm="1">
        <f t="array" aca="1" ref="E14" ca="1">IF(ISERROR(INDIRECT(A14&amp;"!u16")),"",INDIRECT(A14&amp;"!u16"))</f>
        <v/>
      </c>
      <c r="F14" s="11" t="str" cm="1">
        <f t="array" aca="1" ref="F14" ca="1">IF(ISERROR(INDIRECT(A14&amp;"!u15")),"",INDIRECT(A14&amp;"!u15"))</f>
        <v/>
      </c>
      <c r="G14" s="12" t="str" cm="1">
        <f t="array" aca="1" ref="G14" ca="1">IF(ISERROR(INDIRECT(A14&amp;"!y16")),"",INDIRECT(A14&amp;"!y16"))</f>
        <v/>
      </c>
      <c r="H14" s="12" t="str" cm="1">
        <f t="array" aca="1" ref="H14" ca="1">IF(ISERROR(INDIRECT(A14&amp;"!y15")),"",INDIRECT(A14&amp;"!y15"))</f>
        <v/>
      </c>
      <c r="I14" s="11" t="str" cm="1">
        <f t="array" aca="1" ref="I14" ca="1">IF(ISERROR(INDIRECT(A14&amp;"!w12")),"",INDIRECT(A14&amp;"!w12"))</f>
        <v/>
      </c>
      <c r="J14" s="13"/>
    </row>
    <row r="15" spans="1:10">
      <c r="A15" s="14" t="s">
        <v>22</v>
      </c>
      <c r="B15" s="15" t="str" cm="1">
        <f t="array" aca="1" ref="B15" ca="1">IF(ISERROR(INDIRECT(A15&amp;"!w9")),"",INDIRECT(A15&amp;"!w9"))</f>
        <v/>
      </c>
      <c r="C15" s="15" t="str" cm="1">
        <f t="array" aca="1" ref="C15" ca="1">IF(ISERROR(INDIRECT(A15&amp;"!w10")),"",INDIRECT(A15&amp;"!w10"))</f>
        <v/>
      </c>
      <c r="D15" s="15" t="str" cm="1">
        <f t="array" aca="1" ref="D15" ca="1">IF(ISERROR(INDIRECT(A15&amp;"!w11")),"",INDIRECT(A15&amp;"!w11"))</f>
        <v/>
      </c>
      <c r="E15" s="11" t="str" cm="1">
        <f t="array" aca="1" ref="E15" ca="1">IF(ISERROR(INDIRECT(A15&amp;"!u16")),"",INDIRECT(A15&amp;"!u16"))</f>
        <v/>
      </c>
      <c r="F15" s="11" t="str" cm="1">
        <f t="array" aca="1" ref="F15" ca="1">IF(ISERROR(INDIRECT(A15&amp;"!u15")),"",INDIRECT(A15&amp;"!u15"))</f>
        <v/>
      </c>
      <c r="G15" s="12" t="str" cm="1">
        <f t="array" aca="1" ref="G15" ca="1">IF(ISERROR(INDIRECT(A15&amp;"!y16")),"",INDIRECT(A15&amp;"!y16"))</f>
        <v/>
      </c>
      <c r="H15" s="12" t="str" cm="1">
        <f t="array" aca="1" ref="H15" ca="1">IF(ISERROR(INDIRECT(A15&amp;"!y15")),"",INDIRECT(A15&amp;"!y15"))</f>
        <v/>
      </c>
      <c r="I15" s="15" t="str" cm="1">
        <f t="array" aca="1" ref="I15" ca="1">IF(ISERROR(INDIRECT(A15&amp;"!w12")),"",INDIRECT(A15&amp;"!w12"))</f>
        <v/>
      </c>
      <c r="J15" s="13"/>
    </row>
    <row r="16" spans="1:10">
      <c r="A16" s="14" t="s">
        <v>23</v>
      </c>
      <c r="B16" s="15" t="str" cm="1">
        <f t="array" aca="1" ref="B16" ca="1">IF(ISERROR(INDIRECT(A16&amp;"!w9")),"",INDIRECT(A16&amp;"!w9"))</f>
        <v/>
      </c>
      <c r="C16" s="15" t="str" cm="1">
        <f t="array" aca="1" ref="C16" ca="1">IF(ISERROR(INDIRECT(A16&amp;"!w10")),"",INDIRECT(A16&amp;"!w10"))</f>
        <v/>
      </c>
      <c r="D16" s="15" t="str" cm="1">
        <f t="array" aca="1" ref="D16" ca="1">IF(ISERROR(INDIRECT(A16&amp;"!w11")),"",INDIRECT(A16&amp;"!w11"))</f>
        <v/>
      </c>
      <c r="E16" s="11" t="str" cm="1">
        <f t="array" aca="1" ref="E16" ca="1">IF(ISERROR(INDIRECT(A16&amp;"!u16")),"",INDIRECT(A16&amp;"!u16"))</f>
        <v/>
      </c>
      <c r="F16" s="11" t="str" cm="1">
        <f t="array" aca="1" ref="F16" ca="1">IF(ISERROR(INDIRECT(A16&amp;"!u15")),"",INDIRECT(A16&amp;"!u15"))</f>
        <v/>
      </c>
      <c r="G16" s="12" t="str" cm="1">
        <f t="array" aca="1" ref="G16" ca="1">IF(ISERROR(INDIRECT(A16&amp;"!y16")),"",INDIRECT(A16&amp;"!y16"))</f>
        <v/>
      </c>
      <c r="H16" s="12" t="str" cm="1">
        <f t="array" aca="1" ref="H16" ca="1">IF(ISERROR(INDIRECT(A16&amp;"!y15")),"",INDIRECT(A16&amp;"!y15"))</f>
        <v/>
      </c>
      <c r="I16" s="15" t="str" cm="1">
        <f t="array" aca="1" ref="I16" ca="1">IF(ISERROR(INDIRECT(A16&amp;"!w12")),"",INDIRECT(A16&amp;"!w12"))</f>
        <v/>
      </c>
      <c r="J16" s="13"/>
    </row>
    <row r="17" spans="1:10">
      <c r="A17" s="14" t="s">
        <v>24</v>
      </c>
      <c r="B17" s="15" t="str" cm="1">
        <f t="array" aca="1" ref="B17" ca="1">IF(ISERROR(INDIRECT(A17&amp;"!w9")),"",INDIRECT(A17&amp;"!w9"))</f>
        <v/>
      </c>
      <c r="C17" s="15" t="str" cm="1">
        <f t="array" aca="1" ref="C17" ca="1">IF(ISERROR(INDIRECT(A17&amp;"!w10")),"",INDIRECT(A17&amp;"!w10"))</f>
        <v/>
      </c>
      <c r="D17" s="15" t="str" cm="1">
        <f t="array" aca="1" ref="D17" ca="1">IF(ISERROR(INDIRECT(A17&amp;"!w11")),"",INDIRECT(A17&amp;"!w11"))</f>
        <v/>
      </c>
      <c r="E17" s="11" t="str" cm="1">
        <f t="array" aca="1" ref="E17" ca="1">IF(ISERROR(INDIRECT(A17&amp;"!u16")),"",INDIRECT(A17&amp;"!u16"))</f>
        <v/>
      </c>
      <c r="F17" s="11" t="str" cm="1">
        <f t="array" aca="1" ref="F17" ca="1">IF(ISERROR(INDIRECT(A17&amp;"!u15")),"",INDIRECT(A17&amp;"!u15"))</f>
        <v/>
      </c>
      <c r="G17" s="12" t="str" cm="1">
        <f t="array" aca="1" ref="G17" ca="1">IF(ISERROR(INDIRECT(A17&amp;"!y16")),"",INDIRECT(A17&amp;"!y16"))</f>
        <v/>
      </c>
      <c r="H17" s="12" t="str" cm="1">
        <f t="array" aca="1" ref="H17" ca="1">IF(ISERROR(INDIRECT(A17&amp;"!y15")),"",INDIRECT(A17&amp;"!y15"))</f>
        <v/>
      </c>
      <c r="I17" s="15" t="str" cm="1">
        <f t="array" aca="1" ref="I17" ca="1">IF(ISERROR(INDIRECT(A17&amp;"!w12")),"",INDIRECT(A17&amp;"!w12"))</f>
        <v/>
      </c>
      <c r="J17" s="13"/>
    </row>
    <row r="18" spans="1:10">
      <c r="A18" s="14" t="s">
        <v>25</v>
      </c>
      <c r="B18" s="15" t="str" cm="1">
        <f t="array" aca="1" ref="B18" ca="1">IF(ISERROR(INDIRECT(A18&amp;"!w9")),"",INDIRECT(A18&amp;"!w9"))</f>
        <v/>
      </c>
      <c r="C18" s="15" t="str" cm="1">
        <f t="array" aca="1" ref="C18" ca="1">IF(ISERROR(INDIRECT(A18&amp;"!w10")),"",INDIRECT(A18&amp;"!w10"))</f>
        <v/>
      </c>
      <c r="D18" s="15" t="str" cm="1">
        <f t="array" aca="1" ref="D18" ca="1">IF(ISERROR(INDIRECT(A18&amp;"!w11")),"",INDIRECT(A18&amp;"!w11"))</f>
        <v/>
      </c>
      <c r="E18" s="11" t="str" cm="1">
        <f t="array" aca="1" ref="E18" ca="1">IF(ISERROR(INDIRECT(A18&amp;"!u16")),"",INDIRECT(A18&amp;"!u16"))</f>
        <v/>
      </c>
      <c r="F18" s="11" t="str" cm="1">
        <f t="array" aca="1" ref="F18" ca="1">IF(ISERROR(INDIRECT(A18&amp;"!u15")),"",INDIRECT(A18&amp;"!u15"))</f>
        <v/>
      </c>
      <c r="G18" s="12" t="str" cm="1">
        <f t="array" aca="1" ref="G18" ca="1">IF(ISERROR(INDIRECT(A18&amp;"!y16")),"",INDIRECT(A18&amp;"!y16"))</f>
        <v/>
      </c>
      <c r="H18" s="12" t="str" cm="1">
        <f t="array" aca="1" ref="H18" ca="1">IF(ISERROR(INDIRECT(A18&amp;"!y15")),"",INDIRECT(A18&amp;"!y15"))</f>
        <v/>
      </c>
      <c r="I18" s="15" t="str" cm="1">
        <f t="array" aca="1" ref="I18" ca="1">IF(ISERROR(INDIRECT(A18&amp;"!w12")),"",INDIRECT(A18&amp;"!w12"))</f>
        <v/>
      </c>
      <c r="J18" s="13"/>
    </row>
    <row r="19" spans="1:10">
      <c r="A19" s="14" t="s">
        <v>26</v>
      </c>
      <c r="B19" s="15" t="str" cm="1">
        <f t="array" aca="1" ref="B19" ca="1">IF(ISERROR(INDIRECT(A19&amp;"!w9")),"",INDIRECT(A19&amp;"!w9"))</f>
        <v/>
      </c>
      <c r="C19" s="15" t="str" cm="1">
        <f t="array" aca="1" ref="C19" ca="1">IF(ISERROR(INDIRECT(A19&amp;"!w10")),"",INDIRECT(A19&amp;"!w10"))</f>
        <v/>
      </c>
      <c r="D19" s="15" t="str" cm="1">
        <f t="array" aca="1" ref="D19" ca="1">IF(ISERROR(INDIRECT(A19&amp;"!w11")),"",INDIRECT(A19&amp;"!w11"))</f>
        <v/>
      </c>
      <c r="E19" s="11" t="str" cm="1">
        <f t="array" aca="1" ref="E19" ca="1">IF(ISERROR(INDIRECT(A19&amp;"!u16")),"",INDIRECT(A19&amp;"!u16"))</f>
        <v/>
      </c>
      <c r="F19" s="11" t="str" cm="1">
        <f t="array" aca="1" ref="F19" ca="1">IF(ISERROR(INDIRECT(A19&amp;"!u15")),"",INDIRECT(A19&amp;"!u15"))</f>
        <v/>
      </c>
      <c r="G19" s="12" t="str" cm="1">
        <f t="array" aca="1" ref="G19" ca="1">IF(ISERROR(INDIRECT(A19&amp;"!y16")),"",INDIRECT(A19&amp;"!y16"))</f>
        <v/>
      </c>
      <c r="H19" s="12" t="str" cm="1">
        <f t="array" aca="1" ref="H19" ca="1">IF(ISERROR(INDIRECT(A19&amp;"!y15")),"",INDIRECT(A19&amp;"!y15"))</f>
        <v/>
      </c>
      <c r="I19" s="15" t="str" cm="1">
        <f t="array" aca="1" ref="I19" ca="1">IF(ISERROR(INDIRECT(A19&amp;"!w12")),"",INDIRECT(A19&amp;"!w12"))</f>
        <v/>
      </c>
      <c r="J19" s="13"/>
    </row>
    <row r="20" spans="1:10">
      <c r="A20" s="14" t="s">
        <v>27</v>
      </c>
      <c r="B20" s="15" t="str" cm="1">
        <f t="array" aca="1" ref="B20" ca="1">IF(ISERROR(INDIRECT(A20&amp;"!w9")),"",INDIRECT(A20&amp;"!w9"))</f>
        <v/>
      </c>
      <c r="C20" s="15" t="str" cm="1">
        <f t="array" aca="1" ref="C20" ca="1">IF(ISERROR(INDIRECT(A20&amp;"!w10")),"",INDIRECT(A20&amp;"!w10"))</f>
        <v/>
      </c>
      <c r="D20" s="15" t="str" cm="1">
        <f t="array" aca="1" ref="D20" ca="1">IF(ISERROR(INDIRECT(A20&amp;"!w11")),"",INDIRECT(A20&amp;"!w11"))</f>
        <v/>
      </c>
      <c r="E20" s="11" t="str" cm="1">
        <f t="array" aca="1" ref="E20" ca="1">IF(ISERROR(INDIRECT(A20&amp;"!u16")),"",INDIRECT(A20&amp;"!u16"))</f>
        <v/>
      </c>
      <c r="F20" s="11" t="str" cm="1">
        <f t="array" aca="1" ref="F20" ca="1">IF(ISERROR(INDIRECT(A20&amp;"!u15")),"",INDIRECT(A20&amp;"!u15"))</f>
        <v/>
      </c>
      <c r="G20" s="12" t="str" cm="1">
        <f t="array" aca="1" ref="G20" ca="1">IF(ISERROR(INDIRECT(A20&amp;"!y16")),"",INDIRECT(A20&amp;"!y16"))</f>
        <v/>
      </c>
      <c r="H20" s="12" t="str" cm="1">
        <f t="array" aca="1" ref="H20" ca="1">IF(ISERROR(INDIRECT(A20&amp;"!y15")),"",INDIRECT(A20&amp;"!y15"))</f>
        <v/>
      </c>
      <c r="I20" s="15" t="str" cm="1">
        <f t="array" aca="1" ref="I20" ca="1">IF(ISERROR(INDIRECT(A20&amp;"!w12")),"",INDIRECT(A20&amp;"!w12"))</f>
        <v/>
      </c>
      <c r="J20" s="13"/>
    </row>
    <row r="21" spans="1:10">
      <c r="A21" s="14" t="s">
        <v>28</v>
      </c>
      <c r="B21" s="15" t="str" cm="1">
        <f t="array" aca="1" ref="B21" ca="1">IF(ISERROR(INDIRECT(A21&amp;"!w9")),"",INDIRECT(A21&amp;"!w9"))</f>
        <v/>
      </c>
      <c r="C21" s="15" t="str" cm="1">
        <f t="array" aca="1" ref="C21" ca="1">IF(ISERROR(INDIRECT(A21&amp;"!w10")),"",INDIRECT(A21&amp;"!w10"))</f>
        <v/>
      </c>
      <c r="D21" s="15" t="str" cm="1">
        <f t="array" aca="1" ref="D21" ca="1">IF(ISERROR(INDIRECT(A21&amp;"!w11")),"",INDIRECT(A21&amp;"!w11"))</f>
        <v/>
      </c>
      <c r="E21" s="11" t="str" cm="1">
        <f t="array" aca="1" ref="E21" ca="1">IF(ISERROR(INDIRECT(A21&amp;"!u16")),"",INDIRECT(A21&amp;"!u16"))</f>
        <v/>
      </c>
      <c r="F21" s="11" t="str" cm="1">
        <f t="array" aca="1" ref="F21" ca="1">IF(ISERROR(INDIRECT(A21&amp;"!u15")),"",INDIRECT(A21&amp;"!u15"))</f>
        <v/>
      </c>
      <c r="G21" s="12" t="str" cm="1">
        <f t="array" aca="1" ref="G21" ca="1">IF(ISERROR(INDIRECT(A21&amp;"!y16")),"",INDIRECT(A21&amp;"!y16"))</f>
        <v/>
      </c>
      <c r="H21" s="12" t="str" cm="1">
        <f t="array" aca="1" ref="H21" ca="1">IF(ISERROR(INDIRECT(A21&amp;"!y15")),"",INDIRECT(A21&amp;"!y15"))</f>
        <v/>
      </c>
      <c r="I21" s="15" t="str" cm="1">
        <f t="array" aca="1" ref="I21" ca="1">IF(ISERROR(INDIRECT(A21&amp;"!w12")),"",INDIRECT(A21&amp;"!w12"))</f>
        <v/>
      </c>
      <c r="J21" s="13"/>
    </row>
    <row r="22" spans="1:10">
      <c r="A22" s="14" t="s">
        <v>29</v>
      </c>
      <c r="B22" s="15" t="str" cm="1">
        <f t="array" aca="1" ref="B22" ca="1">IF(ISERROR(INDIRECT(A22&amp;"!w9")),"",INDIRECT(A22&amp;"!w9"))</f>
        <v/>
      </c>
      <c r="C22" s="15" t="str" cm="1">
        <f t="array" aca="1" ref="C22" ca="1">IF(ISERROR(INDIRECT(A22&amp;"!w10")),"",INDIRECT(A22&amp;"!w10"))</f>
        <v/>
      </c>
      <c r="D22" s="15" t="str" cm="1">
        <f t="array" aca="1" ref="D22" ca="1">IF(ISERROR(INDIRECT(A22&amp;"!w11")),"",INDIRECT(A22&amp;"!w11"))</f>
        <v/>
      </c>
      <c r="E22" s="11" t="str" cm="1">
        <f t="array" aca="1" ref="E22" ca="1">IF(ISERROR(INDIRECT(A22&amp;"!u16")),"",INDIRECT(A22&amp;"!u16"))</f>
        <v/>
      </c>
      <c r="F22" s="11" t="str" cm="1">
        <f t="array" aca="1" ref="F22" ca="1">IF(ISERROR(INDIRECT(A22&amp;"!u15")),"",INDIRECT(A22&amp;"!u15"))</f>
        <v/>
      </c>
      <c r="G22" s="12" t="str" cm="1">
        <f t="array" aca="1" ref="G22" ca="1">IF(ISERROR(INDIRECT(A22&amp;"!y16")),"",INDIRECT(A22&amp;"!y16"))</f>
        <v/>
      </c>
      <c r="H22" s="12" t="str" cm="1">
        <f t="array" aca="1" ref="H22" ca="1">IF(ISERROR(INDIRECT(A22&amp;"!y15")),"",INDIRECT(A22&amp;"!y15"))</f>
        <v/>
      </c>
      <c r="I22" s="15" t="str" cm="1">
        <f t="array" aca="1" ref="I22" ca="1">IF(ISERROR(INDIRECT(A22&amp;"!w12")),"",INDIRECT(A22&amp;"!w12"))</f>
        <v/>
      </c>
      <c r="J22" s="13"/>
    </row>
    <row r="23" spans="1:10">
      <c r="A23" s="14" t="s">
        <v>30</v>
      </c>
      <c r="B23" s="15" t="str" cm="1">
        <f t="array" aca="1" ref="B23" ca="1">IF(ISERROR(INDIRECT(A23&amp;"!w9")),"",INDIRECT(A23&amp;"!w9"))</f>
        <v/>
      </c>
      <c r="C23" s="15" t="str" cm="1">
        <f t="array" aca="1" ref="C23" ca="1">IF(ISERROR(INDIRECT(A23&amp;"!w10")),"",INDIRECT(A23&amp;"!w10"))</f>
        <v/>
      </c>
      <c r="D23" s="15" t="str" cm="1">
        <f t="array" aca="1" ref="D23" ca="1">IF(ISERROR(INDIRECT(A23&amp;"!w11")),"",INDIRECT(A23&amp;"!w11"))</f>
        <v/>
      </c>
      <c r="E23" s="11" t="str" cm="1">
        <f t="array" aca="1" ref="E23" ca="1">IF(ISERROR(INDIRECT(A23&amp;"!u16")),"",INDIRECT(A23&amp;"!u16"))</f>
        <v/>
      </c>
      <c r="F23" s="11" t="str" cm="1">
        <f t="array" aca="1" ref="F23" ca="1">IF(ISERROR(INDIRECT(A23&amp;"!u15")),"",INDIRECT(A23&amp;"!u15"))</f>
        <v/>
      </c>
      <c r="G23" s="12" t="str" cm="1">
        <f t="array" aca="1" ref="G23" ca="1">IF(ISERROR(INDIRECT(A23&amp;"!y16")),"",INDIRECT(A23&amp;"!y16"))</f>
        <v/>
      </c>
      <c r="H23" s="12" t="str" cm="1">
        <f t="array" aca="1" ref="H23" ca="1">IF(ISERROR(INDIRECT(A23&amp;"!y15")),"",INDIRECT(A23&amp;"!y15"))</f>
        <v/>
      </c>
      <c r="I23" s="15" t="str" cm="1">
        <f t="array" aca="1" ref="I23" ca="1">IF(ISERROR(INDIRECT(A23&amp;"!w12")),"",INDIRECT(A23&amp;"!w12"))</f>
        <v/>
      </c>
      <c r="J23" s="13"/>
    </row>
    <row r="24" spans="1:10">
      <c r="A24" s="14" t="s">
        <v>31</v>
      </c>
      <c r="B24" s="15" t="str" cm="1">
        <f t="array" aca="1" ref="B24" ca="1">IF(ISERROR(INDIRECT(A24&amp;"!w9")),"",INDIRECT(A24&amp;"!w9"))</f>
        <v/>
      </c>
      <c r="C24" s="15" t="str" cm="1">
        <f t="array" aca="1" ref="C24" ca="1">IF(ISERROR(INDIRECT(A24&amp;"!w10")),"",INDIRECT(A24&amp;"!w10"))</f>
        <v/>
      </c>
      <c r="D24" s="15" t="str" cm="1">
        <f t="array" aca="1" ref="D24" ca="1">IF(ISERROR(INDIRECT(A24&amp;"!w11")),"",INDIRECT(A24&amp;"!w11"))</f>
        <v/>
      </c>
      <c r="E24" s="11" t="str" cm="1">
        <f t="array" aca="1" ref="E24" ca="1">IF(ISERROR(INDIRECT(A24&amp;"!u16")),"",INDIRECT(A24&amp;"!u16"))</f>
        <v/>
      </c>
      <c r="F24" s="11" t="str" cm="1">
        <f t="array" aca="1" ref="F24" ca="1">IF(ISERROR(INDIRECT(A24&amp;"!u15")),"",INDIRECT(A24&amp;"!u15"))</f>
        <v/>
      </c>
      <c r="G24" s="12" t="str" cm="1">
        <f t="array" aca="1" ref="G24" ca="1">IF(ISERROR(INDIRECT(A24&amp;"!y16")),"",INDIRECT(A24&amp;"!y16"))</f>
        <v/>
      </c>
      <c r="H24" s="12" t="str" cm="1">
        <f t="array" aca="1" ref="H24" ca="1">IF(ISERROR(INDIRECT(A24&amp;"!y15")),"",INDIRECT(A24&amp;"!y15"))</f>
        <v/>
      </c>
      <c r="I24" s="15" t="str" cm="1">
        <f t="array" aca="1" ref="I24" ca="1">IF(ISERROR(INDIRECT(A24&amp;"!w12")),"",INDIRECT(A24&amp;"!w12"))</f>
        <v/>
      </c>
      <c r="J24" s="13"/>
    </row>
    <row r="25" spans="1:10">
      <c r="A25" s="14" t="s">
        <v>32</v>
      </c>
      <c r="B25" s="15" t="str" cm="1">
        <f t="array" aca="1" ref="B25" ca="1">IF(ISERROR(INDIRECT(A25&amp;"!w9")),"",INDIRECT(A25&amp;"!w9"))</f>
        <v/>
      </c>
      <c r="C25" s="15" t="str" cm="1">
        <f t="array" aca="1" ref="C25" ca="1">IF(ISERROR(INDIRECT(A25&amp;"!w10")),"",INDIRECT(A25&amp;"!w10"))</f>
        <v/>
      </c>
      <c r="D25" s="15" t="str" cm="1">
        <f t="array" aca="1" ref="D25" ca="1">IF(ISERROR(INDIRECT(A25&amp;"!w11")),"",INDIRECT(A25&amp;"!w11"))</f>
        <v/>
      </c>
      <c r="E25" s="11" t="str" cm="1">
        <f t="array" aca="1" ref="E25" ca="1">IF(ISERROR(INDIRECT(A25&amp;"!u16")),"",INDIRECT(A25&amp;"!u16"))</f>
        <v/>
      </c>
      <c r="F25" s="11" t="str" cm="1">
        <f t="array" aca="1" ref="F25" ca="1">IF(ISERROR(INDIRECT(A25&amp;"!u15")),"",INDIRECT(A25&amp;"!u15"))</f>
        <v/>
      </c>
      <c r="G25" s="12" t="str" cm="1">
        <f t="array" aca="1" ref="G25" ca="1">IF(ISERROR(INDIRECT(A25&amp;"!y16")),"",INDIRECT(A25&amp;"!y16"))</f>
        <v/>
      </c>
      <c r="H25" s="12" t="str" cm="1">
        <f t="array" aca="1" ref="H25" ca="1">IF(ISERROR(INDIRECT(A25&amp;"!y15")),"",INDIRECT(A25&amp;"!y15"))</f>
        <v/>
      </c>
      <c r="I25" s="15" t="str" cm="1">
        <f t="array" aca="1" ref="I25" ca="1">IF(ISERROR(INDIRECT(A25&amp;"!w12")),"",INDIRECT(A25&amp;"!w12"))</f>
        <v/>
      </c>
      <c r="J25" s="13"/>
    </row>
    <row r="26" spans="1:10">
      <c r="A26" s="14" t="s">
        <v>33</v>
      </c>
      <c r="B26" s="15" t="str" cm="1">
        <f t="array" aca="1" ref="B26" ca="1">IF(ISERROR(INDIRECT(A26&amp;"!w9")),"",INDIRECT(A26&amp;"!w9"))</f>
        <v/>
      </c>
      <c r="C26" s="15" t="str" cm="1">
        <f t="array" aca="1" ref="C26" ca="1">IF(ISERROR(INDIRECT(A26&amp;"!w10")),"",INDIRECT(A26&amp;"!w10"))</f>
        <v/>
      </c>
      <c r="D26" s="15" t="str" cm="1">
        <f t="array" aca="1" ref="D26" ca="1">IF(ISERROR(INDIRECT(A26&amp;"!w11")),"",INDIRECT(A26&amp;"!w11"))</f>
        <v/>
      </c>
      <c r="E26" s="11" t="str" cm="1">
        <f t="array" aca="1" ref="E26" ca="1">IF(ISERROR(INDIRECT(A26&amp;"!u16")),"",INDIRECT(A26&amp;"!u16"))</f>
        <v/>
      </c>
      <c r="F26" s="11" t="str" cm="1">
        <f t="array" aca="1" ref="F26" ca="1">IF(ISERROR(INDIRECT(A26&amp;"!u15")),"",INDIRECT(A26&amp;"!u15"))</f>
        <v/>
      </c>
      <c r="G26" s="12" t="str" cm="1">
        <f t="array" aca="1" ref="G26" ca="1">IF(ISERROR(INDIRECT(A26&amp;"!y16")),"",INDIRECT(A26&amp;"!y16"))</f>
        <v/>
      </c>
      <c r="H26" s="12" t="str" cm="1">
        <f t="array" aca="1" ref="H26" ca="1">IF(ISERROR(INDIRECT(A26&amp;"!y15")),"",INDIRECT(A26&amp;"!y15"))</f>
        <v/>
      </c>
      <c r="I26" s="15" t="str" cm="1">
        <f t="array" aca="1" ref="I26" ca="1">IF(ISERROR(INDIRECT(A26&amp;"!w12")),"",INDIRECT(A26&amp;"!w12"))</f>
        <v/>
      </c>
      <c r="J26" s="13"/>
    </row>
    <row r="27" spans="1:10">
      <c r="A27" s="14" t="s">
        <v>34</v>
      </c>
      <c r="B27" s="15" t="str" cm="1">
        <f t="array" aca="1" ref="B27" ca="1">IF(ISERROR(INDIRECT(A27&amp;"!w9")),"",INDIRECT(A27&amp;"!w9"))</f>
        <v/>
      </c>
      <c r="C27" s="15" t="str" cm="1">
        <f t="array" aca="1" ref="C27" ca="1">IF(ISERROR(INDIRECT(A27&amp;"!w10")),"",INDIRECT(A27&amp;"!w10"))</f>
        <v/>
      </c>
      <c r="D27" s="15" t="str" cm="1">
        <f t="array" aca="1" ref="D27" ca="1">IF(ISERROR(INDIRECT(A27&amp;"!w11")),"",INDIRECT(A27&amp;"!w11"))</f>
        <v/>
      </c>
      <c r="E27" s="11" t="str" cm="1">
        <f t="array" aca="1" ref="E27" ca="1">IF(ISERROR(INDIRECT(A27&amp;"!u16")),"",INDIRECT(A27&amp;"!u16"))</f>
        <v/>
      </c>
      <c r="F27" s="11" t="str" cm="1">
        <f t="array" aca="1" ref="F27" ca="1">IF(ISERROR(INDIRECT(A27&amp;"!u15")),"",INDIRECT(A27&amp;"!u15"))</f>
        <v/>
      </c>
      <c r="G27" s="12" t="str" cm="1">
        <f t="array" aca="1" ref="G27" ca="1">IF(ISERROR(INDIRECT(A27&amp;"!y16")),"",INDIRECT(A27&amp;"!y16"))</f>
        <v/>
      </c>
      <c r="H27" s="12" t="str" cm="1">
        <f t="array" aca="1" ref="H27" ca="1">IF(ISERROR(INDIRECT(A27&amp;"!y15")),"",INDIRECT(A27&amp;"!y15"))</f>
        <v/>
      </c>
      <c r="I27" s="15" t="str" cm="1">
        <f t="array" aca="1" ref="I27" ca="1">IF(ISERROR(INDIRECT(A27&amp;"!w12")),"",INDIRECT(A27&amp;"!w12"))</f>
        <v/>
      </c>
      <c r="J27" s="13"/>
    </row>
    <row r="28" spans="1:10">
      <c r="A28" s="14" t="s">
        <v>35</v>
      </c>
      <c r="B28" s="15" t="str" cm="1">
        <f t="array" aca="1" ref="B28" ca="1">IF(ISERROR(INDIRECT(A28&amp;"!w9")),"",INDIRECT(A28&amp;"!w9"))</f>
        <v/>
      </c>
      <c r="C28" s="15" t="str" cm="1">
        <f t="array" aca="1" ref="C28" ca="1">IF(ISERROR(INDIRECT(A28&amp;"!w10")),"",INDIRECT(A28&amp;"!w10"))</f>
        <v/>
      </c>
      <c r="D28" s="15" t="str" cm="1">
        <f t="array" aca="1" ref="D28" ca="1">IF(ISERROR(INDIRECT(A28&amp;"!w11")),"",INDIRECT(A28&amp;"!w11"))</f>
        <v/>
      </c>
      <c r="E28" s="11" t="str" cm="1">
        <f t="array" aca="1" ref="E28" ca="1">IF(ISERROR(INDIRECT(A28&amp;"!u16")),"",INDIRECT(A28&amp;"!u16"))</f>
        <v/>
      </c>
      <c r="F28" s="11" t="str" cm="1">
        <f t="array" aca="1" ref="F28" ca="1">IF(ISERROR(INDIRECT(A28&amp;"!u15")),"",INDIRECT(A28&amp;"!u15"))</f>
        <v/>
      </c>
      <c r="G28" s="12" t="str" cm="1">
        <f t="array" aca="1" ref="G28" ca="1">IF(ISERROR(INDIRECT(A28&amp;"!y16")),"",INDIRECT(A28&amp;"!y16"))</f>
        <v/>
      </c>
      <c r="H28" s="12" t="str" cm="1">
        <f t="array" aca="1" ref="H28" ca="1">IF(ISERROR(INDIRECT(A28&amp;"!y15")),"",INDIRECT(A28&amp;"!y15"))</f>
        <v/>
      </c>
      <c r="I28" s="15" t="str" cm="1">
        <f t="array" aca="1" ref="I28" ca="1">IF(ISERROR(INDIRECT(A28&amp;"!w12")),"",INDIRECT(A28&amp;"!w12"))</f>
        <v/>
      </c>
      <c r="J28" s="13"/>
    </row>
    <row r="29" spans="1:10">
      <c r="A29" s="14" t="s">
        <v>36</v>
      </c>
      <c r="B29" s="15" t="str" cm="1">
        <f t="array" aca="1" ref="B29" ca="1">IF(ISERROR(INDIRECT(A29&amp;"!w9")),"",INDIRECT(A29&amp;"!w9"))</f>
        <v/>
      </c>
      <c r="C29" s="15" t="str" cm="1">
        <f t="array" aca="1" ref="C29" ca="1">IF(ISERROR(INDIRECT(A29&amp;"!w10")),"",INDIRECT(A29&amp;"!w10"))</f>
        <v/>
      </c>
      <c r="D29" s="15" t="str" cm="1">
        <f t="array" aca="1" ref="D29" ca="1">IF(ISERROR(INDIRECT(A29&amp;"!w11")),"",INDIRECT(A29&amp;"!w11"))</f>
        <v/>
      </c>
      <c r="E29" s="11" t="str" cm="1">
        <f t="array" aca="1" ref="E29" ca="1">IF(ISERROR(INDIRECT(A29&amp;"!u16")),"",INDIRECT(A29&amp;"!u16"))</f>
        <v/>
      </c>
      <c r="F29" s="11" t="str" cm="1">
        <f t="array" aca="1" ref="F29" ca="1">IF(ISERROR(INDIRECT(A29&amp;"!u15")),"",INDIRECT(A29&amp;"!u15"))</f>
        <v/>
      </c>
      <c r="G29" s="12" t="str" cm="1">
        <f t="array" aca="1" ref="G29" ca="1">IF(ISERROR(INDIRECT(A29&amp;"!y16")),"",INDIRECT(A29&amp;"!y16"))</f>
        <v/>
      </c>
      <c r="H29" s="12" t="str" cm="1">
        <f t="array" aca="1" ref="H29" ca="1">IF(ISERROR(INDIRECT(A29&amp;"!y15")),"",INDIRECT(A29&amp;"!y15"))</f>
        <v/>
      </c>
      <c r="I29" s="15" t="str" cm="1">
        <f t="array" aca="1" ref="I29" ca="1">IF(ISERROR(INDIRECT(A29&amp;"!w12")),"",INDIRECT(A29&amp;"!w12"))</f>
        <v/>
      </c>
      <c r="J29" s="13"/>
    </row>
    <row r="30" spans="1:10">
      <c r="A30" s="14" t="s">
        <v>37</v>
      </c>
      <c r="B30" s="15" t="str" cm="1">
        <f t="array" aca="1" ref="B30" ca="1">IF(ISERROR(INDIRECT(A30&amp;"!w9")),"",INDIRECT(A30&amp;"!w9"))</f>
        <v/>
      </c>
      <c r="C30" s="15" t="str" cm="1">
        <f t="array" aca="1" ref="C30" ca="1">IF(ISERROR(INDIRECT(A30&amp;"!w10")),"",INDIRECT(A30&amp;"!w10"))</f>
        <v/>
      </c>
      <c r="D30" s="15" t="str" cm="1">
        <f t="array" aca="1" ref="D30" ca="1">IF(ISERROR(INDIRECT(A30&amp;"!w11")),"",INDIRECT(A30&amp;"!w11"))</f>
        <v/>
      </c>
      <c r="E30" s="11" t="str" cm="1">
        <f t="array" aca="1" ref="E30" ca="1">IF(ISERROR(INDIRECT(A30&amp;"!u16")),"",INDIRECT(A30&amp;"!u16"))</f>
        <v/>
      </c>
      <c r="F30" s="11" t="str" cm="1">
        <f t="array" aca="1" ref="F30" ca="1">IF(ISERROR(INDIRECT(A30&amp;"!u15")),"",INDIRECT(A30&amp;"!u15"))</f>
        <v/>
      </c>
      <c r="G30" s="12" t="str" cm="1">
        <f t="array" aca="1" ref="G30" ca="1">IF(ISERROR(INDIRECT(A30&amp;"!y16")),"",INDIRECT(A30&amp;"!y16"))</f>
        <v/>
      </c>
      <c r="H30" s="12" t="str" cm="1">
        <f t="array" aca="1" ref="H30" ca="1">IF(ISERROR(INDIRECT(A30&amp;"!y15")),"",INDIRECT(A30&amp;"!y15"))</f>
        <v/>
      </c>
      <c r="I30" s="15" t="str" cm="1">
        <f t="array" aca="1" ref="I30" ca="1">IF(ISERROR(INDIRECT(A30&amp;"!w12")),"",INDIRECT(A30&amp;"!w12"))</f>
        <v/>
      </c>
      <c r="J30" s="13"/>
    </row>
    <row r="31" spans="1:10">
      <c r="A31" s="14" t="s">
        <v>38</v>
      </c>
      <c r="B31" s="15" t="str" cm="1">
        <f t="array" aca="1" ref="B31" ca="1">IF(ISERROR(INDIRECT(A31&amp;"!w9")),"",INDIRECT(A31&amp;"!w9"))</f>
        <v/>
      </c>
      <c r="C31" s="15" t="str" cm="1">
        <f t="array" aca="1" ref="C31" ca="1">IF(ISERROR(INDIRECT(A31&amp;"!w10")),"",INDIRECT(A31&amp;"!w10"))</f>
        <v/>
      </c>
      <c r="D31" s="15" t="str" cm="1">
        <f t="array" aca="1" ref="D31" ca="1">IF(ISERROR(INDIRECT(A31&amp;"!w11")),"",INDIRECT(A31&amp;"!w11"))</f>
        <v/>
      </c>
      <c r="E31" s="11" t="str" cm="1">
        <f t="array" aca="1" ref="E31" ca="1">IF(ISERROR(INDIRECT(A31&amp;"!u16")),"",INDIRECT(A31&amp;"!u16"))</f>
        <v/>
      </c>
      <c r="F31" s="11" t="str" cm="1">
        <f t="array" aca="1" ref="F31" ca="1">IF(ISERROR(INDIRECT(A31&amp;"!u15")),"",INDIRECT(A31&amp;"!u15"))</f>
        <v/>
      </c>
      <c r="G31" s="12" t="str" cm="1">
        <f t="array" aca="1" ref="G31" ca="1">IF(ISERROR(INDIRECT(A31&amp;"!y16")),"",INDIRECT(A31&amp;"!y16"))</f>
        <v/>
      </c>
      <c r="H31" s="12" t="str" cm="1">
        <f t="array" aca="1" ref="H31" ca="1">IF(ISERROR(INDIRECT(A31&amp;"!y15")),"",INDIRECT(A31&amp;"!y15"))</f>
        <v/>
      </c>
      <c r="I31" s="15" t="str" cm="1">
        <f t="array" aca="1" ref="I31" ca="1">IF(ISERROR(INDIRECT(A31&amp;"!w12")),"",INDIRECT(A31&amp;"!w12"))</f>
        <v/>
      </c>
      <c r="J31" s="13"/>
    </row>
    <row r="32" spans="1:10">
      <c r="A32" s="14" t="s">
        <v>39</v>
      </c>
      <c r="B32" s="15" t="str" cm="1">
        <f t="array" aca="1" ref="B32" ca="1">IF(ISERROR(INDIRECT(A32&amp;"!w9")),"",INDIRECT(A32&amp;"!w9"))</f>
        <v/>
      </c>
      <c r="C32" s="15" t="str" cm="1">
        <f t="array" aca="1" ref="C32" ca="1">IF(ISERROR(INDIRECT(A32&amp;"!w10")),"",INDIRECT(A32&amp;"!w10"))</f>
        <v/>
      </c>
      <c r="D32" s="15" t="str" cm="1">
        <f t="array" aca="1" ref="D32" ca="1">IF(ISERROR(INDIRECT(A32&amp;"!w11")),"",INDIRECT(A32&amp;"!w11"))</f>
        <v/>
      </c>
      <c r="E32" s="11" t="str" cm="1">
        <f t="array" aca="1" ref="E32" ca="1">IF(ISERROR(INDIRECT(A32&amp;"!u16")),"",INDIRECT(A32&amp;"!u16"))</f>
        <v/>
      </c>
      <c r="F32" s="11" t="str" cm="1">
        <f t="array" aca="1" ref="F32" ca="1">IF(ISERROR(INDIRECT(A32&amp;"!u15")),"",INDIRECT(A32&amp;"!u15"))</f>
        <v/>
      </c>
      <c r="G32" s="12" t="str" cm="1">
        <f t="array" aca="1" ref="G32" ca="1">IF(ISERROR(INDIRECT(A32&amp;"!y16")),"",INDIRECT(A32&amp;"!y16"))</f>
        <v/>
      </c>
      <c r="H32" s="12" t="str" cm="1">
        <f t="array" aca="1" ref="H32" ca="1">IF(ISERROR(INDIRECT(A32&amp;"!y15")),"",INDIRECT(A32&amp;"!y15"))</f>
        <v/>
      </c>
      <c r="I32" s="15" t="str" cm="1">
        <f t="array" aca="1" ref="I32" ca="1">IF(ISERROR(INDIRECT(A32&amp;"!w12")),"",INDIRECT(A32&amp;"!w12"))</f>
        <v/>
      </c>
      <c r="J32" s="13"/>
    </row>
    <row r="33" spans="1:10">
      <c r="A33" s="14" t="s">
        <v>40</v>
      </c>
      <c r="B33" s="15" t="str" cm="1">
        <f t="array" aca="1" ref="B33" ca="1">IF(ISERROR(INDIRECT(A33&amp;"!w9")),"",INDIRECT(A33&amp;"!w9"))</f>
        <v/>
      </c>
      <c r="C33" s="15" t="str" cm="1">
        <f t="array" aca="1" ref="C33" ca="1">IF(ISERROR(INDIRECT(A33&amp;"!w10")),"",INDIRECT(A33&amp;"!w10"))</f>
        <v/>
      </c>
      <c r="D33" s="15" t="str" cm="1">
        <f t="array" aca="1" ref="D33" ca="1">IF(ISERROR(INDIRECT(A33&amp;"!w11")),"",INDIRECT(A33&amp;"!w11"))</f>
        <v/>
      </c>
      <c r="E33" s="11" t="str" cm="1">
        <f t="array" aca="1" ref="E33" ca="1">IF(ISERROR(INDIRECT(A33&amp;"!u16")),"",INDIRECT(A33&amp;"!u16"))</f>
        <v/>
      </c>
      <c r="F33" s="11" t="str" cm="1">
        <f t="array" aca="1" ref="F33" ca="1">IF(ISERROR(INDIRECT(A33&amp;"!u15")),"",INDIRECT(A33&amp;"!u15"))</f>
        <v/>
      </c>
      <c r="G33" s="12" t="str" cm="1">
        <f t="array" aca="1" ref="G33" ca="1">IF(ISERROR(INDIRECT(A33&amp;"!y16")),"",INDIRECT(A33&amp;"!y16"))</f>
        <v/>
      </c>
      <c r="H33" s="12" t="str" cm="1">
        <f t="array" aca="1" ref="H33" ca="1">IF(ISERROR(INDIRECT(A33&amp;"!y15")),"",INDIRECT(A33&amp;"!y15"))</f>
        <v/>
      </c>
      <c r="I33" s="15" t="str" cm="1">
        <f t="array" aca="1" ref="I33" ca="1">IF(ISERROR(INDIRECT(A33&amp;"!w12")),"",INDIRECT(A33&amp;"!w12"))</f>
        <v/>
      </c>
      <c r="J33" s="13"/>
    </row>
    <row r="34" spans="1:10">
      <c r="A34" s="14" t="s">
        <v>41</v>
      </c>
      <c r="B34" s="15" t="str" cm="1">
        <f t="array" aca="1" ref="B34" ca="1">IF(ISERROR(INDIRECT(A34&amp;"!w9")),"",INDIRECT(A34&amp;"!w9"))</f>
        <v/>
      </c>
      <c r="C34" s="15" t="str" cm="1">
        <f t="array" aca="1" ref="C34" ca="1">IF(ISERROR(INDIRECT(A34&amp;"!w10")),"",INDIRECT(A34&amp;"!w10"))</f>
        <v/>
      </c>
      <c r="D34" s="15" t="str" cm="1">
        <f t="array" aca="1" ref="D34" ca="1">IF(ISERROR(INDIRECT(A34&amp;"!w11")),"",INDIRECT(A34&amp;"!w11"))</f>
        <v/>
      </c>
      <c r="E34" s="11" t="str" cm="1">
        <f t="array" aca="1" ref="E34" ca="1">IF(ISERROR(INDIRECT(A34&amp;"!u16")),"",INDIRECT(A34&amp;"!u16"))</f>
        <v/>
      </c>
      <c r="F34" s="11" t="str" cm="1">
        <f t="array" aca="1" ref="F34" ca="1">IF(ISERROR(INDIRECT(A34&amp;"!u15")),"",INDIRECT(A34&amp;"!u15"))</f>
        <v/>
      </c>
      <c r="G34" s="12" t="str" cm="1">
        <f t="array" aca="1" ref="G34" ca="1">IF(ISERROR(INDIRECT(A34&amp;"!y16")),"",INDIRECT(A34&amp;"!y16"))</f>
        <v/>
      </c>
      <c r="H34" s="12" t="str" cm="1">
        <f t="array" aca="1" ref="H34" ca="1">IF(ISERROR(INDIRECT(A34&amp;"!y15")),"",INDIRECT(A34&amp;"!y15"))</f>
        <v/>
      </c>
      <c r="I34" s="15" t="str" cm="1">
        <f t="array" aca="1" ref="I34" ca="1">IF(ISERROR(INDIRECT(A34&amp;"!w12")),"",INDIRECT(A34&amp;"!w12"))</f>
        <v/>
      </c>
      <c r="J34" s="13"/>
    </row>
    <row r="35" spans="1:10" ht="19.5" thickBot="1">
      <c r="A35" s="7" t="s">
        <v>42</v>
      </c>
      <c r="B35" s="16" t="str" cm="1">
        <f t="array" aca="1" ref="B35" ca="1">IF(ISERROR(INDIRECT(A35&amp;"!w9")),"",INDIRECT(A35&amp;"!w9"))</f>
        <v/>
      </c>
      <c r="C35" s="16" t="str" cm="1">
        <f t="array" aca="1" ref="C35" ca="1">IF(ISERROR(INDIRECT(A35&amp;"!w10")),"",INDIRECT(A35&amp;"!w10"))</f>
        <v/>
      </c>
      <c r="D35" s="16" t="str" cm="1">
        <f t="array" aca="1" ref="D35" ca="1">IF(ISERROR(INDIRECT(A35&amp;"!w11")),"",INDIRECT(A35&amp;"!w11"))</f>
        <v/>
      </c>
      <c r="E35" s="16" t="str" cm="1">
        <f t="array" aca="1" ref="E35" ca="1">IF(ISERROR(INDIRECT(A35&amp;"!u16")),"",INDIRECT(A35&amp;"!u16"))</f>
        <v/>
      </c>
      <c r="F35" s="16" t="str" cm="1">
        <f t="array" aca="1" ref="F35" ca="1">IF(ISERROR(INDIRECT(A35&amp;"!u15")),"",INDIRECT(A35&amp;"!u15"))</f>
        <v/>
      </c>
      <c r="G35" s="17" t="str" cm="1">
        <f t="array" aca="1" ref="G35" ca="1">IF(ISERROR(INDIRECT(A35&amp;"!y16")),"",INDIRECT(A35&amp;"!y16"))</f>
        <v/>
      </c>
      <c r="H35" s="17" t="str" cm="1">
        <f t="array" aca="1" ref="H35" ca="1">IF(ISERROR(INDIRECT(A35&amp;"!y15")),"",INDIRECT(A35&amp;"!y15"))</f>
        <v/>
      </c>
      <c r="I35" s="16" t="str" cm="1">
        <f t="array" aca="1" ref="I35" ca="1">IF(ISERROR(INDIRECT(A35&amp;"!w12")),"",INDIRECT(A35&amp;"!w12"))</f>
        <v/>
      </c>
      <c r="J35" s="13"/>
    </row>
    <row r="36" spans="1:10" ht="19.5" thickTop="1">
      <c r="A36" s="18"/>
      <c r="B36" s="11">
        <f t="shared" ref="B36:D36" ca="1" si="0">SUM(B5:B35)</f>
        <v>0</v>
      </c>
      <c r="C36" s="11">
        <f t="shared" ca="1" si="0"/>
        <v>0</v>
      </c>
      <c r="D36" s="11">
        <f t="shared" ca="1" si="0"/>
        <v>0</v>
      </c>
      <c r="E36" s="11">
        <f ca="1">SUM(E5:E35)</f>
        <v>0</v>
      </c>
      <c r="F36" s="11">
        <f ca="1">SUM(F5:F35)</f>
        <v>0</v>
      </c>
      <c r="G36" s="11">
        <f t="shared" ref="G36:I36" ca="1" si="1">SUM(G5:G35)</f>
        <v>0</v>
      </c>
      <c r="H36" s="11">
        <f t="shared" ca="1" si="1"/>
        <v>0</v>
      </c>
      <c r="I36" s="11">
        <f t="shared" ca="1" si="1"/>
        <v>0</v>
      </c>
    </row>
    <row r="37" spans="1:10">
      <c r="H37" s="20"/>
      <c r="I37" s="4" t="e">
        <f>SUM(#REF!)</f>
        <v>#REF!</v>
      </c>
    </row>
  </sheetData>
  <mergeCells count="2">
    <mergeCell ref="A1:B1"/>
    <mergeCell ref="C1:E1"/>
  </mergeCells>
  <phoneticPr fontId="3"/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BF8FC-734A-4FD8-B1B6-6C9E20C27F7D}">
  <sheetPr>
    <pageSetUpPr fitToPage="1"/>
  </sheetPr>
  <dimension ref="A1:Z78"/>
  <sheetViews>
    <sheetView topLeftCell="A6" zoomScale="70" zoomScaleNormal="70" zoomScaleSheetLayoutView="100" workbookViewId="0">
      <selection activeCell="AB20" sqref="AB20"/>
    </sheetView>
  </sheetViews>
  <sheetFormatPr defaultRowHeight="18.75"/>
  <cols>
    <col min="1" max="1" width="9.625" customWidth="1"/>
    <col min="2" max="2" width="5.625" customWidth="1"/>
    <col min="3" max="7" width="3.625" customWidth="1"/>
    <col min="8" max="8" width="5.625" style="19" customWidth="1"/>
    <col min="9" max="9" width="3.625" customWidth="1"/>
    <col min="10" max="10" width="9.125" style="19" bestFit="1" customWidth="1"/>
    <col min="11" max="11" width="9.125" style="19" customWidth="1"/>
    <col min="12" max="12" width="5.625" customWidth="1"/>
    <col min="13" max="13" width="10.25" style="21" bestFit="1" customWidth="1"/>
    <col min="14" max="14" width="7.625" style="21" customWidth="1"/>
    <col min="15" max="15" width="5.625" style="21" customWidth="1"/>
    <col min="16" max="17" width="7.625" style="21" customWidth="1"/>
    <col min="18" max="18" width="8.625" style="19" customWidth="1"/>
    <col min="19" max="19" width="5.625" customWidth="1"/>
    <col min="20" max="20" width="8.625" customWidth="1"/>
    <col min="21" max="21" width="5.625" customWidth="1"/>
    <col min="22" max="22" width="10.625" customWidth="1"/>
    <col min="23" max="23" width="4.625" customWidth="1"/>
    <col min="24" max="24" width="3.625" customWidth="1"/>
    <col min="25" max="25" width="10.625" customWidth="1"/>
    <col min="26" max="26" width="9.375" style="112" bestFit="1" customWidth="1"/>
  </cols>
  <sheetData>
    <row r="1" spans="1:26" ht="18.75" hidden="1" customHeight="1">
      <c r="G1" t="s">
        <v>43</v>
      </c>
      <c r="I1" t="s">
        <v>44</v>
      </c>
    </row>
    <row r="2" spans="1:26" ht="18.75" hidden="1" customHeight="1">
      <c r="G2" t="s">
        <v>45</v>
      </c>
      <c r="I2" t="s">
        <v>46</v>
      </c>
    </row>
    <row r="3" spans="1:26" ht="18.75" hidden="1" customHeight="1">
      <c r="G3" t="s">
        <v>47</v>
      </c>
      <c r="I3" t="s">
        <v>48</v>
      </c>
    </row>
    <row r="4" spans="1:26" ht="18.75" hidden="1" customHeight="1">
      <c r="G4" t="s">
        <v>49</v>
      </c>
      <c r="I4" t="s">
        <v>50</v>
      </c>
    </row>
    <row r="5" spans="1:26" ht="18.75" hidden="1" customHeight="1">
      <c r="I5" t="s">
        <v>51</v>
      </c>
    </row>
    <row r="6" spans="1:26" ht="36" customHeight="1">
      <c r="E6" s="22" t="s">
        <v>52</v>
      </c>
    </row>
    <row r="7" spans="1:26" s="33" customFormat="1" ht="19.5">
      <c r="A7" s="23" t="s">
        <v>53</v>
      </c>
      <c r="B7" s="24" t="s">
        <v>54</v>
      </c>
      <c r="C7" s="25"/>
      <c r="D7" s="26" t="s">
        <v>55</v>
      </c>
      <c r="E7" s="25"/>
      <c r="F7" s="26" t="s">
        <v>56</v>
      </c>
      <c r="G7" s="25"/>
      <c r="H7" s="27" t="s">
        <v>57</v>
      </c>
      <c r="I7" s="25"/>
      <c r="J7" s="28" t="s">
        <v>58</v>
      </c>
      <c r="K7" s="28"/>
      <c r="L7" s="29"/>
      <c r="M7" s="30"/>
      <c r="N7" s="30"/>
      <c r="O7" s="30"/>
      <c r="P7" s="30"/>
      <c r="Q7" s="30"/>
      <c r="R7" s="31"/>
      <c r="S7" s="32"/>
      <c r="T7" s="32"/>
      <c r="U7" s="32"/>
      <c r="Z7" s="113"/>
    </row>
    <row r="8" spans="1:26" ht="50.1" customHeight="1">
      <c r="A8" s="148" t="s">
        <v>59</v>
      </c>
      <c r="B8" s="149"/>
      <c r="C8" s="149"/>
      <c r="D8" s="150"/>
      <c r="E8" s="151" t="s">
        <v>60</v>
      </c>
      <c r="F8" s="149"/>
      <c r="G8" s="150"/>
      <c r="H8" s="151" t="s">
        <v>61</v>
      </c>
      <c r="I8" s="152"/>
      <c r="J8" s="34" t="s">
        <v>62</v>
      </c>
      <c r="K8" s="35"/>
      <c r="L8" s="36"/>
      <c r="M8" s="36"/>
      <c r="N8" s="37"/>
      <c r="O8" s="36"/>
      <c r="P8" s="37"/>
      <c r="Q8" s="37"/>
      <c r="R8" s="37"/>
      <c r="S8" s="36"/>
      <c r="T8" s="38"/>
      <c r="U8" s="38"/>
      <c r="V8" s="39"/>
      <c r="X8" s="40"/>
      <c r="Y8" s="41" t="s">
        <v>63</v>
      </c>
      <c r="Z8" s="42" t="s">
        <v>64</v>
      </c>
    </row>
    <row r="9" spans="1:26">
      <c r="A9" s="153" t="s">
        <v>65</v>
      </c>
      <c r="B9" s="154"/>
      <c r="C9" s="154"/>
      <c r="D9" s="155"/>
      <c r="E9" s="156">
        <v>0</v>
      </c>
      <c r="F9" s="157"/>
      <c r="G9" s="158"/>
      <c r="H9" s="156">
        <v>0</v>
      </c>
      <c r="I9" s="158"/>
      <c r="J9" s="43">
        <f>SUM(E9:H9)</f>
        <v>0</v>
      </c>
      <c r="K9" s="36" t="s">
        <v>66</v>
      </c>
      <c r="M9" s="139" t="s">
        <v>67</v>
      </c>
      <c r="N9" s="102" t="s">
        <v>68</v>
      </c>
      <c r="O9" s="167">
        <f>J9+J10</f>
        <v>0</v>
      </c>
      <c r="P9" s="167"/>
      <c r="Q9" s="44"/>
      <c r="R9" s="37"/>
      <c r="S9" s="36"/>
      <c r="T9" s="172" t="s">
        <v>69</v>
      </c>
      <c r="U9" s="172"/>
      <c r="V9" s="172"/>
      <c r="W9" s="173">
        <f>SUM(Y22:Y72)</f>
        <v>0</v>
      </c>
      <c r="X9" s="174"/>
      <c r="Y9" s="175"/>
      <c r="Z9" s="45" t="e">
        <f>+ROUND(W9/O9,0)</f>
        <v>#DIV/0!</v>
      </c>
    </row>
    <row r="10" spans="1:26">
      <c r="A10" s="176" t="s">
        <v>70</v>
      </c>
      <c r="B10" s="177"/>
      <c r="C10" s="177"/>
      <c r="D10" s="178"/>
      <c r="E10" s="179">
        <v>0</v>
      </c>
      <c r="F10" s="180"/>
      <c r="G10" s="181"/>
      <c r="H10" s="182">
        <v>0</v>
      </c>
      <c r="I10" s="183"/>
      <c r="J10" s="46">
        <f>SUM(E10:H10)</f>
        <v>0</v>
      </c>
      <c r="K10" s="36" t="s">
        <v>71</v>
      </c>
      <c r="M10" s="139" t="s">
        <v>72</v>
      </c>
      <c r="N10" s="102" t="s">
        <v>118</v>
      </c>
      <c r="O10" s="167">
        <f>J9+J10+J12-J13</f>
        <v>0</v>
      </c>
      <c r="P10" s="167"/>
      <c r="Q10" s="44"/>
      <c r="R10" s="37"/>
      <c r="S10" s="36"/>
      <c r="T10" s="172" t="s">
        <v>73</v>
      </c>
      <c r="U10" s="172"/>
      <c r="V10" s="172"/>
      <c r="W10" s="184" t="str">
        <f>Y20</f>
        <v/>
      </c>
      <c r="X10" s="185"/>
      <c r="Y10" s="186"/>
      <c r="Z10" s="45" t="e">
        <f>+ROUND(W10/O10,0)</f>
        <v>#VALUE!</v>
      </c>
    </row>
    <row r="11" spans="1:26" ht="19.5" thickBot="1">
      <c r="A11" s="159" t="s">
        <v>74</v>
      </c>
      <c r="B11" s="160"/>
      <c r="C11" s="160"/>
      <c r="D11" s="161"/>
      <c r="E11" s="162">
        <v>0</v>
      </c>
      <c r="F11" s="163"/>
      <c r="G11" s="164"/>
      <c r="H11" s="165"/>
      <c r="I11" s="166"/>
      <c r="J11" s="47">
        <f>SUM(E11:H11)</f>
        <v>0</v>
      </c>
      <c r="K11" s="36" t="s">
        <v>75</v>
      </c>
      <c r="M11" s="139" t="s">
        <v>76</v>
      </c>
      <c r="N11" s="102" t="s">
        <v>77</v>
      </c>
      <c r="O11" s="167">
        <f>J9+J11</f>
        <v>0</v>
      </c>
      <c r="P11" s="167"/>
      <c r="Q11" s="44"/>
      <c r="R11" s="37"/>
      <c r="S11" s="36"/>
      <c r="T11" s="168" t="s">
        <v>9</v>
      </c>
      <c r="U11" s="168"/>
      <c r="V11" s="168"/>
      <c r="W11" s="169" t="str">
        <f>Y21</f>
        <v/>
      </c>
      <c r="X11" s="170"/>
      <c r="Y11" s="171"/>
      <c r="Z11" s="45" t="e">
        <f>+ROUND(W11/O11,0)</f>
        <v>#VALUE!</v>
      </c>
    </row>
    <row r="12" spans="1:26" ht="19.5" thickTop="1">
      <c r="A12" s="207" t="s">
        <v>78</v>
      </c>
      <c r="B12" s="208"/>
      <c r="C12" s="208"/>
      <c r="D12" s="209"/>
      <c r="E12" s="210" t="s">
        <v>79</v>
      </c>
      <c r="F12" s="211"/>
      <c r="G12" s="212"/>
      <c r="H12" s="213" t="s">
        <v>79</v>
      </c>
      <c r="I12" s="214"/>
      <c r="J12" s="48">
        <v>0</v>
      </c>
      <c r="K12" s="36" t="s">
        <v>80</v>
      </c>
      <c r="M12" s="202" t="s">
        <v>108</v>
      </c>
      <c r="N12" s="202"/>
      <c r="O12" s="215">
        <v>0</v>
      </c>
      <c r="P12" s="215"/>
      <c r="Q12" s="36"/>
      <c r="R12" s="37"/>
      <c r="S12" s="38"/>
      <c r="T12" s="216" t="s">
        <v>81</v>
      </c>
      <c r="U12" s="216"/>
      <c r="V12" s="216"/>
      <c r="W12" s="191">
        <f>U15+U16</f>
        <v>0</v>
      </c>
      <c r="X12" s="192"/>
      <c r="Y12" s="193"/>
      <c r="Z12" s="114" t="e">
        <f>SUM(Z9:Z11)</f>
        <v>#DIV/0!</v>
      </c>
    </row>
    <row r="13" spans="1:26">
      <c r="A13" s="194" t="s">
        <v>117</v>
      </c>
      <c r="B13" s="195"/>
      <c r="C13" s="195"/>
      <c r="D13" s="196"/>
      <c r="E13" s="197" t="s">
        <v>79</v>
      </c>
      <c r="F13" s="198"/>
      <c r="G13" s="199"/>
      <c r="H13" s="200" t="s">
        <v>79</v>
      </c>
      <c r="I13" s="201"/>
      <c r="J13" s="48"/>
      <c r="K13" s="36"/>
      <c r="M13" s="202" t="s">
        <v>109</v>
      </c>
      <c r="N13" s="202"/>
      <c r="O13" s="202">
        <f>O11-O12</f>
        <v>0</v>
      </c>
      <c r="P13" s="202"/>
      <c r="Q13" s="36"/>
      <c r="R13" s="36"/>
      <c r="S13" s="38"/>
      <c r="T13" s="203" t="s">
        <v>11</v>
      </c>
      <c r="U13" s="204"/>
      <c r="V13" s="205"/>
      <c r="W13" s="206">
        <f>Y15+Y16</f>
        <v>0</v>
      </c>
      <c r="X13" s="206"/>
      <c r="Y13" s="206"/>
    </row>
    <row r="14" spans="1:26">
      <c r="A14" s="50"/>
      <c r="B14" s="50"/>
      <c r="C14" s="50"/>
      <c r="D14" s="50"/>
      <c r="E14" s="44"/>
      <c r="F14" s="44"/>
      <c r="G14" s="44"/>
      <c r="H14" s="27"/>
      <c r="I14" s="27"/>
      <c r="J14" s="51"/>
      <c r="K14" s="51"/>
      <c r="L14" s="36"/>
      <c r="M14" s="49"/>
      <c r="N14" s="36"/>
      <c r="O14" s="49"/>
      <c r="P14" s="36"/>
      <c r="Q14" s="36"/>
      <c r="R14" s="36"/>
      <c r="S14" s="38"/>
      <c r="T14" s="143"/>
      <c r="U14" s="143"/>
      <c r="V14" s="143"/>
      <c r="W14" s="53"/>
      <c r="X14" s="53"/>
      <c r="Y14" s="53"/>
    </row>
    <row r="15" spans="1:26">
      <c r="A15" s="50"/>
      <c r="B15" s="50"/>
      <c r="C15" s="50"/>
      <c r="D15" s="50"/>
      <c r="E15" s="44"/>
      <c r="F15" s="44"/>
      <c r="G15" s="44"/>
      <c r="H15" s="27"/>
      <c r="I15" s="27"/>
      <c r="J15" s="51"/>
      <c r="K15" s="51"/>
      <c r="L15" s="36"/>
      <c r="M15" s="49"/>
      <c r="N15" s="36"/>
      <c r="O15" s="49"/>
      <c r="P15" s="49"/>
      <c r="Q15" s="49"/>
      <c r="R15" s="49"/>
      <c r="S15" s="38"/>
      <c r="T15" s="54" t="s">
        <v>82</v>
      </c>
      <c r="U15" s="187">
        <f>ROUNDDOWN(SUMIF(K20:K72,"",Y20:Y72)*1.1,0)</f>
        <v>0</v>
      </c>
      <c r="V15" s="188"/>
      <c r="W15" s="189" t="s">
        <v>83</v>
      </c>
      <c r="X15" s="189"/>
      <c r="Y15" s="190">
        <f>ROUNDDOWN(SUMIF(K20:K72,"",Y20:Y72)*0.1,0)</f>
        <v>0</v>
      </c>
      <c r="Z15" s="190"/>
    </row>
    <row r="16" spans="1:26">
      <c r="A16" s="36"/>
      <c r="B16" s="36"/>
      <c r="C16" s="36"/>
      <c r="D16" s="29"/>
      <c r="E16" s="36"/>
      <c r="F16" s="36"/>
      <c r="G16" s="36"/>
      <c r="H16" s="49"/>
      <c r="I16" s="36"/>
      <c r="J16" s="49"/>
      <c r="K16" s="49"/>
      <c r="L16" s="36"/>
      <c r="M16" s="38"/>
      <c r="N16" s="38"/>
      <c r="O16" s="38"/>
      <c r="P16" s="38"/>
      <c r="Q16" s="38"/>
      <c r="R16" s="40"/>
      <c r="S16" s="55"/>
      <c r="T16" s="54" t="s">
        <v>84</v>
      </c>
      <c r="U16" s="187">
        <f>ROUNDDOWN(SUMIF(K20:K72,"※",Y20:Y72)*1.08,0)</f>
        <v>0</v>
      </c>
      <c r="V16" s="188"/>
      <c r="W16" s="189" t="s">
        <v>83</v>
      </c>
      <c r="X16" s="189"/>
      <c r="Y16" s="190">
        <f>ROUNDDOWN(SUMIF(K20:K72,"※",Y20:Y72)*0.08,0)</f>
        <v>0</v>
      </c>
      <c r="Z16" s="190"/>
    </row>
    <row r="17" spans="1:26" ht="19.5" thickBot="1">
      <c r="A17" s="56"/>
      <c r="B17" s="57"/>
      <c r="C17" s="36"/>
      <c r="D17" s="29"/>
      <c r="E17" s="36"/>
      <c r="F17" s="36"/>
      <c r="G17" s="36"/>
      <c r="H17" s="37"/>
      <c r="I17" s="36"/>
      <c r="J17" s="37"/>
      <c r="K17" s="58" t="s">
        <v>85</v>
      </c>
      <c r="L17" s="36"/>
      <c r="M17" s="38"/>
      <c r="N17" s="38"/>
      <c r="O17" s="38"/>
      <c r="P17" s="38"/>
      <c r="Q17" s="38"/>
      <c r="R17" s="40"/>
      <c r="S17" s="55"/>
      <c r="T17" s="55"/>
      <c r="U17" s="50"/>
    </row>
    <row r="18" spans="1:26">
      <c r="A18" s="232" t="s">
        <v>86</v>
      </c>
      <c r="B18" s="233"/>
      <c r="C18" s="233"/>
      <c r="D18" s="234"/>
      <c r="E18" s="217" t="s">
        <v>87</v>
      </c>
      <c r="F18" s="238"/>
      <c r="G18" s="238"/>
      <c r="H18" s="238"/>
      <c r="I18" s="238"/>
      <c r="J18" s="238"/>
      <c r="K18" s="241" t="s">
        <v>88</v>
      </c>
      <c r="L18" s="243" t="s">
        <v>89</v>
      </c>
      <c r="M18" s="244"/>
      <c r="N18" s="247" t="s">
        <v>90</v>
      </c>
      <c r="O18" s="248"/>
      <c r="P18" s="247" t="s">
        <v>91</v>
      </c>
      <c r="Q18" s="248"/>
      <c r="R18" s="217" t="s">
        <v>92</v>
      </c>
      <c r="S18" s="218"/>
      <c r="T18" s="218" t="s">
        <v>93</v>
      </c>
      <c r="U18" s="219"/>
      <c r="V18" s="220" t="s">
        <v>94</v>
      </c>
      <c r="W18" s="221"/>
      <c r="X18" s="222"/>
      <c r="Y18" s="59" t="s">
        <v>95</v>
      </c>
      <c r="Z18" s="60"/>
    </row>
    <row r="19" spans="1:26">
      <c r="A19" s="235"/>
      <c r="B19" s="236"/>
      <c r="C19" s="236"/>
      <c r="D19" s="237"/>
      <c r="E19" s="239"/>
      <c r="F19" s="240"/>
      <c r="G19" s="240"/>
      <c r="H19" s="240"/>
      <c r="I19" s="240"/>
      <c r="J19" s="240"/>
      <c r="K19" s="242"/>
      <c r="L19" s="245"/>
      <c r="M19" s="246"/>
      <c r="N19" s="61"/>
      <c r="O19" s="62" t="s">
        <v>96</v>
      </c>
      <c r="P19" s="61"/>
      <c r="Q19" s="63" t="s">
        <v>96</v>
      </c>
      <c r="R19" s="64"/>
      <c r="S19" s="65" t="s">
        <v>96</v>
      </c>
      <c r="T19" s="66"/>
      <c r="U19" s="67" t="s">
        <v>96</v>
      </c>
      <c r="V19" s="68"/>
      <c r="W19" s="223" t="s">
        <v>96</v>
      </c>
      <c r="X19" s="224"/>
      <c r="Y19" s="69" t="s">
        <v>97</v>
      </c>
      <c r="Z19" s="60"/>
    </row>
    <row r="20" spans="1:26">
      <c r="A20" s="225"/>
      <c r="B20" s="226"/>
      <c r="C20" s="226"/>
      <c r="D20" s="227"/>
      <c r="E20" s="228"/>
      <c r="F20" s="229"/>
      <c r="G20" s="229"/>
      <c r="H20" s="229"/>
      <c r="I20" s="229"/>
      <c r="J20" s="229"/>
      <c r="K20" s="138" t="s">
        <v>88</v>
      </c>
      <c r="L20" s="230"/>
      <c r="M20" s="231"/>
      <c r="N20" s="104"/>
      <c r="O20" s="105"/>
      <c r="P20" s="104"/>
      <c r="Q20" s="106"/>
      <c r="R20" s="107" t="str">
        <f>IF(N20="","",ROUNDUP(P20*O10,0))</f>
        <v/>
      </c>
      <c r="S20" s="71" t="str">
        <f t="shared" ref="S20:S62" si="0">IF(O20="","",O20)</f>
        <v/>
      </c>
      <c r="T20" s="108" t="str">
        <f>IF(S20=X20,R20,+ROUNDUP(R20/1000,0))</f>
        <v/>
      </c>
      <c r="U20" s="73"/>
      <c r="V20" s="100"/>
      <c r="W20" s="74" t="s">
        <v>113</v>
      </c>
      <c r="X20" s="75"/>
      <c r="Y20" s="76" t="str">
        <f>IF(V20="","",ROUNDDOWN((T20*V20),0))</f>
        <v/>
      </c>
      <c r="Z20" s="60"/>
    </row>
    <row r="21" spans="1:26">
      <c r="A21" s="256"/>
      <c r="B21" s="257"/>
      <c r="C21" s="257"/>
      <c r="D21" s="258"/>
      <c r="E21" s="259"/>
      <c r="F21" s="260"/>
      <c r="G21" s="260"/>
      <c r="H21" s="260"/>
      <c r="I21" s="260"/>
      <c r="J21" s="260"/>
      <c r="K21" s="140" t="s">
        <v>88</v>
      </c>
      <c r="L21" s="261"/>
      <c r="M21" s="262"/>
      <c r="N21" s="117"/>
      <c r="O21" s="118"/>
      <c r="P21" s="117"/>
      <c r="Q21" s="119"/>
      <c r="R21" s="133" t="str">
        <f>IF(N21="","",ROUNDUP(P21*O13,0))</f>
        <v/>
      </c>
      <c r="S21" s="120" t="str">
        <f t="shared" si="0"/>
        <v/>
      </c>
      <c r="T21" s="121" t="str">
        <f>IF(S21=X21,R21,+ROUNDUP(R21/1000,0))</f>
        <v/>
      </c>
      <c r="U21" s="122"/>
      <c r="V21" s="123"/>
      <c r="W21" s="124" t="s">
        <v>113</v>
      </c>
      <c r="X21" s="125"/>
      <c r="Y21" s="126" t="str">
        <f t="shared" ref="Y21:Y72" si="1">IF(V21="","",ROUNDDOWN((T21*V21),0))</f>
        <v/>
      </c>
      <c r="Z21" s="60"/>
    </row>
    <row r="22" spans="1:26" ht="18" customHeight="1">
      <c r="A22" s="225"/>
      <c r="B22" s="226"/>
      <c r="C22" s="226"/>
      <c r="D22" s="227"/>
      <c r="E22" s="228"/>
      <c r="F22" s="229"/>
      <c r="G22" s="229"/>
      <c r="H22" s="229"/>
      <c r="I22" s="229"/>
      <c r="J22" s="229"/>
      <c r="K22" s="138" t="s">
        <v>88</v>
      </c>
      <c r="L22" s="230"/>
      <c r="M22" s="231"/>
      <c r="N22" s="109"/>
      <c r="O22" s="98"/>
      <c r="P22" s="109"/>
      <c r="Q22" s="110"/>
      <c r="R22" s="77" t="str">
        <f t="shared" ref="R22:R62" si="2">IF(N22="","",ROUNDUP(P22*$O$9,0))</f>
        <v/>
      </c>
      <c r="S22" s="71" t="str">
        <f t="shared" si="0"/>
        <v/>
      </c>
      <c r="T22" s="121" t="str">
        <f t="shared" ref="T22:T71" si="3">IF(S22=X22,R22,+ROUNDUP(R22/1000,0))</f>
        <v/>
      </c>
      <c r="U22" s="73"/>
      <c r="V22" s="100"/>
      <c r="W22" s="74" t="s">
        <v>101</v>
      </c>
      <c r="X22" s="75"/>
      <c r="Y22" s="76" t="str">
        <f t="shared" si="1"/>
        <v/>
      </c>
      <c r="Z22" s="136"/>
    </row>
    <row r="23" spans="1:26" ht="18" customHeight="1">
      <c r="A23" s="225"/>
      <c r="B23" s="226"/>
      <c r="C23" s="226"/>
      <c r="D23" s="227"/>
      <c r="E23" s="228"/>
      <c r="F23" s="229"/>
      <c r="G23" s="229"/>
      <c r="H23" s="229"/>
      <c r="I23" s="229"/>
      <c r="J23" s="229"/>
      <c r="K23" s="138" t="s">
        <v>88</v>
      </c>
      <c r="L23" s="230"/>
      <c r="M23" s="231"/>
      <c r="N23" s="109"/>
      <c r="O23" s="98"/>
      <c r="P23" s="115"/>
      <c r="Q23" s="110"/>
      <c r="R23" s="77"/>
      <c r="S23" s="71" t="str">
        <f t="shared" si="0"/>
        <v/>
      </c>
      <c r="T23" s="121"/>
      <c r="U23" s="73"/>
      <c r="V23" s="100"/>
      <c r="W23" s="74" t="s">
        <v>101</v>
      </c>
      <c r="X23" s="125"/>
      <c r="Y23" s="76" t="str">
        <f t="shared" si="1"/>
        <v/>
      </c>
      <c r="Z23" s="137"/>
    </row>
    <row r="24" spans="1:26">
      <c r="A24" s="249"/>
      <c r="B24" s="250"/>
      <c r="C24" s="250"/>
      <c r="D24" s="251"/>
      <c r="E24" s="252"/>
      <c r="F24" s="253"/>
      <c r="G24" s="253"/>
      <c r="H24" s="253"/>
      <c r="I24" s="253"/>
      <c r="J24" s="253"/>
      <c r="K24" s="141" t="s">
        <v>88</v>
      </c>
      <c r="L24" s="254"/>
      <c r="M24" s="255"/>
      <c r="N24" s="128"/>
      <c r="O24" s="129"/>
      <c r="P24" s="128"/>
      <c r="Q24" s="130"/>
      <c r="R24" s="134" t="str">
        <f t="shared" si="2"/>
        <v/>
      </c>
      <c r="S24" s="131" t="str">
        <f t="shared" si="0"/>
        <v/>
      </c>
      <c r="T24" s="121" t="str">
        <f t="shared" si="3"/>
        <v/>
      </c>
      <c r="U24" s="132"/>
      <c r="V24" s="135"/>
      <c r="W24" s="80" t="s">
        <v>101</v>
      </c>
      <c r="X24" s="75"/>
      <c r="Y24" s="81" t="str">
        <f t="shared" si="1"/>
        <v/>
      </c>
      <c r="Z24" s="55"/>
    </row>
    <row r="25" spans="1:26" ht="18" customHeight="1">
      <c r="A25" s="225"/>
      <c r="B25" s="226"/>
      <c r="C25" s="226"/>
      <c r="D25" s="227"/>
      <c r="E25" s="228"/>
      <c r="F25" s="229"/>
      <c r="G25" s="229"/>
      <c r="H25" s="229"/>
      <c r="I25" s="229"/>
      <c r="J25" s="229"/>
      <c r="K25" s="138" t="s">
        <v>88</v>
      </c>
      <c r="L25" s="230"/>
      <c r="M25" s="231"/>
      <c r="N25" s="109"/>
      <c r="O25" s="98"/>
      <c r="P25" s="109"/>
      <c r="Q25" s="110"/>
      <c r="R25" s="77" t="str">
        <f t="shared" si="2"/>
        <v/>
      </c>
      <c r="S25" s="71" t="str">
        <f t="shared" si="0"/>
        <v/>
      </c>
      <c r="T25" s="121" t="str">
        <f t="shared" si="3"/>
        <v/>
      </c>
      <c r="U25" s="73"/>
      <c r="V25" s="100"/>
      <c r="W25" s="74" t="s">
        <v>101</v>
      </c>
      <c r="X25" s="125"/>
      <c r="Y25" s="76" t="str">
        <f t="shared" si="1"/>
        <v/>
      </c>
      <c r="Z25" s="36"/>
    </row>
    <row r="26" spans="1:26">
      <c r="A26" s="225"/>
      <c r="B26" s="226"/>
      <c r="C26" s="226"/>
      <c r="D26" s="227"/>
      <c r="E26" s="228"/>
      <c r="F26" s="229"/>
      <c r="G26" s="229"/>
      <c r="H26" s="229"/>
      <c r="I26" s="229"/>
      <c r="J26" s="229"/>
      <c r="K26" s="138" t="s">
        <v>88</v>
      </c>
      <c r="L26" s="230"/>
      <c r="M26" s="231"/>
      <c r="N26" s="109"/>
      <c r="O26" s="98"/>
      <c r="P26" s="115"/>
      <c r="Q26" s="110"/>
      <c r="R26" s="77" t="str">
        <f t="shared" si="2"/>
        <v/>
      </c>
      <c r="S26" s="71" t="str">
        <f t="shared" si="0"/>
        <v/>
      </c>
      <c r="T26" s="121" t="str">
        <f t="shared" si="3"/>
        <v/>
      </c>
      <c r="U26" s="73"/>
      <c r="V26" s="100"/>
      <c r="W26" s="74" t="s">
        <v>101</v>
      </c>
      <c r="X26" s="75"/>
      <c r="Y26" s="76" t="str">
        <f t="shared" si="1"/>
        <v/>
      </c>
      <c r="Z26" s="36"/>
    </row>
    <row r="27" spans="1:26">
      <c r="A27" s="225"/>
      <c r="B27" s="226"/>
      <c r="C27" s="226"/>
      <c r="D27" s="227"/>
      <c r="E27" s="228"/>
      <c r="F27" s="229"/>
      <c r="G27" s="229"/>
      <c r="H27" s="229"/>
      <c r="I27" s="229"/>
      <c r="J27" s="229"/>
      <c r="K27" s="138" t="s">
        <v>88</v>
      </c>
      <c r="L27" s="230"/>
      <c r="M27" s="231"/>
      <c r="N27" s="109"/>
      <c r="O27" s="98"/>
      <c r="P27" s="109"/>
      <c r="Q27" s="110"/>
      <c r="R27" s="77" t="str">
        <f t="shared" si="2"/>
        <v/>
      </c>
      <c r="S27" s="71" t="str">
        <f t="shared" si="0"/>
        <v/>
      </c>
      <c r="T27" s="121" t="str">
        <f t="shared" si="3"/>
        <v/>
      </c>
      <c r="U27" s="73"/>
      <c r="V27" s="100"/>
      <c r="W27" s="74" t="s">
        <v>101</v>
      </c>
      <c r="X27" s="125"/>
      <c r="Y27" s="76" t="str">
        <f t="shared" si="1"/>
        <v/>
      </c>
      <c r="Z27" s="36"/>
    </row>
    <row r="28" spans="1:26">
      <c r="A28" s="225"/>
      <c r="B28" s="226"/>
      <c r="C28" s="226"/>
      <c r="D28" s="227"/>
      <c r="E28" s="228"/>
      <c r="F28" s="229"/>
      <c r="G28" s="229"/>
      <c r="H28" s="229"/>
      <c r="I28" s="229"/>
      <c r="J28" s="229"/>
      <c r="K28" s="138" t="s">
        <v>88</v>
      </c>
      <c r="L28" s="230"/>
      <c r="M28" s="231"/>
      <c r="N28" s="109"/>
      <c r="O28" s="98"/>
      <c r="P28" s="109"/>
      <c r="Q28" s="110"/>
      <c r="R28" s="77" t="str">
        <f t="shared" si="2"/>
        <v/>
      </c>
      <c r="S28" s="71" t="str">
        <f t="shared" si="0"/>
        <v/>
      </c>
      <c r="T28" s="121" t="str">
        <f t="shared" si="3"/>
        <v/>
      </c>
      <c r="U28" s="73"/>
      <c r="V28" s="100"/>
      <c r="W28" s="74" t="s">
        <v>101</v>
      </c>
      <c r="X28" s="75"/>
      <c r="Y28" s="76" t="str">
        <f t="shared" si="1"/>
        <v/>
      </c>
      <c r="Z28" s="36"/>
    </row>
    <row r="29" spans="1:26">
      <c r="A29" s="225"/>
      <c r="B29" s="226"/>
      <c r="C29" s="226"/>
      <c r="D29" s="227"/>
      <c r="E29" s="228"/>
      <c r="F29" s="229"/>
      <c r="G29" s="229"/>
      <c r="H29" s="229"/>
      <c r="I29" s="229"/>
      <c r="J29" s="229"/>
      <c r="K29" s="138" t="s">
        <v>88</v>
      </c>
      <c r="L29" s="230"/>
      <c r="M29" s="231"/>
      <c r="N29" s="109"/>
      <c r="O29" s="98"/>
      <c r="P29" s="109"/>
      <c r="Q29" s="110"/>
      <c r="R29" s="77" t="str">
        <f t="shared" si="2"/>
        <v/>
      </c>
      <c r="S29" s="71" t="str">
        <f t="shared" si="0"/>
        <v/>
      </c>
      <c r="T29" s="121" t="str">
        <f t="shared" si="3"/>
        <v/>
      </c>
      <c r="U29" s="73"/>
      <c r="V29" s="100"/>
      <c r="W29" s="74" t="s">
        <v>101</v>
      </c>
      <c r="X29" s="125"/>
      <c r="Y29" s="76" t="str">
        <f t="shared" si="1"/>
        <v/>
      </c>
      <c r="Z29" s="36"/>
    </row>
    <row r="30" spans="1:26">
      <c r="A30" s="225"/>
      <c r="B30" s="226"/>
      <c r="C30" s="226"/>
      <c r="D30" s="227"/>
      <c r="E30" s="228"/>
      <c r="F30" s="229"/>
      <c r="G30" s="229"/>
      <c r="H30" s="229"/>
      <c r="I30" s="229"/>
      <c r="J30" s="229"/>
      <c r="K30" s="138" t="s">
        <v>88</v>
      </c>
      <c r="L30" s="230"/>
      <c r="M30" s="231"/>
      <c r="N30" s="109"/>
      <c r="O30" s="98"/>
      <c r="P30" s="109"/>
      <c r="Q30" s="110"/>
      <c r="R30" s="77" t="str">
        <f t="shared" si="2"/>
        <v/>
      </c>
      <c r="S30" s="71" t="str">
        <f t="shared" si="0"/>
        <v/>
      </c>
      <c r="T30" s="121" t="str">
        <f t="shared" si="3"/>
        <v/>
      </c>
      <c r="U30" s="73"/>
      <c r="V30" s="100"/>
      <c r="W30" s="74" t="s">
        <v>101</v>
      </c>
      <c r="X30" s="75"/>
      <c r="Y30" s="76" t="str">
        <f t="shared" si="1"/>
        <v/>
      </c>
      <c r="Z30" s="36"/>
    </row>
    <row r="31" spans="1:26">
      <c r="A31" s="225"/>
      <c r="B31" s="226"/>
      <c r="C31" s="226"/>
      <c r="D31" s="227"/>
      <c r="E31" s="228"/>
      <c r="F31" s="229"/>
      <c r="G31" s="229"/>
      <c r="H31" s="229"/>
      <c r="I31" s="229"/>
      <c r="J31" s="229"/>
      <c r="K31" s="138" t="s">
        <v>88</v>
      </c>
      <c r="L31" s="230"/>
      <c r="M31" s="231"/>
      <c r="N31" s="109"/>
      <c r="O31" s="98"/>
      <c r="P31" s="109"/>
      <c r="Q31" s="110"/>
      <c r="R31" s="77" t="str">
        <f t="shared" si="2"/>
        <v/>
      </c>
      <c r="S31" s="71" t="str">
        <f t="shared" si="0"/>
        <v/>
      </c>
      <c r="T31" s="121" t="str">
        <f t="shared" si="3"/>
        <v/>
      </c>
      <c r="U31" s="73"/>
      <c r="V31" s="100"/>
      <c r="W31" s="74" t="s">
        <v>101</v>
      </c>
      <c r="X31" s="125"/>
      <c r="Y31" s="76" t="str">
        <f t="shared" si="1"/>
        <v/>
      </c>
      <c r="Z31" s="36"/>
    </row>
    <row r="32" spans="1:26">
      <c r="A32" s="225"/>
      <c r="B32" s="226"/>
      <c r="C32" s="226"/>
      <c r="D32" s="227"/>
      <c r="E32" s="228"/>
      <c r="F32" s="229"/>
      <c r="G32" s="229"/>
      <c r="H32" s="229"/>
      <c r="I32" s="229"/>
      <c r="J32" s="229"/>
      <c r="K32" s="138" t="s">
        <v>88</v>
      </c>
      <c r="L32" s="230"/>
      <c r="M32" s="231"/>
      <c r="N32" s="109"/>
      <c r="O32" s="98"/>
      <c r="P32" s="109"/>
      <c r="Q32" s="110"/>
      <c r="R32" s="77" t="str">
        <f t="shared" si="2"/>
        <v/>
      </c>
      <c r="S32" s="71" t="str">
        <f t="shared" si="0"/>
        <v/>
      </c>
      <c r="T32" s="121" t="str">
        <f t="shared" si="3"/>
        <v/>
      </c>
      <c r="U32" s="73"/>
      <c r="V32" s="100"/>
      <c r="W32" s="74" t="s">
        <v>101</v>
      </c>
      <c r="X32" s="75"/>
      <c r="Y32" s="76" t="str">
        <f t="shared" si="1"/>
        <v/>
      </c>
      <c r="Z32" s="36"/>
    </row>
    <row r="33" spans="1:26" ht="18" customHeight="1">
      <c r="A33" s="225"/>
      <c r="B33" s="226"/>
      <c r="C33" s="226"/>
      <c r="D33" s="227"/>
      <c r="E33" s="228"/>
      <c r="F33" s="229"/>
      <c r="G33" s="229"/>
      <c r="H33" s="229"/>
      <c r="I33" s="229"/>
      <c r="J33" s="229"/>
      <c r="K33" s="138" t="s">
        <v>88</v>
      </c>
      <c r="L33" s="230"/>
      <c r="M33" s="231"/>
      <c r="N33" s="109"/>
      <c r="O33" s="98"/>
      <c r="P33" s="109"/>
      <c r="Q33" s="110"/>
      <c r="R33" s="77" t="str">
        <f t="shared" si="2"/>
        <v/>
      </c>
      <c r="S33" s="71" t="str">
        <f t="shared" si="0"/>
        <v/>
      </c>
      <c r="T33" s="121" t="str">
        <f t="shared" si="3"/>
        <v/>
      </c>
      <c r="U33" s="73"/>
      <c r="V33" s="100"/>
      <c r="W33" s="74" t="s">
        <v>101</v>
      </c>
      <c r="X33" s="125"/>
      <c r="Y33" s="76" t="str">
        <f t="shared" si="1"/>
        <v/>
      </c>
      <c r="Z33" s="36"/>
    </row>
    <row r="34" spans="1:26">
      <c r="A34" s="225"/>
      <c r="B34" s="226"/>
      <c r="C34" s="226"/>
      <c r="D34" s="227"/>
      <c r="E34" s="228"/>
      <c r="F34" s="229"/>
      <c r="G34" s="229"/>
      <c r="H34" s="229"/>
      <c r="I34" s="229"/>
      <c r="J34" s="229"/>
      <c r="K34" s="138" t="s">
        <v>88</v>
      </c>
      <c r="L34" s="230"/>
      <c r="M34" s="231"/>
      <c r="N34" s="109"/>
      <c r="O34" s="98"/>
      <c r="P34" s="109"/>
      <c r="Q34" s="110"/>
      <c r="R34" s="77" t="str">
        <f t="shared" si="2"/>
        <v/>
      </c>
      <c r="S34" s="71" t="str">
        <f t="shared" si="0"/>
        <v/>
      </c>
      <c r="T34" s="121" t="str">
        <f t="shared" si="3"/>
        <v/>
      </c>
      <c r="U34" s="73"/>
      <c r="V34" s="100"/>
      <c r="W34" s="74" t="s">
        <v>101</v>
      </c>
      <c r="X34" s="75"/>
      <c r="Y34" s="76" t="str">
        <f t="shared" si="1"/>
        <v/>
      </c>
      <c r="Z34" s="36"/>
    </row>
    <row r="35" spans="1:26">
      <c r="A35" s="225"/>
      <c r="B35" s="226"/>
      <c r="C35" s="226"/>
      <c r="D35" s="227"/>
      <c r="E35" s="228"/>
      <c r="F35" s="229"/>
      <c r="G35" s="229"/>
      <c r="H35" s="229"/>
      <c r="I35" s="229"/>
      <c r="J35" s="229"/>
      <c r="K35" s="138" t="s">
        <v>88</v>
      </c>
      <c r="L35" s="230"/>
      <c r="M35" s="231"/>
      <c r="N35" s="109"/>
      <c r="O35" s="98"/>
      <c r="P35" s="109"/>
      <c r="Q35" s="110"/>
      <c r="R35" s="77" t="str">
        <f t="shared" si="2"/>
        <v/>
      </c>
      <c r="S35" s="71" t="str">
        <f t="shared" si="0"/>
        <v/>
      </c>
      <c r="T35" s="121" t="str">
        <f t="shared" si="3"/>
        <v/>
      </c>
      <c r="U35" s="73"/>
      <c r="V35" s="100"/>
      <c r="W35" s="74" t="s">
        <v>101</v>
      </c>
      <c r="X35" s="125"/>
      <c r="Y35" s="76" t="str">
        <f t="shared" si="1"/>
        <v/>
      </c>
      <c r="Z35" s="36"/>
    </row>
    <row r="36" spans="1:26">
      <c r="A36" s="225"/>
      <c r="B36" s="226"/>
      <c r="C36" s="226"/>
      <c r="D36" s="227"/>
      <c r="E36" s="228"/>
      <c r="F36" s="229"/>
      <c r="G36" s="229"/>
      <c r="H36" s="229"/>
      <c r="I36" s="229"/>
      <c r="J36" s="229"/>
      <c r="K36" s="138" t="s">
        <v>88</v>
      </c>
      <c r="L36" s="230"/>
      <c r="M36" s="231"/>
      <c r="N36" s="109"/>
      <c r="O36" s="98"/>
      <c r="P36" s="109"/>
      <c r="Q36" s="110"/>
      <c r="R36" s="77" t="str">
        <f t="shared" si="2"/>
        <v/>
      </c>
      <c r="S36" s="71" t="str">
        <f t="shared" si="0"/>
        <v/>
      </c>
      <c r="T36" s="121" t="str">
        <f t="shared" si="3"/>
        <v/>
      </c>
      <c r="U36" s="73"/>
      <c r="V36" s="100"/>
      <c r="W36" s="74" t="s">
        <v>101</v>
      </c>
      <c r="X36" s="75"/>
      <c r="Y36" s="76" t="str">
        <f t="shared" si="1"/>
        <v/>
      </c>
      <c r="Z36" s="36"/>
    </row>
    <row r="37" spans="1:26">
      <c r="A37" s="225"/>
      <c r="B37" s="226"/>
      <c r="C37" s="226"/>
      <c r="D37" s="227"/>
      <c r="E37" s="228"/>
      <c r="F37" s="229"/>
      <c r="G37" s="229"/>
      <c r="H37" s="229"/>
      <c r="I37" s="229"/>
      <c r="J37" s="229"/>
      <c r="K37" s="138" t="s">
        <v>88</v>
      </c>
      <c r="L37" s="230"/>
      <c r="M37" s="231"/>
      <c r="N37" s="109"/>
      <c r="O37" s="98"/>
      <c r="P37" s="109"/>
      <c r="Q37" s="110"/>
      <c r="R37" s="77" t="str">
        <f t="shared" si="2"/>
        <v/>
      </c>
      <c r="S37" s="71" t="str">
        <f t="shared" si="0"/>
        <v/>
      </c>
      <c r="T37" s="121" t="str">
        <f t="shared" si="3"/>
        <v/>
      </c>
      <c r="U37" s="73"/>
      <c r="V37" s="100"/>
      <c r="W37" s="74" t="s">
        <v>101</v>
      </c>
      <c r="X37" s="125"/>
      <c r="Y37" s="76" t="str">
        <f t="shared" si="1"/>
        <v/>
      </c>
      <c r="Z37" s="36"/>
    </row>
    <row r="38" spans="1:26">
      <c r="A38" s="225"/>
      <c r="B38" s="226"/>
      <c r="C38" s="226"/>
      <c r="D38" s="227"/>
      <c r="E38" s="228"/>
      <c r="F38" s="229"/>
      <c r="G38" s="229"/>
      <c r="H38" s="229"/>
      <c r="I38" s="229"/>
      <c r="J38" s="229"/>
      <c r="K38" s="138" t="s">
        <v>88</v>
      </c>
      <c r="L38" s="230"/>
      <c r="M38" s="231"/>
      <c r="N38" s="109"/>
      <c r="O38" s="98"/>
      <c r="P38" s="109"/>
      <c r="Q38" s="110"/>
      <c r="R38" s="77" t="str">
        <f t="shared" si="2"/>
        <v/>
      </c>
      <c r="S38" s="71" t="str">
        <f t="shared" si="0"/>
        <v/>
      </c>
      <c r="T38" s="121" t="str">
        <f t="shared" si="3"/>
        <v/>
      </c>
      <c r="U38" s="73"/>
      <c r="V38" s="100"/>
      <c r="W38" s="74" t="s">
        <v>101</v>
      </c>
      <c r="X38" s="75"/>
      <c r="Y38" s="76" t="str">
        <f t="shared" si="1"/>
        <v/>
      </c>
      <c r="Z38" s="36"/>
    </row>
    <row r="39" spans="1:26">
      <c r="A39" s="225"/>
      <c r="B39" s="226"/>
      <c r="C39" s="226"/>
      <c r="D39" s="227"/>
      <c r="E39" s="228"/>
      <c r="F39" s="229"/>
      <c r="G39" s="229"/>
      <c r="H39" s="229"/>
      <c r="I39" s="229"/>
      <c r="J39" s="229"/>
      <c r="K39" s="138" t="s">
        <v>88</v>
      </c>
      <c r="L39" s="230"/>
      <c r="M39" s="231"/>
      <c r="N39" s="109"/>
      <c r="O39" s="98"/>
      <c r="P39" s="109"/>
      <c r="Q39" s="110"/>
      <c r="R39" s="77" t="str">
        <f t="shared" si="2"/>
        <v/>
      </c>
      <c r="S39" s="71" t="str">
        <f t="shared" si="0"/>
        <v/>
      </c>
      <c r="T39" s="121" t="str">
        <f t="shared" si="3"/>
        <v/>
      </c>
      <c r="U39" s="73"/>
      <c r="V39" s="100"/>
      <c r="W39" s="74" t="s">
        <v>101</v>
      </c>
      <c r="X39" s="125"/>
      <c r="Y39" s="76" t="str">
        <f t="shared" si="1"/>
        <v/>
      </c>
      <c r="Z39" s="36"/>
    </row>
    <row r="40" spans="1:26">
      <c r="A40" s="225"/>
      <c r="B40" s="226"/>
      <c r="C40" s="226"/>
      <c r="D40" s="227"/>
      <c r="E40" s="228"/>
      <c r="F40" s="229"/>
      <c r="G40" s="229"/>
      <c r="H40" s="229"/>
      <c r="I40" s="229"/>
      <c r="J40" s="229"/>
      <c r="K40" s="138" t="s">
        <v>88</v>
      </c>
      <c r="L40" s="230"/>
      <c r="M40" s="231"/>
      <c r="N40" s="109"/>
      <c r="O40" s="98"/>
      <c r="P40" s="109"/>
      <c r="Q40" s="110"/>
      <c r="R40" s="77" t="str">
        <f t="shared" si="2"/>
        <v/>
      </c>
      <c r="S40" s="71" t="str">
        <f t="shared" si="0"/>
        <v/>
      </c>
      <c r="T40" s="121" t="str">
        <f t="shared" si="3"/>
        <v/>
      </c>
      <c r="U40" s="73"/>
      <c r="V40" s="100"/>
      <c r="W40" s="74" t="s">
        <v>101</v>
      </c>
      <c r="X40" s="75"/>
      <c r="Y40" s="76" t="str">
        <f t="shared" si="1"/>
        <v/>
      </c>
      <c r="Z40" s="36"/>
    </row>
    <row r="41" spans="1:26">
      <c r="A41" s="225"/>
      <c r="B41" s="226"/>
      <c r="C41" s="226"/>
      <c r="D41" s="227"/>
      <c r="E41" s="228"/>
      <c r="F41" s="229"/>
      <c r="G41" s="229"/>
      <c r="H41" s="229"/>
      <c r="I41" s="229"/>
      <c r="J41" s="229"/>
      <c r="K41" s="138" t="s">
        <v>88</v>
      </c>
      <c r="L41" s="230"/>
      <c r="M41" s="231"/>
      <c r="N41" s="109"/>
      <c r="O41" s="98"/>
      <c r="P41" s="109"/>
      <c r="Q41" s="110"/>
      <c r="R41" s="77" t="str">
        <f t="shared" si="2"/>
        <v/>
      </c>
      <c r="S41" s="71" t="str">
        <f t="shared" si="0"/>
        <v/>
      </c>
      <c r="T41" s="121" t="str">
        <f t="shared" si="3"/>
        <v/>
      </c>
      <c r="U41" s="73"/>
      <c r="V41" s="100"/>
      <c r="W41" s="74" t="s">
        <v>101</v>
      </c>
      <c r="X41" s="125"/>
      <c r="Y41" s="76" t="str">
        <f t="shared" si="1"/>
        <v/>
      </c>
      <c r="Z41" s="36"/>
    </row>
    <row r="42" spans="1:26">
      <c r="A42" s="225"/>
      <c r="B42" s="226"/>
      <c r="C42" s="226"/>
      <c r="D42" s="227"/>
      <c r="E42" s="228"/>
      <c r="F42" s="229"/>
      <c r="G42" s="229"/>
      <c r="H42" s="229"/>
      <c r="I42" s="229"/>
      <c r="J42" s="229"/>
      <c r="K42" s="138" t="s">
        <v>88</v>
      </c>
      <c r="L42" s="230"/>
      <c r="M42" s="231"/>
      <c r="N42" s="109"/>
      <c r="O42" s="98"/>
      <c r="P42" s="109"/>
      <c r="Q42" s="110"/>
      <c r="R42" s="77" t="str">
        <f t="shared" si="2"/>
        <v/>
      </c>
      <c r="S42" s="71" t="str">
        <f t="shared" si="0"/>
        <v/>
      </c>
      <c r="T42" s="121" t="str">
        <f t="shared" si="3"/>
        <v/>
      </c>
      <c r="U42" s="73"/>
      <c r="V42" s="100"/>
      <c r="W42" s="74" t="s">
        <v>101</v>
      </c>
      <c r="X42" s="75"/>
      <c r="Y42" s="76" t="str">
        <f t="shared" si="1"/>
        <v/>
      </c>
      <c r="Z42" s="36"/>
    </row>
    <row r="43" spans="1:26">
      <c r="A43" s="225"/>
      <c r="B43" s="226"/>
      <c r="C43" s="226"/>
      <c r="D43" s="227"/>
      <c r="E43" s="228"/>
      <c r="F43" s="229"/>
      <c r="G43" s="229"/>
      <c r="H43" s="229"/>
      <c r="I43" s="229"/>
      <c r="J43" s="229"/>
      <c r="K43" s="138" t="s">
        <v>88</v>
      </c>
      <c r="L43" s="230"/>
      <c r="M43" s="231"/>
      <c r="N43" s="109"/>
      <c r="O43" s="98"/>
      <c r="P43" s="109"/>
      <c r="Q43" s="110"/>
      <c r="R43" s="77" t="str">
        <f t="shared" si="2"/>
        <v/>
      </c>
      <c r="S43" s="71" t="str">
        <f t="shared" si="0"/>
        <v/>
      </c>
      <c r="T43" s="121" t="str">
        <f t="shared" si="3"/>
        <v/>
      </c>
      <c r="U43" s="73"/>
      <c r="V43" s="100"/>
      <c r="W43" s="74" t="s">
        <v>101</v>
      </c>
      <c r="X43" s="125"/>
      <c r="Y43" s="76" t="str">
        <f t="shared" si="1"/>
        <v/>
      </c>
      <c r="Z43" s="36"/>
    </row>
    <row r="44" spans="1:26">
      <c r="A44" s="225"/>
      <c r="B44" s="226"/>
      <c r="C44" s="226"/>
      <c r="D44" s="227"/>
      <c r="E44" s="228"/>
      <c r="F44" s="229"/>
      <c r="G44" s="229"/>
      <c r="H44" s="229"/>
      <c r="I44" s="229"/>
      <c r="J44" s="229"/>
      <c r="K44" s="138" t="s">
        <v>88</v>
      </c>
      <c r="L44" s="230"/>
      <c r="M44" s="231"/>
      <c r="N44" s="109"/>
      <c r="O44" s="98"/>
      <c r="P44" s="109"/>
      <c r="Q44" s="110"/>
      <c r="R44" s="77" t="str">
        <f t="shared" si="2"/>
        <v/>
      </c>
      <c r="S44" s="71" t="str">
        <f t="shared" si="0"/>
        <v/>
      </c>
      <c r="T44" s="121" t="str">
        <f t="shared" si="3"/>
        <v/>
      </c>
      <c r="U44" s="73"/>
      <c r="V44" s="100"/>
      <c r="W44" s="74" t="s">
        <v>101</v>
      </c>
      <c r="X44" s="75"/>
      <c r="Y44" s="76" t="str">
        <f t="shared" si="1"/>
        <v/>
      </c>
      <c r="Z44" s="36"/>
    </row>
    <row r="45" spans="1:26">
      <c r="A45" s="225"/>
      <c r="B45" s="226"/>
      <c r="C45" s="226"/>
      <c r="D45" s="227"/>
      <c r="E45" s="228"/>
      <c r="F45" s="229"/>
      <c r="G45" s="229"/>
      <c r="H45" s="229"/>
      <c r="I45" s="229"/>
      <c r="J45" s="229"/>
      <c r="K45" s="138" t="s">
        <v>88</v>
      </c>
      <c r="L45" s="230"/>
      <c r="M45" s="231"/>
      <c r="N45" s="109"/>
      <c r="O45" s="98"/>
      <c r="P45" s="109"/>
      <c r="Q45" s="110"/>
      <c r="R45" s="77" t="str">
        <f t="shared" si="2"/>
        <v/>
      </c>
      <c r="S45" s="71" t="str">
        <f t="shared" si="0"/>
        <v/>
      </c>
      <c r="T45" s="121" t="str">
        <f t="shared" si="3"/>
        <v/>
      </c>
      <c r="U45" s="73"/>
      <c r="V45" s="100"/>
      <c r="W45" s="74" t="s">
        <v>101</v>
      </c>
      <c r="X45" s="125"/>
      <c r="Y45" s="76" t="str">
        <f t="shared" si="1"/>
        <v/>
      </c>
      <c r="Z45" s="36"/>
    </row>
    <row r="46" spans="1:26">
      <c r="A46" s="225"/>
      <c r="B46" s="226"/>
      <c r="C46" s="226"/>
      <c r="D46" s="227"/>
      <c r="E46" s="228"/>
      <c r="F46" s="229"/>
      <c r="G46" s="229"/>
      <c r="H46" s="229"/>
      <c r="I46" s="229"/>
      <c r="J46" s="229"/>
      <c r="K46" s="138" t="s">
        <v>88</v>
      </c>
      <c r="L46" s="230"/>
      <c r="M46" s="231"/>
      <c r="N46" s="109"/>
      <c r="O46" s="98"/>
      <c r="P46" s="109"/>
      <c r="Q46" s="110"/>
      <c r="R46" s="77" t="str">
        <f t="shared" si="2"/>
        <v/>
      </c>
      <c r="S46" s="71" t="str">
        <f t="shared" si="0"/>
        <v/>
      </c>
      <c r="T46" s="121" t="str">
        <f t="shared" si="3"/>
        <v/>
      </c>
      <c r="U46" s="73"/>
      <c r="V46" s="100"/>
      <c r="W46" s="74" t="s">
        <v>101</v>
      </c>
      <c r="X46" s="75"/>
      <c r="Y46" s="76" t="str">
        <f t="shared" si="1"/>
        <v/>
      </c>
      <c r="Z46" s="36"/>
    </row>
    <row r="47" spans="1:26" ht="18" customHeight="1">
      <c r="A47" s="225"/>
      <c r="B47" s="226"/>
      <c r="C47" s="226"/>
      <c r="D47" s="227"/>
      <c r="E47" s="228"/>
      <c r="F47" s="229"/>
      <c r="G47" s="229"/>
      <c r="H47" s="229"/>
      <c r="I47" s="229"/>
      <c r="J47" s="229"/>
      <c r="K47" s="138" t="s">
        <v>88</v>
      </c>
      <c r="L47" s="230"/>
      <c r="M47" s="231"/>
      <c r="N47" s="109"/>
      <c r="O47" s="98"/>
      <c r="P47" s="115"/>
      <c r="Q47" s="110"/>
      <c r="R47" s="77" t="str">
        <f>IF(N47="","",ROUNDUP(P47*$O$9,0))</f>
        <v/>
      </c>
      <c r="S47" s="71" t="str">
        <f t="shared" si="0"/>
        <v/>
      </c>
      <c r="T47" s="121" t="str">
        <f t="shared" si="3"/>
        <v/>
      </c>
      <c r="U47" s="73"/>
      <c r="V47" s="100"/>
      <c r="W47" s="74" t="s">
        <v>101</v>
      </c>
      <c r="X47" s="75"/>
      <c r="Y47" s="76" t="str">
        <f t="shared" si="1"/>
        <v/>
      </c>
      <c r="Z47" s="36"/>
    </row>
    <row r="48" spans="1:26">
      <c r="A48" s="225"/>
      <c r="B48" s="226"/>
      <c r="C48" s="226"/>
      <c r="D48" s="227"/>
      <c r="E48" s="228"/>
      <c r="F48" s="229"/>
      <c r="G48" s="229"/>
      <c r="H48" s="229"/>
      <c r="I48" s="229"/>
      <c r="J48" s="229"/>
      <c r="K48" s="138" t="s">
        <v>88</v>
      </c>
      <c r="L48" s="230"/>
      <c r="M48" s="231"/>
      <c r="N48" s="109"/>
      <c r="O48" s="98"/>
      <c r="P48" s="109"/>
      <c r="Q48" s="110"/>
      <c r="R48" s="77" t="str">
        <f>IF(N48="","",ROUNDUP(P48*$O$9,0))</f>
        <v/>
      </c>
      <c r="S48" s="71" t="str">
        <f t="shared" si="0"/>
        <v/>
      </c>
      <c r="T48" s="121" t="str">
        <f t="shared" si="3"/>
        <v/>
      </c>
      <c r="U48" s="73"/>
      <c r="V48" s="100"/>
      <c r="W48" s="74" t="s">
        <v>101</v>
      </c>
      <c r="X48" s="75"/>
      <c r="Y48" s="76" t="str">
        <f t="shared" si="1"/>
        <v/>
      </c>
      <c r="Z48" s="36"/>
    </row>
    <row r="49" spans="1:26">
      <c r="A49" s="225"/>
      <c r="B49" s="226"/>
      <c r="C49" s="226"/>
      <c r="D49" s="227"/>
      <c r="E49" s="228"/>
      <c r="F49" s="229"/>
      <c r="G49" s="229"/>
      <c r="H49" s="229"/>
      <c r="I49" s="229"/>
      <c r="J49" s="229"/>
      <c r="K49" s="138" t="s">
        <v>88</v>
      </c>
      <c r="L49" s="230"/>
      <c r="M49" s="231"/>
      <c r="N49" s="109"/>
      <c r="O49" s="98"/>
      <c r="P49" s="109"/>
      <c r="Q49" s="110"/>
      <c r="R49" s="77" t="str">
        <f>IF(N49="","",ROUNDUP(P49*$O$9,0))</f>
        <v/>
      </c>
      <c r="S49" s="71" t="str">
        <f t="shared" si="0"/>
        <v/>
      </c>
      <c r="T49" s="121" t="str">
        <f t="shared" si="3"/>
        <v/>
      </c>
      <c r="U49" s="73"/>
      <c r="V49" s="100"/>
      <c r="W49" s="74" t="s">
        <v>101</v>
      </c>
      <c r="X49" s="75"/>
      <c r="Y49" s="76" t="str">
        <f t="shared" si="1"/>
        <v/>
      </c>
      <c r="Z49" s="36"/>
    </row>
    <row r="50" spans="1:26">
      <c r="A50" s="225"/>
      <c r="B50" s="226"/>
      <c r="C50" s="226"/>
      <c r="D50" s="227"/>
      <c r="E50" s="228"/>
      <c r="F50" s="229"/>
      <c r="G50" s="229"/>
      <c r="H50" s="229"/>
      <c r="I50" s="229"/>
      <c r="J50" s="229"/>
      <c r="K50" s="138" t="s">
        <v>88</v>
      </c>
      <c r="L50" s="230"/>
      <c r="M50" s="231"/>
      <c r="N50" s="109"/>
      <c r="O50" s="98"/>
      <c r="P50" s="109"/>
      <c r="Q50" s="110"/>
      <c r="R50" s="77" t="str">
        <f>IF(N50="","",ROUNDUP(P50*$O$9,0))</f>
        <v/>
      </c>
      <c r="S50" s="71" t="str">
        <f t="shared" si="0"/>
        <v/>
      </c>
      <c r="T50" s="121" t="str">
        <f t="shared" si="3"/>
        <v/>
      </c>
      <c r="U50" s="73"/>
      <c r="V50" s="100"/>
      <c r="W50" s="74" t="s">
        <v>101</v>
      </c>
      <c r="X50" s="75"/>
      <c r="Y50" s="76" t="str">
        <f t="shared" si="1"/>
        <v/>
      </c>
      <c r="Z50" s="36"/>
    </row>
    <row r="51" spans="1:26" ht="18" customHeight="1">
      <c r="A51" s="225"/>
      <c r="B51" s="226"/>
      <c r="C51" s="226"/>
      <c r="D51" s="227"/>
      <c r="E51" s="228"/>
      <c r="F51" s="229"/>
      <c r="G51" s="229"/>
      <c r="H51" s="229"/>
      <c r="I51" s="229"/>
      <c r="J51" s="229"/>
      <c r="K51" s="138" t="s">
        <v>88</v>
      </c>
      <c r="L51" s="230"/>
      <c r="M51" s="231"/>
      <c r="N51" s="109"/>
      <c r="O51" s="98"/>
      <c r="P51" s="109"/>
      <c r="Q51" s="110"/>
      <c r="R51" s="77" t="str">
        <f>IF(N51="","",ROUNDUP(P51*$O$9,0))</f>
        <v/>
      </c>
      <c r="S51" s="71" t="str">
        <f t="shared" si="0"/>
        <v/>
      </c>
      <c r="T51" s="121" t="str">
        <f t="shared" si="3"/>
        <v/>
      </c>
      <c r="U51" s="73"/>
      <c r="V51" s="100"/>
      <c r="W51" s="74" t="s">
        <v>101</v>
      </c>
      <c r="X51" s="75"/>
      <c r="Y51" s="76" t="str">
        <f t="shared" si="1"/>
        <v/>
      </c>
      <c r="Z51" s="36"/>
    </row>
    <row r="52" spans="1:26">
      <c r="A52" s="225"/>
      <c r="B52" s="226"/>
      <c r="C52" s="226"/>
      <c r="D52" s="227"/>
      <c r="E52" s="228"/>
      <c r="F52" s="229"/>
      <c r="G52" s="229"/>
      <c r="H52" s="229"/>
      <c r="I52" s="229"/>
      <c r="J52" s="229"/>
      <c r="K52" s="138" t="s">
        <v>88</v>
      </c>
      <c r="L52" s="230"/>
      <c r="M52" s="231"/>
      <c r="N52" s="109"/>
      <c r="O52" s="98"/>
      <c r="P52" s="109"/>
      <c r="Q52" s="110"/>
      <c r="R52" s="77" t="str">
        <f t="shared" si="2"/>
        <v/>
      </c>
      <c r="S52" s="71" t="str">
        <f t="shared" si="0"/>
        <v/>
      </c>
      <c r="T52" s="121" t="str">
        <f t="shared" si="3"/>
        <v/>
      </c>
      <c r="U52" s="73"/>
      <c r="V52" s="100"/>
      <c r="W52" s="74" t="s">
        <v>101</v>
      </c>
      <c r="X52" s="75"/>
      <c r="Y52" s="76" t="str">
        <f t="shared" si="1"/>
        <v/>
      </c>
      <c r="Z52" s="36"/>
    </row>
    <row r="53" spans="1:26">
      <c r="A53" s="225"/>
      <c r="B53" s="226"/>
      <c r="C53" s="226"/>
      <c r="D53" s="227"/>
      <c r="E53" s="228"/>
      <c r="F53" s="229"/>
      <c r="G53" s="229"/>
      <c r="H53" s="229"/>
      <c r="I53" s="229"/>
      <c r="J53" s="229"/>
      <c r="K53" s="138" t="s">
        <v>88</v>
      </c>
      <c r="L53" s="230"/>
      <c r="M53" s="231"/>
      <c r="N53" s="109"/>
      <c r="O53" s="98"/>
      <c r="P53" s="109"/>
      <c r="Q53" s="110"/>
      <c r="R53" s="77" t="str">
        <f t="shared" si="2"/>
        <v/>
      </c>
      <c r="S53" s="71" t="str">
        <f t="shared" si="0"/>
        <v/>
      </c>
      <c r="T53" s="121" t="str">
        <f t="shared" si="3"/>
        <v/>
      </c>
      <c r="U53" s="73"/>
      <c r="V53" s="100"/>
      <c r="W53" s="74" t="s">
        <v>101</v>
      </c>
      <c r="X53" s="75"/>
      <c r="Y53" s="76" t="str">
        <f t="shared" si="1"/>
        <v/>
      </c>
      <c r="Z53" s="36"/>
    </row>
    <row r="54" spans="1:26">
      <c r="A54" s="225"/>
      <c r="B54" s="226"/>
      <c r="C54" s="226"/>
      <c r="D54" s="227"/>
      <c r="E54" s="228"/>
      <c r="F54" s="229"/>
      <c r="G54" s="229"/>
      <c r="H54" s="229"/>
      <c r="I54" s="229"/>
      <c r="J54" s="229"/>
      <c r="K54" s="138" t="s">
        <v>88</v>
      </c>
      <c r="L54" s="230"/>
      <c r="M54" s="231"/>
      <c r="N54" s="109"/>
      <c r="O54" s="98"/>
      <c r="P54" s="109"/>
      <c r="Q54" s="110"/>
      <c r="R54" s="77" t="str">
        <f t="shared" si="2"/>
        <v/>
      </c>
      <c r="S54" s="71" t="str">
        <f t="shared" si="0"/>
        <v/>
      </c>
      <c r="T54" s="121" t="str">
        <f t="shared" si="3"/>
        <v/>
      </c>
      <c r="U54" s="73"/>
      <c r="V54" s="100"/>
      <c r="W54" s="74" t="s">
        <v>101</v>
      </c>
      <c r="X54" s="75"/>
      <c r="Y54" s="76" t="str">
        <f t="shared" si="1"/>
        <v/>
      </c>
      <c r="Z54" s="36"/>
    </row>
    <row r="55" spans="1:26">
      <c r="A55" s="225"/>
      <c r="B55" s="226"/>
      <c r="C55" s="226"/>
      <c r="D55" s="227"/>
      <c r="E55" s="228"/>
      <c r="F55" s="229"/>
      <c r="G55" s="229"/>
      <c r="H55" s="229"/>
      <c r="I55" s="229"/>
      <c r="J55" s="229"/>
      <c r="K55" s="138" t="s">
        <v>88</v>
      </c>
      <c r="L55" s="230"/>
      <c r="M55" s="231"/>
      <c r="N55" s="109"/>
      <c r="O55" s="98"/>
      <c r="P55" s="109"/>
      <c r="Q55" s="110"/>
      <c r="R55" s="77" t="str">
        <f t="shared" si="2"/>
        <v/>
      </c>
      <c r="S55" s="71" t="str">
        <f t="shared" si="0"/>
        <v/>
      </c>
      <c r="T55" s="121" t="str">
        <f t="shared" si="3"/>
        <v/>
      </c>
      <c r="U55" s="73"/>
      <c r="V55" s="100"/>
      <c r="W55" s="74" t="s">
        <v>101</v>
      </c>
      <c r="X55" s="75"/>
      <c r="Y55" s="76" t="str">
        <f t="shared" si="1"/>
        <v/>
      </c>
      <c r="Z55" s="36"/>
    </row>
    <row r="56" spans="1:26">
      <c r="A56" s="225"/>
      <c r="B56" s="226"/>
      <c r="C56" s="226"/>
      <c r="D56" s="227"/>
      <c r="E56" s="228"/>
      <c r="F56" s="229"/>
      <c r="G56" s="229"/>
      <c r="H56" s="229"/>
      <c r="I56" s="229"/>
      <c r="J56" s="229"/>
      <c r="K56" s="138" t="s">
        <v>88</v>
      </c>
      <c r="L56" s="230"/>
      <c r="M56" s="231"/>
      <c r="N56" s="109"/>
      <c r="O56" s="98"/>
      <c r="P56" s="109"/>
      <c r="Q56" s="110"/>
      <c r="R56" s="77" t="str">
        <f t="shared" si="2"/>
        <v/>
      </c>
      <c r="S56" s="71" t="str">
        <f t="shared" si="0"/>
        <v/>
      </c>
      <c r="T56" s="121" t="str">
        <f t="shared" si="3"/>
        <v/>
      </c>
      <c r="U56" s="73"/>
      <c r="V56" s="100"/>
      <c r="W56" s="74" t="s">
        <v>101</v>
      </c>
      <c r="X56" s="75"/>
      <c r="Y56" s="76" t="str">
        <f t="shared" si="1"/>
        <v/>
      </c>
      <c r="Z56" s="36"/>
    </row>
    <row r="57" spans="1:26">
      <c r="A57" s="225"/>
      <c r="B57" s="226"/>
      <c r="C57" s="226"/>
      <c r="D57" s="227"/>
      <c r="E57" s="228"/>
      <c r="F57" s="229"/>
      <c r="G57" s="229"/>
      <c r="H57" s="229"/>
      <c r="I57" s="229"/>
      <c r="J57" s="229"/>
      <c r="K57" s="138" t="s">
        <v>88</v>
      </c>
      <c r="L57" s="230"/>
      <c r="M57" s="231"/>
      <c r="N57" s="109"/>
      <c r="O57" s="98"/>
      <c r="P57" s="109"/>
      <c r="Q57" s="110"/>
      <c r="R57" s="77" t="str">
        <f t="shared" si="2"/>
        <v/>
      </c>
      <c r="S57" s="71" t="str">
        <f t="shared" si="0"/>
        <v/>
      </c>
      <c r="T57" s="121" t="str">
        <f t="shared" si="3"/>
        <v/>
      </c>
      <c r="U57" s="73"/>
      <c r="V57" s="100"/>
      <c r="W57" s="74" t="s">
        <v>101</v>
      </c>
      <c r="X57" s="75"/>
      <c r="Y57" s="76" t="str">
        <f t="shared" si="1"/>
        <v/>
      </c>
      <c r="Z57" s="36"/>
    </row>
    <row r="58" spans="1:26">
      <c r="A58" s="225"/>
      <c r="B58" s="226"/>
      <c r="C58" s="226"/>
      <c r="D58" s="227"/>
      <c r="E58" s="228"/>
      <c r="F58" s="229"/>
      <c r="G58" s="229"/>
      <c r="H58" s="229"/>
      <c r="I58" s="229"/>
      <c r="J58" s="229"/>
      <c r="K58" s="138" t="s">
        <v>88</v>
      </c>
      <c r="L58" s="230"/>
      <c r="M58" s="231"/>
      <c r="N58" s="109"/>
      <c r="O58" s="98"/>
      <c r="P58" s="109"/>
      <c r="Q58" s="110"/>
      <c r="R58" s="77" t="str">
        <f t="shared" si="2"/>
        <v/>
      </c>
      <c r="S58" s="71" t="str">
        <f t="shared" si="0"/>
        <v/>
      </c>
      <c r="T58" s="121" t="str">
        <f t="shared" si="3"/>
        <v/>
      </c>
      <c r="U58" s="73"/>
      <c r="V58" s="100"/>
      <c r="W58" s="74" t="s">
        <v>101</v>
      </c>
      <c r="X58" s="75"/>
      <c r="Y58" s="76" t="str">
        <f t="shared" si="1"/>
        <v/>
      </c>
      <c r="Z58" s="36"/>
    </row>
    <row r="59" spans="1:26">
      <c r="A59" s="225"/>
      <c r="B59" s="226"/>
      <c r="C59" s="226"/>
      <c r="D59" s="227"/>
      <c r="E59" s="228"/>
      <c r="F59" s="229"/>
      <c r="G59" s="229"/>
      <c r="H59" s="229"/>
      <c r="I59" s="229"/>
      <c r="J59" s="229"/>
      <c r="K59" s="138" t="s">
        <v>88</v>
      </c>
      <c r="L59" s="230"/>
      <c r="M59" s="231"/>
      <c r="N59" s="109"/>
      <c r="O59" s="98"/>
      <c r="P59" s="109"/>
      <c r="Q59" s="110"/>
      <c r="R59" s="77" t="str">
        <f t="shared" si="2"/>
        <v/>
      </c>
      <c r="S59" s="71" t="str">
        <f t="shared" si="0"/>
        <v/>
      </c>
      <c r="T59" s="121" t="str">
        <f t="shared" si="3"/>
        <v/>
      </c>
      <c r="U59" s="73"/>
      <c r="V59" s="100"/>
      <c r="W59" s="74" t="s">
        <v>101</v>
      </c>
      <c r="X59" s="75"/>
      <c r="Y59" s="76" t="str">
        <f t="shared" si="1"/>
        <v/>
      </c>
      <c r="Z59" s="36"/>
    </row>
    <row r="60" spans="1:26">
      <c r="A60" s="225"/>
      <c r="B60" s="226"/>
      <c r="C60" s="226"/>
      <c r="D60" s="227"/>
      <c r="E60" s="228"/>
      <c r="F60" s="229"/>
      <c r="G60" s="229"/>
      <c r="H60" s="229"/>
      <c r="I60" s="229"/>
      <c r="J60" s="229"/>
      <c r="K60" s="138" t="s">
        <v>88</v>
      </c>
      <c r="L60" s="230"/>
      <c r="M60" s="231"/>
      <c r="N60" s="109"/>
      <c r="O60" s="98"/>
      <c r="P60" s="109"/>
      <c r="Q60" s="110"/>
      <c r="R60" s="77" t="str">
        <f t="shared" si="2"/>
        <v/>
      </c>
      <c r="S60" s="71" t="str">
        <f t="shared" si="0"/>
        <v/>
      </c>
      <c r="T60" s="121" t="str">
        <f t="shared" si="3"/>
        <v/>
      </c>
      <c r="U60" s="73"/>
      <c r="V60" s="100"/>
      <c r="W60" s="74" t="s">
        <v>101</v>
      </c>
      <c r="X60" s="75"/>
      <c r="Y60" s="76" t="str">
        <f t="shared" si="1"/>
        <v/>
      </c>
      <c r="Z60" s="36"/>
    </row>
    <row r="61" spans="1:26">
      <c r="A61" s="225"/>
      <c r="B61" s="226"/>
      <c r="C61" s="226"/>
      <c r="D61" s="227"/>
      <c r="E61" s="228"/>
      <c r="F61" s="229"/>
      <c r="G61" s="229"/>
      <c r="H61" s="229"/>
      <c r="I61" s="229"/>
      <c r="J61" s="229"/>
      <c r="K61" s="138" t="s">
        <v>88</v>
      </c>
      <c r="L61" s="230"/>
      <c r="M61" s="231"/>
      <c r="N61" s="109"/>
      <c r="O61" s="98"/>
      <c r="P61" s="109"/>
      <c r="Q61" s="110"/>
      <c r="R61" s="77" t="str">
        <f t="shared" si="2"/>
        <v/>
      </c>
      <c r="S61" s="71" t="str">
        <f t="shared" si="0"/>
        <v/>
      </c>
      <c r="T61" s="121" t="str">
        <f t="shared" si="3"/>
        <v/>
      </c>
      <c r="U61" s="73"/>
      <c r="V61" s="100"/>
      <c r="W61" s="74" t="s">
        <v>101</v>
      </c>
      <c r="X61" s="75"/>
      <c r="Y61" s="76" t="str">
        <f t="shared" si="1"/>
        <v/>
      </c>
      <c r="Z61" s="36"/>
    </row>
    <row r="62" spans="1:26">
      <c r="A62" s="225"/>
      <c r="B62" s="226"/>
      <c r="C62" s="226"/>
      <c r="D62" s="227"/>
      <c r="E62" s="228"/>
      <c r="F62" s="229"/>
      <c r="G62" s="229"/>
      <c r="H62" s="229"/>
      <c r="I62" s="229"/>
      <c r="J62" s="229"/>
      <c r="K62" s="138" t="s">
        <v>88</v>
      </c>
      <c r="L62" s="230"/>
      <c r="M62" s="231"/>
      <c r="N62" s="109"/>
      <c r="O62" s="98"/>
      <c r="P62" s="109"/>
      <c r="Q62" s="110"/>
      <c r="R62" s="77" t="str">
        <f t="shared" si="2"/>
        <v/>
      </c>
      <c r="S62" s="71" t="str">
        <f t="shared" si="0"/>
        <v/>
      </c>
      <c r="T62" s="121" t="str">
        <f t="shared" si="3"/>
        <v/>
      </c>
      <c r="U62" s="73"/>
      <c r="V62" s="100"/>
      <c r="W62" s="74" t="s">
        <v>101</v>
      </c>
      <c r="X62" s="75"/>
      <c r="Y62" s="76" t="str">
        <f t="shared" si="1"/>
        <v/>
      </c>
      <c r="Z62" s="36"/>
    </row>
    <row r="63" spans="1:26">
      <c r="A63" s="225"/>
      <c r="B63" s="226"/>
      <c r="C63" s="226"/>
      <c r="D63" s="227"/>
      <c r="E63" s="228"/>
      <c r="F63" s="229"/>
      <c r="G63" s="229"/>
      <c r="H63" s="229"/>
      <c r="I63" s="229"/>
      <c r="J63" s="229"/>
      <c r="K63" s="138" t="s">
        <v>88</v>
      </c>
      <c r="L63" s="230"/>
      <c r="M63" s="231"/>
      <c r="N63" s="78"/>
      <c r="O63" s="98"/>
      <c r="P63" s="70"/>
      <c r="Q63" s="99"/>
      <c r="R63" s="77"/>
      <c r="S63" s="71"/>
      <c r="T63" s="121"/>
      <c r="U63" s="73"/>
      <c r="V63" s="100"/>
      <c r="W63" s="74" t="s">
        <v>101</v>
      </c>
      <c r="X63" s="75"/>
      <c r="Y63" s="76" t="str">
        <f t="shared" si="1"/>
        <v/>
      </c>
      <c r="Z63" s="36"/>
    </row>
    <row r="64" spans="1:26">
      <c r="A64" s="225"/>
      <c r="B64" s="226"/>
      <c r="C64" s="226"/>
      <c r="D64" s="227"/>
      <c r="E64" s="228"/>
      <c r="F64" s="229"/>
      <c r="G64" s="229"/>
      <c r="H64" s="229"/>
      <c r="I64" s="229"/>
      <c r="J64" s="229"/>
      <c r="K64" s="138" t="s">
        <v>88</v>
      </c>
      <c r="L64" s="230"/>
      <c r="M64" s="231"/>
      <c r="N64" s="78"/>
      <c r="O64" s="98"/>
      <c r="P64" s="70"/>
      <c r="Q64" s="99"/>
      <c r="R64" s="77"/>
      <c r="S64" s="71"/>
      <c r="T64" s="121"/>
      <c r="U64" s="73"/>
      <c r="V64" s="100"/>
      <c r="W64" s="74" t="s">
        <v>101</v>
      </c>
      <c r="X64" s="75"/>
      <c r="Y64" s="76" t="str">
        <f t="shared" si="1"/>
        <v/>
      </c>
      <c r="Z64" s="36"/>
    </row>
    <row r="65" spans="1:26">
      <c r="A65" s="263"/>
      <c r="B65" s="264"/>
      <c r="C65" s="264"/>
      <c r="D65" s="265"/>
      <c r="E65" s="266"/>
      <c r="F65" s="267"/>
      <c r="G65" s="267"/>
      <c r="H65" s="267"/>
      <c r="I65" s="267"/>
      <c r="J65" s="267"/>
      <c r="K65" s="138" t="s">
        <v>88</v>
      </c>
      <c r="L65" s="268"/>
      <c r="M65" s="231"/>
      <c r="N65" s="78"/>
      <c r="O65" s="98"/>
      <c r="P65" s="70"/>
      <c r="Q65" s="99"/>
      <c r="R65" s="77" t="str">
        <f t="shared" ref="R65:R72" si="4">IF(N65="","",ROUNDUP(P65*$O$9,0))</f>
        <v/>
      </c>
      <c r="S65" s="71" t="str">
        <f t="shared" ref="S65:S72" si="5">IF(O65="","",O65)</f>
        <v/>
      </c>
      <c r="T65" s="121" t="str">
        <f t="shared" si="3"/>
        <v/>
      </c>
      <c r="U65" s="73"/>
      <c r="V65" s="100"/>
      <c r="W65" s="74" t="s">
        <v>101</v>
      </c>
      <c r="X65" s="75"/>
      <c r="Y65" s="76" t="str">
        <f t="shared" si="1"/>
        <v/>
      </c>
      <c r="Z65" s="36"/>
    </row>
    <row r="66" spans="1:26">
      <c r="A66" s="263"/>
      <c r="B66" s="269"/>
      <c r="C66" s="269"/>
      <c r="D66" s="265"/>
      <c r="E66" s="228"/>
      <c r="F66" s="229"/>
      <c r="G66" s="229"/>
      <c r="H66" s="229"/>
      <c r="I66" s="229"/>
      <c r="J66" s="229"/>
      <c r="K66" s="138" t="s">
        <v>88</v>
      </c>
      <c r="L66" s="230"/>
      <c r="M66" s="231"/>
      <c r="N66" s="109"/>
      <c r="O66" s="98"/>
      <c r="P66" s="104"/>
      <c r="Q66" s="99"/>
      <c r="R66" s="77"/>
      <c r="S66" s="71" t="str">
        <f t="shared" si="5"/>
        <v/>
      </c>
      <c r="T66" s="121"/>
      <c r="U66" s="73"/>
      <c r="V66" s="100"/>
      <c r="W66" s="74" t="s">
        <v>101</v>
      </c>
      <c r="X66" s="75"/>
      <c r="Y66" s="76" t="str">
        <f t="shared" si="1"/>
        <v/>
      </c>
      <c r="Z66" s="36"/>
    </row>
    <row r="67" spans="1:26">
      <c r="A67" s="263"/>
      <c r="B67" s="264"/>
      <c r="C67" s="264"/>
      <c r="D67" s="265"/>
      <c r="E67" s="266"/>
      <c r="F67" s="267"/>
      <c r="G67" s="267"/>
      <c r="H67" s="267"/>
      <c r="I67" s="267"/>
      <c r="J67" s="267"/>
      <c r="K67" s="138" t="s">
        <v>88</v>
      </c>
      <c r="L67" s="268"/>
      <c r="M67" s="231"/>
      <c r="N67" s="78"/>
      <c r="O67" s="98"/>
      <c r="P67" s="70"/>
      <c r="Q67" s="99"/>
      <c r="R67" s="77" t="str">
        <f t="shared" si="4"/>
        <v/>
      </c>
      <c r="S67" s="71" t="str">
        <f t="shared" si="5"/>
        <v/>
      </c>
      <c r="T67" s="121" t="str">
        <f t="shared" si="3"/>
        <v/>
      </c>
      <c r="U67" s="73"/>
      <c r="V67" s="100"/>
      <c r="W67" s="74" t="s">
        <v>101</v>
      </c>
      <c r="X67" s="75"/>
      <c r="Y67" s="76" t="str">
        <f t="shared" si="1"/>
        <v/>
      </c>
      <c r="Z67" s="36"/>
    </row>
    <row r="68" spans="1:26">
      <c r="A68" s="263"/>
      <c r="B68" s="264"/>
      <c r="C68" s="264"/>
      <c r="D68" s="265"/>
      <c r="E68" s="266"/>
      <c r="F68" s="267"/>
      <c r="G68" s="267"/>
      <c r="H68" s="267"/>
      <c r="I68" s="267"/>
      <c r="J68" s="267"/>
      <c r="K68" s="138" t="s">
        <v>88</v>
      </c>
      <c r="L68" s="268"/>
      <c r="M68" s="231"/>
      <c r="N68" s="78"/>
      <c r="O68" s="98"/>
      <c r="P68" s="70"/>
      <c r="Q68" s="99"/>
      <c r="R68" s="77" t="str">
        <f t="shared" si="4"/>
        <v/>
      </c>
      <c r="S68" s="71" t="str">
        <f t="shared" si="5"/>
        <v/>
      </c>
      <c r="T68" s="121" t="str">
        <f t="shared" si="3"/>
        <v/>
      </c>
      <c r="U68" s="73"/>
      <c r="V68" s="100"/>
      <c r="W68" s="74" t="s">
        <v>101</v>
      </c>
      <c r="X68" s="75"/>
      <c r="Y68" s="76" t="str">
        <f t="shared" si="1"/>
        <v/>
      </c>
      <c r="Z68" s="36"/>
    </row>
    <row r="69" spans="1:26">
      <c r="A69" s="263"/>
      <c r="B69" s="264"/>
      <c r="C69" s="264"/>
      <c r="D69" s="265"/>
      <c r="E69" s="266"/>
      <c r="F69" s="267"/>
      <c r="G69" s="267"/>
      <c r="H69" s="267"/>
      <c r="I69" s="267"/>
      <c r="J69" s="267"/>
      <c r="K69" s="138" t="s">
        <v>88</v>
      </c>
      <c r="L69" s="268"/>
      <c r="M69" s="231"/>
      <c r="N69" s="78"/>
      <c r="O69" s="98"/>
      <c r="P69" s="70"/>
      <c r="Q69" s="99"/>
      <c r="R69" s="77" t="str">
        <f t="shared" si="4"/>
        <v/>
      </c>
      <c r="S69" s="71" t="str">
        <f t="shared" si="5"/>
        <v/>
      </c>
      <c r="T69" s="121" t="str">
        <f t="shared" si="3"/>
        <v/>
      </c>
      <c r="U69" s="73"/>
      <c r="V69" s="100"/>
      <c r="W69" s="74" t="s">
        <v>101</v>
      </c>
      <c r="X69" s="75"/>
      <c r="Y69" s="76" t="str">
        <f t="shared" si="1"/>
        <v/>
      </c>
      <c r="Z69" s="36"/>
    </row>
    <row r="70" spans="1:26">
      <c r="A70" s="263"/>
      <c r="B70" s="264"/>
      <c r="C70" s="264"/>
      <c r="D70" s="265"/>
      <c r="E70" s="266"/>
      <c r="F70" s="267"/>
      <c r="G70" s="267"/>
      <c r="H70" s="267"/>
      <c r="I70" s="267"/>
      <c r="J70" s="267"/>
      <c r="K70" s="138" t="s">
        <v>88</v>
      </c>
      <c r="L70" s="268"/>
      <c r="M70" s="231"/>
      <c r="N70" s="78"/>
      <c r="O70" s="98"/>
      <c r="P70" s="70"/>
      <c r="Q70" s="99"/>
      <c r="R70" s="77" t="str">
        <f t="shared" si="4"/>
        <v/>
      </c>
      <c r="S70" s="71" t="str">
        <f t="shared" si="5"/>
        <v/>
      </c>
      <c r="T70" s="121" t="str">
        <f t="shared" si="3"/>
        <v/>
      </c>
      <c r="U70" s="73"/>
      <c r="V70" s="100"/>
      <c r="W70" s="74" t="s">
        <v>101</v>
      </c>
      <c r="X70" s="75"/>
      <c r="Y70" s="76" t="str">
        <f t="shared" si="1"/>
        <v/>
      </c>
      <c r="Z70" s="36"/>
    </row>
    <row r="71" spans="1:26">
      <c r="A71" s="263"/>
      <c r="B71" s="264"/>
      <c r="C71" s="264"/>
      <c r="D71" s="265"/>
      <c r="E71" s="266"/>
      <c r="F71" s="267"/>
      <c r="G71" s="267"/>
      <c r="H71" s="267"/>
      <c r="I71" s="267"/>
      <c r="J71" s="267"/>
      <c r="K71" s="138" t="s">
        <v>88</v>
      </c>
      <c r="L71" s="268"/>
      <c r="M71" s="231"/>
      <c r="N71" s="78"/>
      <c r="O71" s="98"/>
      <c r="P71" s="70"/>
      <c r="Q71" s="99"/>
      <c r="R71" s="77" t="str">
        <f t="shared" si="4"/>
        <v/>
      </c>
      <c r="S71" s="71" t="str">
        <f t="shared" si="5"/>
        <v/>
      </c>
      <c r="T71" s="121" t="str">
        <f t="shared" si="3"/>
        <v/>
      </c>
      <c r="U71" s="73"/>
      <c r="V71" s="100"/>
      <c r="W71" s="74" t="s">
        <v>101</v>
      </c>
      <c r="X71" s="75"/>
      <c r="Y71" s="76" t="str">
        <f t="shared" si="1"/>
        <v/>
      </c>
      <c r="Z71" s="36"/>
    </row>
    <row r="72" spans="1:26" ht="19.5" thickBot="1">
      <c r="A72" s="273"/>
      <c r="B72" s="274"/>
      <c r="C72" s="274"/>
      <c r="D72" s="275"/>
      <c r="E72" s="276"/>
      <c r="F72" s="277"/>
      <c r="G72" s="277"/>
      <c r="H72" s="277"/>
      <c r="I72" s="277"/>
      <c r="J72" s="277"/>
      <c r="K72" s="142"/>
      <c r="L72" s="278"/>
      <c r="M72" s="279"/>
      <c r="N72" s="83"/>
      <c r="O72" s="84"/>
      <c r="P72" s="83"/>
      <c r="Q72" s="85"/>
      <c r="R72" s="86" t="str">
        <f t="shared" si="4"/>
        <v/>
      </c>
      <c r="S72" s="87" t="str">
        <f t="shared" si="5"/>
        <v/>
      </c>
      <c r="T72" s="88" t="str">
        <f t="shared" ref="T72" si="6">IF(S72=X72,R72,+ROUNDUP(R72/1000,0))</f>
        <v/>
      </c>
      <c r="U72" s="89"/>
      <c r="V72" s="90"/>
      <c r="W72" s="91" t="s">
        <v>101</v>
      </c>
      <c r="X72" s="92"/>
      <c r="Y72" s="93" t="str">
        <f t="shared" si="1"/>
        <v/>
      </c>
      <c r="Z72" s="36"/>
    </row>
    <row r="73" spans="1:26">
      <c r="A73" s="94"/>
      <c r="B73" s="36"/>
      <c r="L73" s="270" t="s">
        <v>102</v>
      </c>
      <c r="M73" s="271"/>
      <c r="N73" s="144"/>
      <c r="O73" s="144"/>
      <c r="P73" s="144"/>
      <c r="Q73" s="144"/>
      <c r="R73" s="96"/>
      <c r="S73" s="79"/>
      <c r="T73" s="36"/>
      <c r="U73" s="36"/>
    </row>
    <row r="76" spans="1:26">
      <c r="A76" t="s">
        <v>102</v>
      </c>
    </row>
    <row r="77" spans="1:26">
      <c r="A77" t="s">
        <v>102</v>
      </c>
    </row>
    <row r="78" spans="1:26">
      <c r="J78" s="272" t="s">
        <v>102</v>
      </c>
      <c r="K78" s="272"/>
      <c r="L78" s="272"/>
      <c r="M78" s="272"/>
      <c r="N78" s="145"/>
      <c r="O78" s="145"/>
      <c r="P78" s="145"/>
      <c r="Q78" s="145"/>
      <c r="R78" s="19" t="s">
        <v>102</v>
      </c>
    </row>
  </sheetData>
  <autoFilter ref="A19:Z73" xr:uid="{C1B6E411-2D86-476C-80EC-E73B07645628}">
    <filterColumn colId="0" showButton="0"/>
    <filterColumn colId="1" showButton="0"/>
    <filterColumn colId="2" showButton="0"/>
    <filterColumn colId="4" showButton="0"/>
    <filterColumn colId="5" showButton="0"/>
    <filterColumn colId="6" showButton="0"/>
    <filterColumn colId="7" showButton="0"/>
    <filterColumn colId="8" showButton="0"/>
    <filterColumn colId="11" showButton="0"/>
    <filterColumn colId="22" showButton="0"/>
  </autoFilter>
  <mergeCells count="212">
    <mergeCell ref="L73:M73"/>
    <mergeCell ref="J78:M78"/>
    <mergeCell ref="A71:D71"/>
    <mergeCell ref="E71:J71"/>
    <mergeCell ref="L71:M71"/>
    <mergeCell ref="A72:D72"/>
    <mergeCell ref="E72:J72"/>
    <mergeCell ref="L72:M72"/>
    <mergeCell ref="A69:D69"/>
    <mergeCell ref="E69:J69"/>
    <mergeCell ref="L69:M69"/>
    <mergeCell ref="A70:D70"/>
    <mergeCell ref="E70:J70"/>
    <mergeCell ref="L70:M70"/>
    <mergeCell ref="A67:D67"/>
    <mergeCell ref="E67:J67"/>
    <mergeCell ref="L67:M67"/>
    <mergeCell ref="A68:D68"/>
    <mergeCell ref="E68:J68"/>
    <mergeCell ref="L68:M68"/>
    <mergeCell ref="A65:D65"/>
    <mergeCell ref="E65:J65"/>
    <mergeCell ref="L65:M65"/>
    <mergeCell ref="A66:D66"/>
    <mergeCell ref="E66:J66"/>
    <mergeCell ref="L66:M66"/>
    <mergeCell ref="A63:D63"/>
    <mergeCell ref="E63:J63"/>
    <mergeCell ref="L63:M63"/>
    <mergeCell ref="A64:D64"/>
    <mergeCell ref="E64:J64"/>
    <mergeCell ref="L64:M64"/>
    <mergeCell ref="A61:D61"/>
    <mergeCell ref="E61:J61"/>
    <mergeCell ref="L61:M61"/>
    <mergeCell ref="A62:D62"/>
    <mergeCell ref="E62:J62"/>
    <mergeCell ref="L62:M62"/>
    <mergeCell ref="A59:D59"/>
    <mergeCell ref="E59:J59"/>
    <mergeCell ref="L59:M59"/>
    <mergeCell ref="A60:D60"/>
    <mergeCell ref="E60:J60"/>
    <mergeCell ref="L60:M60"/>
    <mergeCell ref="A57:D57"/>
    <mergeCell ref="E57:J57"/>
    <mergeCell ref="L57:M57"/>
    <mergeCell ref="A58:D58"/>
    <mergeCell ref="E58:J58"/>
    <mergeCell ref="L58:M58"/>
    <mergeCell ref="A55:D55"/>
    <mergeCell ref="E55:J55"/>
    <mergeCell ref="L55:M55"/>
    <mergeCell ref="A56:D56"/>
    <mergeCell ref="E56:J56"/>
    <mergeCell ref="L56:M56"/>
    <mergeCell ref="A53:D53"/>
    <mergeCell ref="E53:J53"/>
    <mergeCell ref="L53:M53"/>
    <mergeCell ref="A54:D54"/>
    <mergeCell ref="E54:J54"/>
    <mergeCell ref="L54:M54"/>
    <mergeCell ref="A51:D51"/>
    <mergeCell ref="E51:J51"/>
    <mergeCell ref="L51:M51"/>
    <mergeCell ref="A52:D52"/>
    <mergeCell ref="E52:J52"/>
    <mergeCell ref="L52:M52"/>
    <mergeCell ref="A49:D49"/>
    <mergeCell ref="E49:J49"/>
    <mergeCell ref="L49:M49"/>
    <mergeCell ref="A50:D50"/>
    <mergeCell ref="E50:J50"/>
    <mergeCell ref="L50:M50"/>
    <mergeCell ref="A47:D47"/>
    <mergeCell ref="E47:J47"/>
    <mergeCell ref="L47:M47"/>
    <mergeCell ref="A48:D48"/>
    <mergeCell ref="E48:J48"/>
    <mergeCell ref="L48:M48"/>
    <mergeCell ref="A45:D45"/>
    <mergeCell ref="E45:J45"/>
    <mergeCell ref="L45:M45"/>
    <mergeCell ref="A46:D46"/>
    <mergeCell ref="E46:J46"/>
    <mergeCell ref="L46:M46"/>
    <mergeCell ref="A43:D43"/>
    <mergeCell ref="E43:J43"/>
    <mergeCell ref="L43:M43"/>
    <mergeCell ref="A44:D44"/>
    <mergeCell ref="E44:J44"/>
    <mergeCell ref="L44:M44"/>
    <mergeCell ref="A41:D41"/>
    <mergeCell ref="E41:J41"/>
    <mergeCell ref="L41:M41"/>
    <mergeCell ref="A42:D42"/>
    <mergeCell ref="E42:J42"/>
    <mergeCell ref="L42:M42"/>
    <mergeCell ref="A39:D39"/>
    <mergeCell ref="E39:J39"/>
    <mergeCell ref="L39:M39"/>
    <mergeCell ref="A40:D40"/>
    <mergeCell ref="E40:J40"/>
    <mergeCell ref="L40:M40"/>
    <mergeCell ref="A37:D37"/>
    <mergeCell ref="E37:J37"/>
    <mergeCell ref="L37:M37"/>
    <mergeCell ref="A38:D38"/>
    <mergeCell ref="E38:J38"/>
    <mergeCell ref="L38:M38"/>
    <mergeCell ref="A35:D35"/>
    <mergeCell ref="E35:J35"/>
    <mergeCell ref="L35:M35"/>
    <mergeCell ref="A36:D36"/>
    <mergeCell ref="E36:J36"/>
    <mergeCell ref="L36:M36"/>
    <mergeCell ref="A33:D33"/>
    <mergeCell ref="E33:J33"/>
    <mergeCell ref="L33:M33"/>
    <mergeCell ref="A34:D34"/>
    <mergeCell ref="E34:J34"/>
    <mergeCell ref="L34:M34"/>
    <mergeCell ref="A31:D31"/>
    <mergeCell ref="E31:J31"/>
    <mergeCell ref="L31:M31"/>
    <mergeCell ref="A32:D32"/>
    <mergeCell ref="E32:J32"/>
    <mergeCell ref="L32:M32"/>
    <mergeCell ref="A29:D29"/>
    <mergeCell ref="E29:J29"/>
    <mergeCell ref="L29:M29"/>
    <mergeCell ref="A30:D30"/>
    <mergeCell ref="E30:J30"/>
    <mergeCell ref="L30:M30"/>
    <mergeCell ref="A27:D27"/>
    <mergeCell ref="E27:J27"/>
    <mergeCell ref="L27:M27"/>
    <mergeCell ref="A28:D28"/>
    <mergeCell ref="E28:J28"/>
    <mergeCell ref="L28:M28"/>
    <mergeCell ref="A25:D25"/>
    <mergeCell ref="E25:J25"/>
    <mergeCell ref="L25:M25"/>
    <mergeCell ref="A26:D26"/>
    <mergeCell ref="E26:J26"/>
    <mergeCell ref="L26:M26"/>
    <mergeCell ref="A23:D23"/>
    <mergeCell ref="E23:J23"/>
    <mergeCell ref="L23:M23"/>
    <mergeCell ref="A24:D24"/>
    <mergeCell ref="E24:J24"/>
    <mergeCell ref="L24:M24"/>
    <mergeCell ref="A21:D21"/>
    <mergeCell ref="E21:J21"/>
    <mergeCell ref="L21:M21"/>
    <mergeCell ref="A22:D22"/>
    <mergeCell ref="E22:J22"/>
    <mergeCell ref="L22:M22"/>
    <mergeCell ref="R18:S18"/>
    <mergeCell ref="T18:U18"/>
    <mergeCell ref="V18:X18"/>
    <mergeCell ref="W19:X19"/>
    <mergeCell ref="A20:D20"/>
    <mergeCell ref="E20:J20"/>
    <mergeCell ref="L20:M20"/>
    <mergeCell ref="A18:D19"/>
    <mergeCell ref="E18:J19"/>
    <mergeCell ref="K18:K19"/>
    <mergeCell ref="L18:M19"/>
    <mergeCell ref="N18:O18"/>
    <mergeCell ref="P18:Q18"/>
    <mergeCell ref="U15:V15"/>
    <mergeCell ref="W15:X15"/>
    <mergeCell ref="Y15:Z15"/>
    <mergeCell ref="U16:V16"/>
    <mergeCell ref="W16:X16"/>
    <mergeCell ref="Y16:Z16"/>
    <mergeCell ref="W12:Y12"/>
    <mergeCell ref="A13:D13"/>
    <mergeCell ref="E13:G13"/>
    <mergeCell ref="H13:I13"/>
    <mergeCell ref="M13:N13"/>
    <mergeCell ref="O13:P13"/>
    <mergeCell ref="T13:V13"/>
    <mergeCell ref="W13:Y13"/>
    <mergeCell ref="A12:D12"/>
    <mergeCell ref="E12:G12"/>
    <mergeCell ref="H12:I12"/>
    <mergeCell ref="M12:N12"/>
    <mergeCell ref="O12:P12"/>
    <mergeCell ref="T12:V12"/>
    <mergeCell ref="O11:P11"/>
    <mergeCell ref="T11:V11"/>
    <mergeCell ref="W11:Y11"/>
    <mergeCell ref="O9:P9"/>
    <mergeCell ref="T9:V9"/>
    <mergeCell ref="W9:Y9"/>
    <mergeCell ref="A10:D10"/>
    <mergeCell ref="E10:G10"/>
    <mergeCell ref="H10:I10"/>
    <mergeCell ref="O10:P10"/>
    <mergeCell ref="T10:V10"/>
    <mergeCell ref="W10:Y10"/>
    <mergeCell ref="A8:D8"/>
    <mergeCell ref="E8:G8"/>
    <mergeCell ref="H8:I8"/>
    <mergeCell ref="A9:D9"/>
    <mergeCell ref="E9:G9"/>
    <mergeCell ref="H9:I9"/>
    <mergeCell ref="A11:D11"/>
    <mergeCell ref="E11:G11"/>
    <mergeCell ref="H11:I11"/>
  </mergeCells>
  <phoneticPr fontId="3"/>
  <dataValidations count="2">
    <dataValidation type="list" allowBlank="1" showInputMessage="1" showErrorMessage="1" sqref="Q20:Q72 O20:O72 X20:X72" xr:uid="{BFDC3D42-5749-4BC0-B700-6E3EE66721C9}">
      <formula1>$G$1:$G$4</formula1>
    </dataValidation>
    <dataValidation type="list" allowBlank="1" showInputMessage="1" showErrorMessage="1" sqref="I7" xr:uid="{1BD21320-B5AA-45B5-99C6-720710493C11}">
      <formula1>$I$1:$I$5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49" orientation="portrait" r:id="rId1"/>
  <headerFooter>
    <oddHeader>&amp;R添付５</oddHeader>
  </headerFooter>
  <rowBreaks count="1" manualBreakCount="1">
    <brk id="72" max="2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E411-2D86-476C-80EC-E73B07645628}">
  <sheetPr>
    <pageSetUpPr fitToPage="1"/>
  </sheetPr>
  <dimension ref="A1:Z78"/>
  <sheetViews>
    <sheetView tabSelected="1" topLeftCell="A6" zoomScale="80" zoomScaleNormal="80" zoomScaleSheetLayoutView="100" workbookViewId="0">
      <selection activeCell="V6" sqref="V6"/>
    </sheetView>
  </sheetViews>
  <sheetFormatPr defaultRowHeight="18.75"/>
  <cols>
    <col min="1" max="1" width="9.625" customWidth="1"/>
    <col min="2" max="2" width="5.625" customWidth="1"/>
    <col min="3" max="7" width="3.625" customWidth="1"/>
    <col min="8" max="8" width="5.625" style="19" customWidth="1"/>
    <col min="9" max="9" width="3.625" customWidth="1"/>
    <col min="10" max="10" width="9.125" style="19" bestFit="1" customWidth="1"/>
    <col min="11" max="11" width="9.125" style="19" customWidth="1"/>
    <col min="12" max="12" width="5.625" customWidth="1"/>
    <col min="13" max="13" width="10.25" style="21" bestFit="1" customWidth="1"/>
    <col min="14" max="14" width="7.625" style="21" customWidth="1"/>
    <col min="15" max="15" width="5.625" style="21" customWidth="1"/>
    <col min="16" max="17" width="7.625" style="21" customWidth="1"/>
    <col min="18" max="18" width="8.625" style="19" customWidth="1"/>
    <col min="19" max="19" width="5.625" customWidth="1"/>
    <col min="20" max="20" width="8.625" customWidth="1"/>
    <col min="21" max="21" width="5.625" customWidth="1"/>
    <col min="22" max="22" width="10.625" customWidth="1"/>
    <col min="23" max="23" width="4.625" customWidth="1"/>
    <col min="24" max="24" width="3.625" customWidth="1"/>
    <col min="25" max="25" width="10.625" customWidth="1"/>
    <col min="26" max="26" width="9.375" style="112" bestFit="1" customWidth="1"/>
  </cols>
  <sheetData>
    <row r="1" spans="1:26" ht="18.75" hidden="1" customHeight="1">
      <c r="G1" t="s">
        <v>43</v>
      </c>
      <c r="I1" t="s">
        <v>44</v>
      </c>
    </row>
    <row r="2" spans="1:26" ht="18.75" hidden="1" customHeight="1">
      <c r="G2" t="s">
        <v>45</v>
      </c>
      <c r="I2" t="s">
        <v>46</v>
      </c>
    </row>
    <row r="3" spans="1:26" ht="18.75" hidden="1" customHeight="1">
      <c r="G3" t="s">
        <v>47</v>
      </c>
      <c r="I3" t="s">
        <v>48</v>
      </c>
    </row>
    <row r="4" spans="1:26" ht="18.75" hidden="1" customHeight="1">
      <c r="G4" t="s">
        <v>49</v>
      </c>
      <c r="I4" t="s">
        <v>50</v>
      </c>
    </row>
    <row r="5" spans="1:26" ht="18.75" hidden="1" customHeight="1">
      <c r="I5" t="s">
        <v>51</v>
      </c>
    </row>
    <row r="6" spans="1:26" ht="36" customHeight="1">
      <c r="E6" s="22" t="s">
        <v>52</v>
      </c>
      <c r="V6" t="s">
        <v>179</v>
      </c>
    </row>
    <row r="7" spans="1:26" s="33" customFormat="1" ht="19.5">
      <c r="A7" s="23" t="s">
        <v>53</v>
      </c>
      <c r="B7" s="24" t="s">
        <v>54</v>
      </c>
      <c r="C7" s="25">
        <v>8</v>
      </c>
      <c r="D7" s="26" t="s">
        <v>55</v>
      </c>
      <c r="E7" s="25">
        <v>5</v>
      </c>
      <c r="F7" s="26" t="s">
        <v>56</v>
      </c>
      <c r="G7" s="25">
        <v>1</v>
      </c>
      <c r="H7" s="27" t="s">
        <v>57</v>
      </c>
      <c r="I7" s="25" t="s">
        <v>51</v>
      </c>
      <c r="J7" s="28" t="s">
        <v>58</v>
      </c>
      <c r="K7" s="28"/>
      <c r="L7" s="29"/>
      <c r="M7" s="30"/>
      <c r="N7" s="30"/>
      <c r="O7" s="30"/>
      <c r="P7" s="30"/>
      <c r="Q7" s="30"/>
      <c r="R7" s="31"/>
      <c r="S7" s="32"/>
      <c r="T7" s="32"/>
      <c r="U7" s="32"/>
      <c r="Z7" s="113"/>
    </row>
    <row r="8" spans="1:26" ht="50.1" customHeight="1">
      <c r="A8" s="148" t="s">
        <v>59</v>
      </c>
      <c r="B8" s="149"/>
      <c r="C8" s="149"/>
      <c r="D8" s="150"/>
      <c r="E8" s="151" t="s">
        <v>60</v>
      </c>
      <c r="F8" s="149"/>
      <c r="G8" s="150"/>
      <c r="H8" s="151" t="s">
        <v>61</v>
      </c>
      <c r="I8" s="152"/>
      <c r="J8" s="34" t="s">
        <v>62</v>
      </c>
      <c r="K8" s="35"/>
      <c r="L8" s="36"/>
      <c r="M8" s="36"/>
      <c r="N8" s="37"/>
      <c r="O8" s="36"/>
      <c r="P8" s="37"/>
      <c r="Q8" s="37"/>
      <c r="R8" s="37"/>
      <c r="S8" s="36"/>
      <c r="T8" s="38"/>
      <c r="U8" s="38"/>
      <c r="V8" s="39"/>
      <c r="X8" s="40"/>
      <c r="Y8" s="41" t="s">
        <v>63</v>
      </c>
      <c r="Z8" s="42" t="s">
        <v>64</v>
      </c>
    </row>
    <row r="9" spans="1:26">
      <c r="A9" s="153" t="s">
        <v>65</v>
      </c>
      <c r="B9" s="154"/>
      <c r="C9" s="154"/>
      <c r="D9" s="155"/>
      <c r="E9" s="156">
        <v>2706</v>
      </c>
      <c r="F9" s="157"/>
      <c r="G9" s="158"/>
      <c r="H9" s="156">
        <v>8</v>
      </c>
      <c r="I9" s="158"/>
      <c r="J9" s="43">
        <f>SUM(E9:H9)</f>
        <v>2714</v>
      </c>
      <c r="K9" s="36" t="s">
        <v>66</v>
      </c>
      <c r="M9" s="101" t="s">
        <v>67</v>
      </c>
      <c r="N9" s="102" t="s">
        <v>68</v>
      </c>
      <c r="O9" s="167">
        <f>J9+J10</f>
        <v>2780</v>
      </c>
      <c r="P9" s="167"/>
      <c r="Q9" s="44"/>
      <c r="R9" s="37"/>
      <c r="S9" s="36"/>
      <c r="T9" s="172" t="s">
        <v>69</v>
      </c>
      <c r="U9" s="172"/>
      <c r="V9" s="172"/>
      <c r="W9" s="173">
        <f>SUM(Y22:Y72)</f>
        <v>737969</v>
      </c>
      <c r="X9" s="174"/>
      <c r="Y9" s="175"/>
      <c r="Z9" s="45">
        <f>+ROUND(W9/O9,0)</f>
        <v>265</v>
      </c>
    </row>
    <row r="10" spans="1:26">
      <c r="A10" s="176" t="s">
        <v>70</v>
      </c>
      <c r="B10" s="177"/>
      <c r="C10" s="177"/>
      <c r="D10" s="178"/>
      <c r="E10" s="179">
        <v>18</v>
      </c>
      <c r="F10" s="180"/>
      <c r="G10" s="181"/>
      <c r="H10" s="182">
        <v>48</v>
      </c>
      <c r="I10" s="183"/>
      <c r="J10" s="46">
        <f>SUM(E10:H10)</f>
        <v>66</v>
      </c>
      <c r="K10" s="36" t="s">
        <v>71</v>
      </c>
      <c r="M10" s="101" t="s">
        <v>72</v>
      </c>
      <c r="N10" s="102" t="s">
        <v>118</v>
      </c>
      <c r="O10" s="167">
        <f>J9+J10+J12-J13</f>
        <v>2985</v>
      </c>
      <c r="P10" s="167"/>
      <c r="Q10" s="44"/>
      <c r="R10" s="37"/>
      <c r="S10" s="36"/>
      <c r="T10" s="172" t="s">
        <v>73</v>
      </c>
      <c r="U10" s="172"/>
      <c r="V10" s="172"/>
      <c r="W10" s="184">
        <f>Y20</f>
        <v>206310</v>
      </c>
      <c r="X10" s="185"/>
      <c r="Y10" s="186"/>
      <c r="Z10" s="45">
        <f>+ROUND(W10/O10,0)</f>
        <v>69</v>
      </c>
    </row>
    <row r="11" spans="1:26" ht="19.5" thickBot="1">
      <c r="A11" s="159" t="s">
        <v>74</v>
      </c>
      <c r="B11" s="160"/>
      <c r="C11" s="160"/>
      <c r="D11" s="161"/>
      <c r="E11" s="162">
        <v>0</v>
      </c>
      <c r="F11" s="163"/>
      <c r="G11" s="164"/>
      <c r="H11" s="165"/>
      <c r="I11" s="166"/>
      <c r="J11" s="47">
        <f>SUM(E11:H11)</f>
        <v>0</v>
      </c>
      <c r="K11" s="36" t="s">
        <v>75</v>
      </c>
      <c r="M11" s="101" t="s">
        <v>76</v>
      </c>
      <c r="N11" s="102" t="s">
        <v>77</v>
      </c>
      <c r="O11" s="167">
        <f>J9+J11</f>
        <v>2714</v>
      </c>
      <c r="P11" s="167"/>
      <c r="Q11" s="44"/>
      <c r="R11" s="37"/>
      <c r="S11" s="36"/>
      <c r="T11" s="168" t="s">
        <v>9</v>
      </c>
      <c r="U11" s="168"/>
      <c r="V11" s="168"/>
      <c r="W11" s="169">
        <f>Y21</f>
        <v>192449</v>
      </c>
      <c r="X11" s="170"/>
      <c r="Y11" s="171"/>
      <c r="Z11" s="45">
        <f>+ROUND(W11/O11,0)</f>
        <v>71</v>
      </c>
    </row>
    <row r="12" spans="1:26" ht="19.5" thickTop="1">
      <c r="A12" s="207" t="s">
        <v>78</v>
      </c>
      <c r="B12" s="208"/>
      <c r="C12" s="208"/>
      <c r="D12" s="209"/>
      <c r="E12" s="210" t="s">
        <v>79</v>
      </c>
      <c r="F12" s="211"/>
      <c r="G12" s="212"/>
      <c r="H12" s="213" t="s">
        <v>79</v>
      </c>
      <c r="I12" s="214"/>
      <c r="J12" s="48">
        <v>205</v>
      </c>
      <c r="K12" s="36" t="s">
        <v>80</v>
      </c>
      <c r="M12" s="202" t="s">
        <v>108</v>
      </c>
      <c r="N12" s="202"/>
      <c r="O12" s="215">
        <v>0</v>
      </c>
      <c r="P12" s="215"/>
      <c r="Q12" s="36"/>
      <c r="R12" s="37"/>
      <c r="S12" s="38"/>
      <c r="T12" s="216" t="s">
        <v>81</v>
      </c>
      <c r="U12" s="216"/>
      <c r="V12" s="216"/>
      <c r="W12" s="191">
        <f>U15+U16</f>
        <v>1227666</v>
      </c>
      <c r="X12" s="192"/>
      <c r="Y12" s="193"/>
      <c r="Z12" s="114">
        <f>SUM(Z9:Z11)</f>
        <v>405</v>
      </c>
    </row>
    <row r="13" spans="1:26">
      <c r="A13" s="194" t="s">
        <v>117</v>
      </c>
      <c r="B13" s="195"/>
      <c r="C13" s="195"/>
      <c r="D13" s="196"/>
      <c r="E13" s="197" t="s">
        <v>79</v>
      </c>
      <c r="F13" s="198"/>
      <c r="G13" s="199"/>
      <c r="H13" s="200" t="s">
        <v>79</v>
      </c>
      <c r="I13" s="201"/>
      <c r="J13" s="48"/>
      <c r="K13" s="36"/>
      <c r="M13" s="202" t="s">
        <v>109</v>
      </c>
      <c r="N13" s="202"/>
      <c r="O13" s="202">
        <f>O11-O12</f>
        <v>2714</v>
      </c>
      <c r="P13" s="202"/>
      <c r="Q13" s="36"/>
      <c r="R13" s="36"/>
      <c r="S13" s="38"/>
      <c r="T13" s="203" t="s">
        <v>11</v>
      </c>
      <c r="U13" s="204"/>
      <c r="V13" s="205"/>
      <c r="W13" s="206">
        <f>Y15+Y16</f>
        <v>90938</v>
      </c>
      <c r="X13" s="206"/>
      <c r="Y13" s="206"/>
    </row>
    <row r="14" spans="1:26">
      <c r="A14" s="50"/>
      <c r="B14" s="50"/>
      <c r="C14" s="50"/>
      <c r="D14" s="50"/>
      <c r="E14" s="44"/>
      <c r="F14" s="44"/>
      <c r="G14" s="44"/>
      <c r="H14" s="27"/>
      <c r="I14" s="27"/>
      <c r="J14" s="51"/>
      <c r="K14" s="51"/>
      <c r="L14" s="36"/>
      <c r="M14" s="49"/>
      <c r="N14" s="36"/>
      <c r="O14" s="49"/>
      <c r="P14" s="36"/>
      <c r="Q14" s="36"/>
      <c r="R14" s="36"/>
      <c r="S14" s="38"/>
      <c r="T14" s="52"/>
      <c r="U14" s="52"/>
      <c r="V14" s="52"/>
      <c r="W14" s="53"/>
      <c r="X14" s="53"/>
      <c r="Y14" s="53"/>
    </row>
    <row r="15" spans="1:26">
      <c r="A15" s="50"/>
      <c r="B15" s="50"/>
      <c r="C15" s="50"/>
      <c r="D15" s="50"/>
      <c r="E15" s="44"/>
      <c r="F15" s="44"/>
      <c r="G15" s="44"/>
      <c r="H15" s="27"/>
      <c r="I15" s="27"/>
      <c r="J15" s="51"/>
      <c r="K15" s="51"/>
      <c r="L15" s="36"/>
      <c r="M15" s="49"/>
      <c r="N15" s="36"/>
      <c r="O15" s="49"/>
      <c r="P15" s="49"/>
      <c r="Q15" s="49"/>
      <c r="R15" s="49"/>
      <c r="S15" s="38"/>
      <c r="T15" s="54" t="s">
        <v>82</v>
      </c>
      <c r="U15" s="187">
        <f>ROUNDDOWN(SUMIF(K20:K72,"",Y20:Y72)*1.1,0)</f>
        <v>0</v>
      </c>
      <c r="V15" s="188"/>
      <c r="W15" s="189" t="s">
        <v>83</v>
      </c>
      <c r="X15" s="189"/>
      <c r="Y15" s="190">
        <f>ROUNDDOWN(SUMIF(K20:K72,"",Y20:Y72)*0.1,0)</f>
        <v>0</v>
      </c>
      <c r="Z15" s="190"/>
    </row>
    <row r="16" spans="1:26">
      <c r="A16" s="36"/>
      <c r="B16" s="36"/>
      <c r="C16" s="36"/>
      <c r="D16" s="29"/>
      <c r="E16" s="36"/>
      <c r="F16" s="36"/>
      <c r="G16" s="36"/>
      <c r="H16" s="49"/>
      <c r="I16" s="36"/>
      <c r="J16" s="49"/>
      <c r="K16" s="49"/>
      <c r="L16" s="36"/>
      <c r="M16" s="38"/>
      <c r="N16" s="38"/>
      <c r="O16" s="38"/>
      <c r="P16" s="38"/>
      <c r="Q16" s="38"/>
      <c r="R16" s="40"/>
      <c r="S16" s="55"/>
      <c r="T16" s="54" t="s">
        <v>84</v>
      </c>
      <c r="U16" s="187">
        <f>ROUNDDOWN(SUMIF(K20:K72,"※",Y20:Y72)*1.08,0)</f>
        <v>1227666</v>
      </c>
      <c r="V16" s="188"/>
      <c r="W16" s="189" t="s">
        <v>83</v>
      </c>
      <c r="X16" s="189"/>
      <c r="Y16" s="190">
        <f>ROUNDDOWN(SUMIF(K20:K72,"※",Y20:Y72)*0.08,0)</f>
        <v>90938</v>
      </c>
      <c r="Z16" s="190"/>
    </row>
    <row r="17" spans="1:26" ht="19.5" thickBot="1">
      <c r="A17" s="56"/>
      <c r="B17" s="57"/>
      <c r="C17" s="36"/>
      <c r="D17" s="29"/>
      <c r="E17" s="36"/>
      <c r="F17" s="36"/>
      <c r="G17" s="36"/>
      <c r="H17" s="37"/>
      <c r="I17" s="36"/>
      <c r="J17" s="37"/>
      <c r="K17" s="58" t="s">
        <v>85</v>
      </c>
      <c r="L17" s="36"/>
      <c r="M17" s="38"/>
      <c r="N17" s="38"/>
      <c r="O17" s="38"/>
      <c r="P17" s="38"/>
      <c r="Q17" s="38"/>
      <c r="R17" s="40"/>
      <c r="S17" s="55"/>
      <c r="T17" s="55"/>
      <c r="U17" s="50"/>
    </row>
    <row r="18" spans="1:26">
      <c r="A18" s="232" t="s">
        <v>86</v>
      </c>
      <c r="B18" s="233"/>
      <c r="C18" s="233"/>
      <c r="D18" s="234"/>
      <c r="E18" s="217" t="s">
        <v>87</v>
      </c>
      <c r="F18" s="238"/>
      <c r="G18" s="238"/>
      <c r="H18" s="238"/>
      <c r="I18" s="238"/>
      <c r="J18" s="238"/>
      <c r="K18" s="241" t="s">
        <v>88</v>
      </c>
      <c r="L18" s="243" t="s">
        <v>89</v>
      </c>
      <c r="M18" s="244"/>
      <c r="N18" s="247" t="s">
        <v>90</v>
      </c>
      <c r="O18" s="248"/>
      <c r="P18" s="247" t="s">
        <v>91</v>
      </c>
      <c r="Q18" s="248"/>
      <c r="R18" s="217" t="s">
        <v>92</v>
      </c>
      <c r="S18" s="218"/>
      <c r="T18" s="218" t="s">
        <v>93</v>
      </c>
      <c r="U18" s="219"/>
      <c r="V18" s="220" t="s">
        <v>94</v>
      </c>
      <c r="W18" s="221"/>
      <c r="X18" s="222"/>
      <c r="Y18" s="59" t="s">
        <v>95</v>
      </c>
      <c r="Z18" s="60"/>
    </row>
    <row r="19" spans="1:26">
      <c r="A19" s="235"/>
      <c r="B19" s="236"/>
      <c r="C19" s="236"/>
      <c r="D19" s="237"/>
      <c r="E19" s="239"/>
      <c r="F19" s="240"/>
      <c r="G19" s="240"/>
      <c r="H19" s="240"/>
      <c r="I19" s="240"/>
      <c r="J19" s="240"/>
      <c r="K19" s="242"/>
      <c r="L19" s="245"/>
      <c r="M19" s="246"/>
      <c r="N19" s="61"/>
      <c r="O19" s="62" t="s">
        <v>96</v>
      </c>
      <c r="P19" s="61"/>
      <c r="Q19" s="63" t="s">
        <v>96</v>
      </c>
      <c r="R19" s="64"/>
      <c r="S19" s="65" t="s">
        <v>96</v>
      </c>
      <c r="T19" s="66"/>
      <c r="U19" s="67" t="s">
        <v>96</v>
      </c>
      <c r="V19" s="68"/>
      <c r="W19" s="223" t="s">
        <v>96</v>
      </c>
      <c r="X19" s="224"/>
      <c r="Y19" s="69" t="s">
        <v>97</v>
      </c>
      <c r="Z19" s="60"/>
    </row>
    <row r="20" spans="1:26">
      <c r="A20" s="225" t="s">
        <v>111</v>
      </c>
      <c r="B20" s="226"/>
      <c r="C20" s="226"/>
      <c r="D20" s="227"/>
      <c r="E20" s="228" t="s">
        <v>112</v>
      </c>
      <c r="F20" s="229"/>
      <c r="G20" s="229"/>
      <c r="H20" s="229"/>
      <c r="I20" s="229"/>
      <c r="J20" s="229"/>
      <c r="K20" s="103" t="s">
        <v>88</v>
      </c>
      <c r="L20" s="230" t="s">
        <v>136</v>
      </c>
      <c r="M20" s="231"/>
      <c r="N20" s="104">
        <v>100</v>
      </c>
      <c r="O20" s="105" t="s">
        <v>98</v>
      </c>
      <c r="P20" s="104">
        <v>100</v>
      </c>
      <c r="Q20" s="106" t="s">
        <v>98</v>
      </c>
      <c r="R20" s="107">
        <f>IF(N20="","",ROUNDUP(P20*O10,0))</f>
        <v>298500</v>
      </c>
      <c r="S20" s="71" t="str">
        <f t="shared" ref="S20:S21" si="0">IF(O20="","",O20)</f>
        <v>g</v>
      </c>
      <c r="T20" s="108">
        <f>IF(S20=X20,R20,+ROUNDUP(R20/1000,0))</f>
        <v>299</v>
      </c>
      <c r="U20" s="73" t="str">
        <f>IF(+X20="","",X20)</f>
        <v>kg</v>
      </c>
      <c r="V20" s="100">
        <v>690</v>
      </c>
      <c r="W20" s="74" t="s">
        <v>113</v>
      </c>
      <c r="X20" s="75" t="s">
        <v>114</v>
      </c>
      <c r="Y20" s="76">
        <f>IF(V20="","",ROUNDDOWN((T20*V20),0))</f>
        <v>206310</v>
      </c>
      <c r="Z20" s="60"/>
    </row>
    <row r="21" spans="1:26">
      <c r="A21" s="225" t="s">
        <v>99</v>
      </c>
      <c r="B21" s="226"/>
      <c r="C21" s="226"/>
      <c r="D21" s="227"/>
      <c r="E21" s="228" t="s">
        <v>115</v>
      </c>
      <c r="F21" s="229"/>
      <c r="G21" s="229"/>
      <c r="H21" s="229"/>
      <c r="I21" s="229"/>
      <c r="J21" s="229"/>
      <c r="K21" s="116" t="s">
        <v>88</v>
      </c>
      <c r="L21" s="261" t="s">
        <v>137</v>
      </c>
      <c r="M21" s="262"/>
      <c r="N21" s="109">
        <v>1</v>
      </c>
      <c r="O21" s="98" t="s">
        <v>116</v>
      </c>
      <c r="P21" s="109">
        <v>1</v>
      </c>
      <c r="Q21" s="110" t="s">
        <v>116</v>
      </c>
      <c r="R21" s="107">
        <f>IF(N21="","",ROUNDUP(P21*O13,0))</f>
        <v>2714</v>
      </c>
      <c r="S21" s="120" t="str">
        <f t="shared" si="0"/>
        <v>個</v>
      </c>
      <c r="T21" s="108">
        <f>IF(S21=X21,R21,+ROUNDUP(R21/1000,0))</f>
        <v>2714</v>
      </c>
      <c r="U21" s="73" t="str">
        <f t="shared" ref="U21:U57" si="1">IF(+X21="","",X21)</f>
        <v>個</v>
      </c>
      <c r="V21" s="123">
        <v>70.91</v>
      </c>
      <c r="W21" s="74" t="s">
        <v>113</v>
      </c>
      <c r="X21" s="75" t="s">
        <v>49</v>
      </c>
      <c r="Y21" s="126">
        <f t="shared" ref="Y21" si="2">IF(V21="","",ROUNDDOWN((T21*V21),0))</f>
        <v>192449</v>
      </c>
      <c r="Z21" s="60"/>
    </row>
    <row r="22" spans="1:26" ht="18" customHeight="1">
      <c r="A22" s="225" t="s">
        <v>144</v>
      </c>
      <c r="B22" s="226" t="s">
        <v>144</v>
      </c>
      <c r="C22" s="226" t="s">
        <v>144</v>
      </c>
      <c r="D22" s="227" t="s">
        <v>144</v>
      </c>
      <c r="E22" s="228" t="s">
        <v>145</v>
      </c>
      <c r="F22" s="229" t="s">
        <v>146</v>
      </c>
      <c r="G22" s="229" t="s">
        <v>146</v>
      </c>
      <c r="H22" s="229" t="s">
        <v>146</v>
      </c>
      <c r="I22" s="229" t="s">
        <v>146</v>
      </c>
      <c r="J22" s="229" t="s">
        <v>146</v>
      </c>
      <c r="K22" s="138" t="s">
        <v>88</v>
      </c>
      <c r="L22" s="230" t="s">
        <v>138</v>
      </c>
      <c r="M22" s="231"/>
      <c r="N22" s="109">
        <v>40</v>
      </c>
      <c r="O22" s="98" t="s">
        <v>98</v>
      </c>
      <c r="P22" s="109">
        <v>40</v>
      </c>
      <c r="Q22" s="110" t="s">
        <v>98</v>
      </c>
      <c r="R22" s="134">
        <f t="shared" ref="R22:R62" si="3">IF(N22="","",ROUNDUP(P22*$O$9,0))</f>
        <v>111200</v>
      </c>
      <c r="S22" s="71" t="str">
        <f t="shared" ref="S22:S62" si="4">IF(O22="","",O22)</f>
        <v>g</v>
      </c>
      <c r="T22" s="111">
        <v>111.2</v>
      </c>
      <c r="U22" s="73" t="str">
        <f t="shared" si="1"/>
        <v>kg</v>
      </c>
      <c r="V22" s="100">
        <v>1350</v>
      </c>
      <c r="W22" s="74" t="s">
        <v>101</v>
      </c>
      <c r="X22" s="75" t="s">
        <v>114</v>
      </c>
      <c r="Y22" s="76">
        <f t="shared" ref="Y22:Y63" si="5">IF(V22="","",ROUNDDOWN((T22*V22),0))</f>
        <v>150120</v>
      </c>
      <c r="Z22" s="136"/>
    </row>
    <row r="23" spans="1:26" ht="18" customHeight="1">
      <c r="A23" s="225" t="s">
        <v>144</v>
      </c>
      <c r="B23" s="226" t="s">
        <v>144</v>
      </c>
      <c r="C23" s="226" t="s">
        <v>144</v>
      </c>
      <c r="D23" s="227" t="s">
        <v>144</v>
      </c>
      <c r="E23" s="228" t="s">
        <v>147</v>
      </c>
      <c r="F23" s="229" t="s">
        <v>148</v>
      </c>
      <c r="G23" s="229" t="s">
        <v>148</v>
      </c>
      <c r="H23" s="229" t="s">
        <v>148</v>
      </c>
      <c r="I23" s="229" t="s">
        <v>148</v>
      </c>
      <c r="J23" s="229" t="s">
        <v>148</v>
      </c>
      <c r="K23" s="138" t="s">
        <v>88</v>
      </c>
      <c r="L23" s="230" t="s">
        <v>139</v>
      </c>
      <c r="M23" s="231"/>
      <c r="N23" s="109">
        <v>5</v>
      </c>
      <c r="O23" s="98" t="s">
        <v>98</v>
      </c>
      <c r="P23" s="109">
        <v>5</v>
      </c>
      <c r="Q23" s="110" t="s">
        <v>98</v>
      </c>
      <c r="R23" s="134">
        <f t="shared" si="3"/>
        <v>13900</v>
      </c>
      <c r="S23" s="71" t="str">
        <f t="shared" ref="S23" si="6">IF(O23="","",O23)</f>
        <v>g</v>
      </c>
      <c r="T23" s="108">
        <f t="shared" ref="T23:T52" si="7">IF(S23=X23,R23,+ROUNDUP(R23/1000,0))</f>
        <v>14</v>
      </c>
      <c r="U23" s="73" t="str">
        <f t="shared" si="1"/>
        <v>kg</v>
      </c>
      <c r="V23" s="100">
        <v>1400</v>
      </c>
      <c r="W23" s="74" t="s">
        <v>101</v>
      </c>
      <c r="X23" s="75" t="s">
        <v>114</v>
      </c>
      <c r="Y23" s="76">
        <f t="shared" ref="Y23" si="8">IF(V23="","",ROUNDDOWN((T23*V23),0))</f>
        <v>19600</v>
      </c>
      <c r="Z23" s="137"/>
    </row>
    <row r="24" spans="1:26">
      <c r="A24" s="225" t="s">
        <v>144</v>
      </c>
      <c r="B24" s="226" t="s">
        <v>144</v>
      </c>
      <c r="C24" s="226" t="s">
        <v>144</v>
      </c>
      <c r="D24" s="227" t="s">
        <v>144</v>
      </c>
      <c r="E24" s="228" t="s">
        <v>149</v>
      </c>
      <c r="F24" s="229" t="s">
        <v>150</v>
      </c>
      <c r="G24" s="229" t="s">
        <v>150</v>
      </c>
      <c r="H24" s="229" t="s">
        <v>150</v>
      </c>
      <c r="I24" s="229" t="s">
        <v>150</v>
      </c>
      <c r="J24" s="229" t="s">
        <v>150</v>
      </c>
      <c r="K24" s="127" t="s">
        <v>88</v>
      </c>
      <c r="L24" s="254" t="s">
        <v>139</v>
      </c>
      <c r="M24" s="255"/>
      <c r="N24" s="109">
        <v>50</v>
      </c>
      <c r="O24" s="98" t="s">
        <v>98</v>
      </c>
      <c r="P24" s="115">
        <v>54.34</v>
      </c>
      <c r="Q24" s="110" t="s">
        <v>98</v>
      </c>
      <c r="R24" s="134">
        <f t="shared" si="3"/>
        <v>151066</v>
      </c>
      <c r="S24" s="131" t="str">
        <f t="shared" si="4"/>
        <v>g</v>
      </c>
      <c r="T24" s="111">
        <v>241.7</v>
      </c>
      <c r="U24" s="73" t="str">
        <f t="shared" si="1"/>
        <v>kg</v>
      </c>
      <c r="V24" s="135">
        <v>220</v>
      </c>
      <c r="W24" s="74" t="s">
        <v>101</v>
      </c>
      <c r="X24" s="75" t="s">
        <v>114</v>
      </c>
      <c r="Y24" s="81">
        <f t="shared" si="5"/>
        <v>53174</v>
      </c>
      <c r="Z24" s="55"/>
    </row>
    <row r="25" spans="1:26" ht="18" customHeight="1">
      <c r="A25" s="225" t="s">
        <v>144</v>
      </c>
      <c r="B25" s="226" t="s">
        <v>144</v>
      </c>
      <c r="C25" s="226" t="s">
        <v>144</v>
      </c>
      <c r="D25" s="227" t="s">
        <v>144</v>
      </c>
      <c r="E25" s="228" t="s">
        <v>124</v>
      </c>
      <c r="F25" s="229" t="s">
        <v>119</v>
      </c>
      <c r="G25" s="229" t="s">
        <v>119</v>
      </c>
      <c r="H25" s="229" t="s">
        <v>119</v>
      </c>
      <c r="I25" s="229" t="s">
        <v>119</v>
      </c>
      <c r="J25" s="229" t="s">
        <v>119</v>
      </c>
      <c r="K25" s="103" t="s">
        <v>88</v>
      </c>
      <c r="L25" s="268" t="s">
        <v>141</v>
      </c>
      <c r="M25" s="231"/>
      <c r="N25" s="109">
        <v>20</v>
      </c>
      <c r="O25" s="98" t="s">
        <v>98</v>
      </c>
      <c r="P25" s="109">
        <v>22.2</v>
      </c>
      <c r="Q25" s="110" t="s">
        <v>98</v>
      </c>
      <c r="R25" s="77">
        <f t="shared" si="3"/>
        <v>61716</v>
      </c>
      <c r="S25" s="71" t="str">
        <f t="shared" si="4"/>
        <v>g</v>
      </c>
      <c r="T25" s="111">
        <v>61.7</v>
      </c>
      <c r="U25" s="73" t="str">
        <f t="shared" si="1"/>
        <v>kg</v>
      </c>
      <c r="V25" s="100">
        <v>200</v>
      </c>
      <c r="W25" s="74" t="s">
        <v>101</v>
      </c>
      <c r="X25" s="75" t="s">
        <v>114</v>
      </c>
      <c r="Y25" s="76">
        <f t="shared" si="5"/>
        <v>12340</v>
      </c>
      <c r="Z25" s="36"/>
    </row>
    <row r="26" spans="1:26">
      <c r="A26" s="225" t="s">
        <v>144</v>
      </c>
      <c r="B26" s="226" t="s">
        <v>144</v>
      </c>
      <c r="C26" s="226" t="s">
        <v>144</v>
      </c>
      <c r="D26" s="227" t="s">
        <v>144</v>
      </c>
      <c r="E26" s="228" t="s">
        <v>151</v>
      </c>
      <c r="F26" s="229" t="s">
        <v>152</v>
      </c>
      <c r="G26" s="229" t="s">
        <v>152</v>
      </c>
      <c r="H26" s="229" t="s">
        <v>152</v>
      </c>
      <c r="I26" s="229" t="s">
        <v>152</v>
      </c>
      <c r="J26" s="229" t="s">
        <v>152</v>
      </c>
      <c r="K26" s="103" t="s">
        <v>88</v>
      </c>
      <c r="L26" s="268" t="s">
        <v>141</v>
      </c>
      <c r="M26" s="231"/>
      <c r="N26" s="109">
        <v>5</v>
      </c>
      <c r="O26" s="98" t="s">
        <v>98</v>
      </c>
      <c r="P26" s="109">
        <v>5</v>
      </c>
      <c r="Q26" s="110" t="s">
        <v>98</v>
      </c>
      <c r="R26" s="77">
        <f t="shared" si="3"/>
        <v>13900</v>
      </c>
      <c r="S26" s="71" t="str">
        <f t="shared" si="4"/>
        <v>g</v>
      </c>
      <c r="T26" s="108">
        <f t="shared" si="7"/>
        <v>14</v>
      </c>
      <c r="U26" s="73" t="str">
        <f t="shared" si="1"/>
        <v>kg</v>
      </c>
      <c r="V26" s="100">
        <v>2080</v>
      </c>
      <c r="W26" s="74" t="s">
        <v>101</v>
      </c>
      <c r="X26" s="75" t="s">
        <v>114</v>
      </c>
      <c r="Y26" s="76">
        <f t="shared" si="5"/>
        <v>29120</v>
      </c>
      <c r="Z26" s="36"/>
    </row>
    <row r="27" spans="1:26">
      <c r="A27" s="225" t="s">
        <v>144</v>
      </c>
      <c r="B27" s="226" t="s">
        <v>144</v>
      </c>
      <c r="C27" s="226" t="s">
        <v>144</v>
      </c>
      <c r="D27" s="227" t="s">
        <v>144</v>
      </c>
      <c r="E27" s="228" t="s">
        <v>131</v>
      </c>
      <c r="F27" s="229" t="s">
        <v>106</v>
      </c>
      <c r="G27" s="229" t="s">
        <v>106</v>
      </c>
      <c r="H27" s="229" t="s">
        <v>106</v>
      </c>
      <c r="I27" s="229" t="s">
        <v>106</v>
      </c>
      <c r="J27" s="229" t="s">
        <v>106</v>
      </c>
      <c r="K27" s="103" t="s">
        <v>88</v>
      </c>
      <c r="L27" s="230" t="s">
        <v>142</v>
      </c>
      <c r="M27" s="231"/>
      <c r="N27" s="109">
        <v>25</v>
      </c>
      <c r="O27" s="98" t="s">
        <v>98</v>
      </c>
      <c r="P27" s="109">
        <v>25</v>
      </c>
      <c r="Q27" s="110" t="s">
        <v>98</v>
      </c>
      <c r="R27" s="77">
        <f t="shared" si="3"/>
        <v>69500</v>
      </c>
      <c r="S27" s="71" t="str">
        <f t="shared" si="4"/>
        <v>g</v>
      </c>
      <c r="T27" s="108">
        <v>27</v>
      </c>
      <c r="U27" s="73" t="str">
        <f t="shared" si="1"/>
        <v>個</v>
      </c>
      <c r="V27" s="100">
        <v>820</v>
      </c>
      <c r="W27" s="74" t="s">
        <v>101</v>
      </c>
      <c r="X27" s="75" t="s">
        <v>49</v>
      </c>
      <c r="Y27" s="76">
        <f t="shared" si="5"/>
        <v>22140</v>
      </c>
      <c r="Z27" s="36"/>
    </row>
    <row r="28" spans="1:26">
      <c r="A28" s="225" t="s">
        <v>144</v>
      </c>
      <c r="B28" s="226" t="s">
        <v>144</v>
      </c>
      <c r="C28" s="226" t="s">
        <v>144</v>
      </c>
      <c r="D28" s="227" t="s">
        <v>144</v>
      </c>
      <c r="E28" s="228" t="s">
        <v>130</v>
      </c>
      <c r="F28" s="229" t="s">
        <v>103</v>
      </c>
      <c r="G28" s="229" t="s">
        <v>103</v>
      </c>
      <c r="H28" s="229" t="s">
        <v>103</v>
      </c>
      <c r="I28" s="229" t="s">
        <v>103</v>
      </c>
      <c r="J28" s="229" t="s">
        <v>103</v>
      </c>
      <c r="K28" s="103" t="s">
        <v>88</v>
      </c>
      <c r="L28" s="230" t="s">
        <v>136</v>
      </c>
      <c r="M28" s="231"/>
      <c r="N28" s="109">
        <v>8</v>
      </c>
      <c r="O28" s="98" t="s">
        <v>98</v>
      </c>
      <c r="P28" s="109">
        <v>8</v>
      </c>
      <c r="Q28" s="110" t="s">
        <v>98</v>
      </c>
      <c r="R28" s="77">
        <f t="shared" si="3"/>
        <v>22240</v>
      </c>
      <c r="S28" s="71" t="str">
        <f t="shared" si="4"/>
        <v>g</v>
      </c>
      <c r="T28" s="108">
        <v>21</v>
      </c>
      <c r="U28" s="73" t="str">
        <f t="shared" si="1"/>
        <v>kg</v>
      </c>
      <c r="V28" s="100">
        <v>470</v>
      </c>
      <c r="W28" s="74" t="s">
        <v>101</v>
      </c>
      <c r="X28" s="75" t="s">
        <v>114</v>
      </c>
      <c r="Y28" s="76">
        <f t="shared" si="5"/>
        <v>9870</v>
      </c>
      <c r="Z28" s="36"/>
    </row>
    <row r="29" spans="1:26">
      <c r="A29" s="225" t="s">
        <v>144</v>
      </c>
      <c r="B29" s="226" t="s">
        <v>144</v>
      </c>
      <c r="C29" s="226" t="s">
        <v>144</v>
      </c>
      <c r="D29" s="227" t="s">
        <v>144</v>
      </c>
      <c r="E29" s="228" t="s">
        <v>153</v>
      </c>
      <c r="F29" s="229" t="s">
        <v>154</v>
      </c>
      <c r="G29" s="229" t="s">
        <v>154</v>
      </c>
      <c r="H29" s="229" t="s">
        <v>154</v>
      </c>
      <c r="I29" s="229" t="s">
        <v>154</v>
      </c>
      <c r="J29" s="229" t="s">
        <v>154</v>
      </c>
      <c r="K29" s="103" t="s">
        <v>88</v>
      </c>
      <c r="L29" s="230" t="s">
        <v>136</v>
      </c>
      <c r="M29" s="231"/>
      <c r="N29" s="109">
        <v>7</v>
      </c>
      <c r="O29" s="98" t="s">
        <v>98</v>
      </c>
      <c r="P29" s="109">
        <v>7</v>
      </c>
      <c r="Q29" s="110" t="s">
        <v>98</v>
      </c>
      <c r="R29" s="77">
        <f t="shared" si="3"/>
        <v>19460</v>
      </c>
      <c r="S29" s="71" t="str">
        <f t="shared" si="4"/>
        <v>g</v>
      </c>
      <c r="T29" s="108">
        <v>18</v>
      </c>
      <c r="U29" s="73" t="str">
        <f t="shared" si="1"/>
        <v>kg</v>
      </c>
      <c r="V29" s="100">
        <v>1210</v>
      </c>
      <c r="W29" s="74" t="s">
        <v>101</v>
      </c>
      <c r="X29" s="75" t="s">
        <v>114</v>
      </c>
      <c r="Y29" s="76">
        <f t="shared" si="5"/>
        <v>21780</v>
      </c>
      <c r="Z29" s="36"/>
    </row>
    <row r="30" spans="1:26">
      <c r="A30" s="225" t="s">
        <v>144</v>
      </c>
      <c r="B30" s="226" t="s">
        <v>144</v>
      </c>
      <c r="C30" s="226" t="s">
        <v>144</v>
      </c>
      <c r="D30" s="227" t="s">
        <v>144</v>
      </c>
      <c r="E30" s="228" t="s">
        <v>125</v>
      </c>
      <c r="F30" s="229" t="s">
        <v>105</v>
      </c>
      <c r="G30" s="229" t="s">
        <v>105</v>
      </c>
      <c r="H30" s="229" t="s">
        <v>105</v>
      </c>
      <c r="I30" s="229" t="s">
        <v>105</v>
      </c>
      <c r="J30" s="229" t="s">
        <v>105</v>
      </c>
      <c r="K30" s="103" t="s">
        <v>88</v>
      </c>
      <c r="L30" s="230" t="s">
        <v>136</v>
      </c>
      <c r="M30" s="231"/>
      <c r="N30" s="109">
        <v>1.5</v>
      </c>
      <c r="O30" s="98" t="s">
        <v>98</v>
      </c>
      <c r="P30" s="109">
        <v>1.5</v>
      </c>
      <c r="Q30" s="110" t="s">
        <v>98</v>
      </c>
      <c r="R30" s="77">
        <f t="shared" si="3"/>
        <v>4170</v>
      </c>
      <c r="S30" s="71" t="str">
        <f t="shared" si="4"/>
        <v>g</v>
      </c>
      <c r="T30" s="108">
        <f t="shared" si="7"/>
        <v>4170</v>
      </c>
      <c r="U30" s="73" t="str">
        <f t="shared" si="1"/>
        <v>g</v>
      </c>
      <c r="V30" s="100">
        <v>0.38400000000000001</v>
      </c>
      <c r="W30" s="74" t="s">
        <v>101</v>
      </c>
      <c r="X30" s="75" t="s">
        <v>98</v>
      </c>
      <c r="Y30" s="76">
        <f t="shared" si="5"/>
        <v>1601</v>
      </c>
      <c r="Z30" s="36"/>
    </row>
    <row r="31" spans="1:26">
      <c r="A31" s="225" t="s">
        <v>144</v>
      </c>
      <c r="B31" s="226" t="s">
        <v>144</v>
      </c>
      <c r="C31" s="226" t="s">
        <v>144</v>
      </c>
      <c r="D31" s="227" t="s">
        <v>144</v>
      </c>
      <c r="E31" s="228" t="s">
        <v>155</v>
      </c>
      <c r="F31" s="229" t="s">
        <v>156</v>
      </c>
      <c r="G31" s="229" t="s">
        <v>156</v>
      </c>
      <c r="H31" s="229" t="s">
        <v>156</v>
      </c>
      <c r="I31" s="229" t="s">
        <v>156</v>
      </c>
      <c r="J31" s="229" t="s">
        <v>156</v>
      </c>
      <c r="K31" s="103" t="s">
        <v>88</v>
      </c>
      <c r="L31" s="230" t="s">
        <v>136</v>
      </c>
      <c r="M31" s="231"/>
      <c r="N31" s="109">
        <v>1</v>
      </c>
      <c r="O31" s="98" t="s">
        <v>98</v>
      </c>
      <c r="P31" s="109">
        <v>1</v>
      </c>
      <c r="Q31" s="110" t="s">
        <v>98</v>
      </c>
      <c r="R31" s="77">
        <f t="shared" si="3"/>
        <v>2780</v>
      </c>
      <c r="S31" s="71" t="str">
        <f t="shared" si="4"/>
        <v>g</v>
      </c>
      <c r="T31" s="108">
        <f t="shared" si="7"/>
        <v>2780</v>
      </c>
      <c r="U31" s="73" t="str">
        <f t="shared" si="1"/>
        <v>g</v>
      </c>
      <c r="V31" s="100">
        <v>0.41665999999999997</v>
      </c>
      <c r="W31" s="74" t="s">
        <v>101</v>
      </c>
      <c r="X31" s="75" t="s">
        <v>98</v>
      </c>
      <c r="Y31" s="76">
        <f t="shared" si="5"/>
        <v>1158</v>
      </c>
      <c r="Z31" s="36"/>
    </row>
    <row r="32" spans="1:26">
      <c r="A32" s="225" t="s">
        <v>144</v>
      </c>
      <c r="B32" s="226" t="s">
        <v>144</v>
      </c>
      <c r="C32" s="226" t="s">
        <v>144</v>
      </c>
      <c r="D32" s="227" t="s">
        <v>144</v>
      </c>
      <c r="E32" s="228" t="s">
        <v>157</v>
      </c>
      <c r="F32" s="229" t="s">
        <v>158</v>
      </c>
      <c r="G32" s="229" t="s">
        <v>158</v>
      </c>
      <c r="H32" s="229" t="s">
        <v>158</v>
      </c>
      <c r="I32" s="229" t="s">
        <v>158</v>
      </c>
      <c r="J32" s="229" t="s">
        <v>158</v>
      </c>
      <c r="K32" s="103" t="s">
        <v>88</v>
      </c>
      <c r="L32" s="230" t="s">
        <v>136</v>
      </c>
      <c r="M32" s="231"/>
      <c r="N32" s="109">
        <v>0.5</v>
      </c>
      <c r="O32" s="98" t="s">
        <v>98</v>
      </c>
      <c r="P32" s="109">
        <v>0.5</v>
      </c>
      <c r="Q32" s="110" t="s">
        <v>98</v>
      </c>
      <c r="R32" s="77">
        <f t="shared" si="3"/>
        <v>1390</v>
      </c>
      <c r="S32" s="71" t="str">
        <f t="shared" si="4"/>
        <v>g</v>
      </c>
      <c r="T32" s="108">
        <f t="shared" si="7"/>
        <v>1390</v>
      </c>
      <c r="U32" s="73" t="str">
        <f t="shared" si="1"/>
        <v>g</v>
      </c>
      <c r="V32" s="100">
        <v>0.18729999999999999</v>
      </c>
      <c r="W32" s="74" t="s">
        <v>101</v>
      </c>
      <c r="X32" s="75" t="s">
        <v>98</v>
      </c>
      <c r="Y32" s="76">
        <f t="shared" si="5"/>
        <v>260</v>
      </c>
      <c r="Z32" s="36"/>
    </row>
    <row r="33" spans="1:26" ht="18" customHeight="1">
      <c r="A33" s="225" t="s">
        <v>144</v>
      </c>
      <c r="B33" s="226" t="s">
        <v>144</v>
      </c>
      <c r="C33" s="226" t="s">
        <v>144</v>
      </c>
      <c r="D33" s="227" t="s">
        <v>144</v>
      </c>
      <c r="E33" s="228" t="s">
        <v>126</v>
      </c>
      <c r="F33" s="229" t="s">
        <v>120</v>
      </c>
      <c r="G33" s="229" t="s">
        <v>120</v>
      </c>
      <c r="H33" s="229" t="s">
        <v>120</v>
      </c>
      <c r="I33" s="229" t="s">
        <v>120</v>
      </c>
      <c r="J33" s="229" t="s">
        <v>120</v>
      </c>
      <c r="K33" s="103" t="s">
        <v>88</v>
      </c>
      <c r="L33" s="268" t="s">
        <v>141</v>
      </c>
      <c r="M33" s="231"/>
      <c r="N33" s="109">
        <v>0.4</v>
      </c>
      <c r="O33" s="98" t="s">
        <v>98</v>
      </c>
      <c r="P33" s="109">
        <v>0.4</v>
      </c>
      <c r="Q33" s="110" t="s">
        <v>98</v>
      </c>
      <c r="R33" s="77">
        <f t="shared" si="3"/>
        <v>1112</v>
      </c>
      <c r="S33" s="71" t="str">
        <f t="shared" si="4"/>
        <v>g</v>
      </c>
      <c r="T33" s="108">
        <f t="shared" si="7"/>
        <v>1112</v>
      </c>
      <c r="U33" s="73" t="str">
        <f t="shared" si="1"/>
        <v>g</v>
      </c>
      <c r="V33" s="100">
        <v>7.5039999999999996E-2</v>
      </c>
      <c r="W33" s="74" t="s">
        <v>101</v>
      </c>
      <c r="X33" s="75" t="s">
        <v>98</v>
      </c>
      <c r="Y33" s="76">
        <f t="shared" si="5"/>
        <v>83</v>
      </c>
      <c r="Z33" s="36"/>
    </row>
    <row r="34" spans="1:26">
      <c r="A34" s="225" t="s">
        <v>144</v>
      </c>
      <c r="B34" s="226" t="s">
        <v>144</v>
      </c>
      <c r="C34" s="226" t="s">
        <v>144</v>
      </c>
      <c r="D34" s="227" t="s">
        <v>144</v>
      </c>
      <c r="E34" s="228" t="s">
        <v>127</v>
      </c>
      <c r="F34" s="229" t="s">
        <v>100</v>
      </c>
      <c r="G34" s="229" t="s">
        <v>100</v>
      </c>
      <c r="H34" s="229" t="s">
        <v>100</v>
      </c>
      <c r="I34" s="229" t="s">
        <v>100</v>
      </c>
      <c r="J34" s="229" t="s">
        <v>100</v>
      </c>
      <c r="K34" s="103" t="s">
        <v>88</v>
      </c>
      <c r="L34" s="230" t="s">
        <v>136</v>
      </c>
      <c r="M34" s="231"/>
      <c r="N34" s="109">
        <v>0.01</v>
      </c>
      <c r="O34" s="98" t="s">
        <v>98</v>
      </c>
      <c r="P34" s="109">
        <v>0.01</v>
      </c>
      <c r="Q34" s="110" t="s">
        <v>98</v>
      </c>
      <c r="R34" s="77">
        <f t="shared" si="3"/>
        <v>28</v>
      </c>
      <c r="S34" s="71" t="str">
        <f t="shared" si="4"/>
        <v>g</v>
      </c>
      <c r="T34" s="108">
        <f t="shared" si="7"/>
        <v>28</v>
      </c>
      <c r="U34" s="73" t="str">
        <f t="shared" si="1"/>
        <v>g</v>
      </c>
      <c r="V34" s="100">
        <v>0.98</v>
      </c>
      <c r="W34" s="74" t="s">
        <v>101</v>
      </c>
      <c r="X34" s="75" t="s">
        <v>98</v>
      </c>
      <c r="Y34" s="76">
        <f t="shared" si="5"/>
        <v>27</v>
      </c>
      <c r="Z34" s="36"/>
    </row>
    <row r="35" spans="1:26">
      <c r="A35" s="225" t="s">
        <v>144</v>
      </c>
      <c r="B35" s="226" t="s">
        <v>144</v>
      </c>
      <c r="C35" s="226" t="s">
        <v>144</v>
      </c>
      <c r="D35" s="227" t="s">
        <v>144</v>
      </c>
      <c r="E35" s="228" t="s">
        <v>129</v>
      </c>
      <c r="F35" s="229" t="s">
        <v>107</v>
      </c>
      <c r="G35" s="229" t="s">
        <v>107</v>
      </c>
      <c r="H35" s="229" t="s">
        <v>107</v>
      </c>
      <c r="I35" s="229" t="s">
        <v>107</v>
      </c>
      <c r="J35" s="229" t="s">
        <v>107</v>
      </c>
      <c r="K35" s="103" t="s">
        <v>88</v>
      </c>
      <c r="L35" s="230" t="s">
        <v>142</v>
      </c>
      <c r="M35" s="231"/>
      <c r="N35" s="109">
        <v>0.02</v>
      </c>
      <c r="O35" s="98" t="s">
        <v>98</v>
      </c>
      <c r="P35" s="109">
        <v>0.02</v>
      </c>
      <c r="Q35" s="110" t="s">
        <v>98</v>
      </c>
      <c r="R35" s="77">
        <f t="shared" si="3"/>
        <v>56</v>
      </c>
      <c r="S35" s="71" t="str">
        <f t="shared" si="4"/>
        <v>g</v>
      </c>
      <c r="T35" s="108">
        <f t="shared" si="7"/>
        <v>56</v>
      </c>
      <c r="U35" s="73" t="str">
        <f t="shared" si="1"/>
        <v>g</v>
      </c>
      <c r="V35" s="100">
        <v>4.7727000000000004</v>
      </c>
      <c r="W35" s="74" t="s">
        <v>101</v>
      </c>
      <c r="X35" s="75" t="s">
        <v>98</v>
      </c>
      <c r="Y35" s="76">
        <f t="shared" si="5"/>
        <v>267</v>
      </c>
      <c r="Z35" s="36"/>
    </row>
    <row r="36" spans="1:26">
      <c r="A36" s="225" t="s">
        <v>144</v>
      </c>
      <c r="B36" s="226" t="s">
        <v>144</v>
      </c>
      <c r="C36" s="226" t="s">
        <v>144</v>
      </c>
      <c r="D36" s="227" t="s">
        <v>144</v>
      </c>
      <c r="E36" s="228" t="s">
        <v>159</v>
      </c>
      <c r="F36" s="229" t="s">
        <v>160</v>
      </c>
      <c r="G36" s="229" t="s">
        <v>160</v>
      </c>
      <c r="H36" s="229" t="s">
        <v>160</v>
      </c>
      <c r="I36" s="229" t="s">
        <v>160</v>
      </c>
      <c r="J36" s="229" t="s">
        <v>160</v>
      </c>
      <c r="K36" s="103" t="s">
        <v>88</v>
      </c>
      <c r="L36" s="230" t="s">
        <v>139</v>
      </c>
      <c r="M36" s="231"/>
      <c r="N36" s="109">
        <v>0.01</v>
      </c>
      <c r="O36" s="98" t="s">
        <v>98</v>
      </c>
      <c r="P36" s="109">
        <v>0.01</v>
      </c>
      <c r="Q36" s="110" t="s">
        <v>98</v>
      </c>
      <c r="R36" s="77">
        <f t="shared" si="3"/>
        <v>28</v>
      </c>
      <c r="S36" s="71" t="str">
        <f t="shared" si="4"/>
        <v>g</v>
      </c>
      <c r="T36" s="108">
        <f t="shared" si="7"/>
        <v>28</v>
      </c>
      <c r="U36" s="73" t="str">
        <f t="shared" si="1"/>
        <v>g</v>
      </c>
      <c r="V36" s="100">
        <v>4.5</v>
      </c>
      <c r="W36" s="74" t="s">
        <v>101</v>
      </c>
      <c r="X36" s="75" t="s">
        <v>98</v>
      </c>
      <c r="Y36" s="76">
        <f t="shared" si="5"/>
        <v>126</v>
      </c>
      <c r="Z36" s="36"/>
    </row>
    <row r="37" spans="1:26">
      <c r="A37" s="225" t="s">
        <v>144</v>
      </c>
      <c r="B37" s="226" t="s">
        <v>144</v>
      </c>
      <c r="C37" s="226" t="s">
        <v>144</v>
      </c>
      <c r="D37" s="227" t="s">
        <v>144</v>
      </c>
      <c r="E37" s="228" t="s">
        <v>128</v>
      </c>
      <c r="F37" s="229" t="s">
        <v>121</v>
      </c>
      <c r="G37" s="229" t="s">
        <v>121</v>
      </c>
      <c r="H37" s="229" t="s">
        <v>121</v>
      </c>
      <c r="I37" s="229" t="s">
        <v>121</v>
      </c>
      <c r="J37" s="229" t="s">
        <v>121</v>
      </c>
      <c r="K37" s="103" t="s">
        <v>88</v>
      </c>
      <c r="L37" s="268" t="s">
        <v>141</v>
      </c>
      <c r="M37" s="231"/>
      <c r="N37" s="109">
        <v>0.3</v>
      </c>
      <c r="O37" s="98" t="s">
        <v>98</v>
      </c>
      <c r="P37" s="109">
        <v>0.3</v>
      </c>
      <c r="Q37" s="110" t="s">
        <v>98</v>
      </c>
      <c r="R37" s="77">
        <f t="shared" si="3"/>
        <v>834</v>
      </c>
      <c r="S37" s="71" t="str">
        <f t="shared" si="4"/>
        <v>g</v>
      </c>
      <c r="T37" s="108">
        <f t="shared" si="7"/>
        <v>834</v>
      </c>
      <c r="U37" s="73" t="str">
        <f t="shared" si="1"/>
        <v>g</v>
      </c>
      <c r="V37" s="100">
        <v>0.56666666666666665</v>
      </c>
      <c r="W37" s="74" t="s">
        <v>101</v>
      </c>
      <c r="X37" s="75" t="s">
        <v>98</v>
      </c>
      <c r="Y37" s="76">
        <f t="shared" si="5"/>
        <v>472</v>
      </c>
      <c r="Z37" s="36"/>
    </row>
    <row r="38" spans="1:26">
      <c r="A38" s="225" t="s">
        <v>144</v>
      </c>
      <c r="B38" s="226" t="s">
        <v>144</v>
      </c>
      <c r="C38" s="226" t="s">
        <v>144</v>
      </c>
      <c r="D38" s="227" t="s">
        <v>144</v>
      </c>
      <c r="E38" s="228" t="s">
        <v>134</v>
      </c>
      <c r="F38" s="229" t="s">
        <v>123</v>
      </c>
      <c r="G38" s="229" t="s">
        <v>123</v>
      </c>
      <c r="H38" s="229" t="s">
        <v>123</v>
      </c>
      <c r="I38" s="229" t="s">
        <v>123</v>
      </c>
      <c r="J38" s="229" t="s">
        <v>123</v>
      </c>
      <c r="K38" s="103" t="s">
        <v>88</v>
      </c>
      <c r="L38" s="230" t="s">
        <v>139</v>
      </c>
      <c r="M38" s="231"/>
      <c r="N38" s="109">
        <v>65</v>
      </c>
      <c r="O38" s="98" t="s">
        <v>98</v>
      </c>
      <c r="P38" s="109">
        <v>65</v>
      </c>
      <c r="Q38" s="110" t="s">
        <v>98</v>
      </c>
      <c r="R38" s="77">
        <f t="shared" si="3"/>
        <v>180700</v>
      </c>
      <c r="S38" s="71" t="str">
        <f t="shared" si="4"/>
        <v>g</v>
      </c>
      <c r="T38" s="108">
        <f t="shared" si="7"/>
        <v>180700</v>
      </c>
      <c r="U38" s="73" t="str">
        <f t="shared" si="1"/>
        <v>g</v>
      </c>
      <c r="V38" s="100">
        <v>0</v>
      </c>
      <c r="W38" s="74" t="s">
        <v>101</v>
      </c>
      <c r="X38" s="75" t="s">
        <v>98</v>
      </c>
      <c r="Y38" s="76">
        <f t="shared" si="5"/>
        <v>0</v>
      </c>
      <c r="Z38" s="36"/>
    </row>
    <row r="39" spans="1:26">
      <c r="A39" s="225" t="s">
        <v>161</v>
      </c>
      <c r="B39" s="226" t="s">
        <v>161</v>
      </c>
      <c r="C39" s="226" t="s">
        <v>161</v>
      </c>
      <c r="D39" s="227" t="s">
        <v>161</v>
      </c>
      <c r="E39" s="228" t="s">
        <v>132</v>
      </c>
      <c r="F39" s="229" t="s">
        <v>122</v>
      </c>
      <c r="G39" s="229" t="s">
        <v>122</v>
      </c>
      <c r="H39" s="229" t="s">
        <v>122</v>
      </c>
      <c r="I39" s="229" t="s">
        <v>122</v>
      </c>
      <c r="J39" s="229" t="s">
        <v>122</v>
      </c>
      <c r="K39" s="103" t="s">
        <v>88</v>
      </c>
      <c r="L39" s="230" t="s">
        <v>139</v>
      </c>
      <c r="M39" s="231"/>
      <c r="N39" s="109">
        <v>45</v>
      </c>
      <c r="O39" s="98" t="s">
        <v>98</v>
      </c>
      <c r="P39" s="109">
        <v>50</v>
      </c>
      <c r="Q39" s="110" t="s">
        <v>98</v>
      </c>
      <c r="R39" s="77">
        <f t="shared" si="3"/>
        <v>139000</v>
      </c>
      <c r="S39" s="71" t="str">
        <f t="shared" si="4"/>
        <v>g</v>
      </c>
      <c r="T39" s="111">
        <f t="shared" si="7"/>
        <v>139</v>
      </c>
      <c r="U39" s="73" t="str">
        <f t="shared" si="1"/>
        <v>kg</v>
      </c>
      <c r="V39" s="100">
        <v>215</v>
      </c>
      <c r="W39" s="74" t="s">
        <v>101</v>
      </c>
      <c r="X39" s="75" t="s">
        <v>114</v>
      </c>
      <c r="Y39" s="76">
        <f t="shared" si="5"/>
        <v>29885</v>
      </c>
      <c r="Z39" s="36"/>
    </row>
    <row r="40" spans="1:26">
      <c r="A40" s="225" t="s">
        <v>161</v>
      </c>
      <c r="B40" s="226" t="s">
        <v>161</v>
      </c>
      <c r="C40" s="226" t="s">
        <v>161</v>
      </c>
      <c r="D40" s="227" t="s">
        <v>161</v>
      </c>
      <c r="E40" s="228" t="s">
        <v>162</v>
      </c>
      <c r="F40" s="229" t="s">
        <v>163</v>
      </c>
      <c r="G40" s="229" t="s">
        <v>163</v>
      </c>
      <c r="H40" s="229" t="s">
        <v>163</v>
      </c>
      <c r="I40" s="229" t="s">
        <v>163</v>
      </c>
      <c r="J40" s="229" t="s">
        <v>163</v>
      </c>
      <c r="K40" s="103" t="s">
        <v>88</v>
      </c>
      <c r="L40" s="230" t="s">
        <v>139</v>
      </c>
      <c r="M40" s="231"/>
      <c r="N40" s="109">
        <v>1</v>
      </c>
      <c r="O40" s="98" t="s">
        <v>98</v>
      </c>
      <c r="P40" s="109">
        <v>1</v>
      </c>
      <c r="Q40" s="110" t="s">
        <v>98</v>
      </c>
      <c r="R40" s="77">
        <f t="shared" si="3"/>
        <v>2780</v>
      </c>
      <c r="S40" s="71" t="str">
        <f t="shared" si="4"/>
        <v>g</v>
      </c>
      <c r="T40" s="108">
        <v>6</v>
      </c>
      <c r="U40" s="73" t="str">
        <f t="shared" si="1"/>
        <v>個</v>
      </c>
      <c r="V40" s="100">
        <v>740</v>
      </c>
      <c r="W40" s="74" t="s">
        <v>101</v>
      </c>
      <c r="X40" s="75" t="s">
        <v>49</v>
      </c>
      <c r="Y40" s="76">
        <f t="shared" si="5"/>
        <v>4440</v>
      </c>
      <c r="Z40" s="36"/>
    </row>
    <row r="41" spans="1:26">
      <c r="A41" s="225" t="s">
        <v>161</v>
      </c>
      <c r="B41" s="226" t="s">
        <v>161</v>
      </c>
      <c r="C41" s="226" t="s">
        <v>161</v>
      </c>
      <c r="D41" s="227" t="s">
        <v>161</v>
      </c>
      <c r="E41" s="228" t="s">
        <v>164</v>
      </c>
      <c r="F41" s="229" t="s">
        <v>165</v>
      </c>
      <c r="G41" s="229" t="s">
        <v>165</v>
      </c>
      <c r="H41" s="229" t="s">
        <v>165</v>
      </c>
      <c r="I41" s="229" t="s">
        <v>165</v>
      </c>
      <c r="J41" s="229" t="s">
        <v>165</v>
      </c>
      <c r="K41" s="103" t="s">
        <v>88</v>
      </c>
      <c r="L41" s="230" t="s">
        <v>136</v>
      </c>
      <c r="M41" s="231"/>
      <c r="N41" s="109">
        <v>0.05</v>
      </c>
      <c r="O41" s="98" t="s">
        <v>98</v>
      </c>
      <c r="P41" s="109">
        <v>0.05</v>
      </c>
      <c r="Q41" s="110" t="s">
        <v>98</v>
      </c>
      <c r="R41" s="77">
        <f t="shared" si="3"/>
        <v>139</v>
      </c>
      <c r="S41" s="71" t="str">
        <f t="shared" si="4"/>
        <v>g</v>
      </c>
      <c r="T41" s="108">
        <f t="shared" si="7"/>
        <v>139</v>
      </c>
      <c r="U41" s="73" t="str">
        <f t="shared" si="1"/>
        <v>g</v>
      </c>
      <c r="V41" s="100">
        <v>5</v>
      </c>
      <c r="W41" s="74" t="s">
        <v>101</v>
      </c>
      <c r="X41" s="75" t="s">
        <v>98</v>
      </c>
      <c r="Y41" s="76">
        <f t="shared" si="5"/>
        <v>695</v>
      </c>
      <c r="Z41" s="36"/>
    </row>
    <row r="42" spans="1:26">
      <c r="A42" s="225" t="s">
        <v>161</v>
      </c>
      <c r="B42" s="226" t="s">
        <v>161</v>
      </c>
      <c r="C42" s="226" t="s">
        <v>161</v>
      </c>
      <c r="D42" s="227" t="s">
        <v>161</v>
      </c>
      <c r="E42" s="228" t="s">
        <v>157</v>
      </c>
      <c r="F42" s="229" t="s">
        <v>158</v>
      </c>
      <c r="G42" s="229" t="s">
        <v>158</v>
      </c>
      <c r="H42" s="229" t="s">
        <v>158</v>
      </c>
      <c r="I42" s="229" t="s">
        <v>158</v>
      </c>
      <c r="J42" s="229" t="s">
        <v>158</v>
      </c>
      <c r="K42" s="103" t="s">
        <v>88</v>
      </c>
      <c r="L42" s="230" t="s">
        <v>140</v>
      </c>
      <c r="M42" s="231"/>
      <c r="N42" s="109">
        <v>1.3</v>
      </c>
      <c r="O42" s="98" t="s">
        <v>98</v>
      </c>
      <c r="P42" s="109">
        <v>1.3</v>
      </c>
      <c r="Q42" s="110" t="s">
        <v>98</v>
      </c>
      <c r="R42" s="77">
        <f t="shared" si="3"/>
        <v>3614</v>
      </c>
      <c r="S42" s="71" t="str">
        <f t="shared" si="4"/>
        <v>g</v>
      </c>
      <c r="T42" s="108">
        <f t="shared" si="7"/>
        <v>3614</v>
      </c>
      <c r="U42" s="73" t="str">
        <f t="shared" si="1"/>
        <v>g</v>
      </c>
      <c r="V42" s="100">
        <v>0.18729999999999999</v>
      </c>
      <c r="W42" s="74" t="s">
        <v>101</v>
      </c>
      <c r="X42" s="75" t="s">
        <v>98</v>
      </c>
      <c r="Y42" s="76">
        <f t="shared" si="5"/>
        <v>676</v>
      </c>
      <c r="Z42" s="36"/>
    </row>
    <row r="43" spans="1:26">
      <c r="A43" s="225" t="s">
        <v>161</v>
      </c>
      <c r="B43" s="226" t="s">
        <v>161</v>
      </c>
      <c r="C43" s="226" t="s">
        <v>161</v>
      </c>
      <c r="D43" s="227" t="s">
        <v>161</v>
      </c>
      <c r="E43" s="228" t="s">
        <v>126</v>
      </c>
      <c r="F43" s="229" t="s">
        <v>120</v>
      </c>
      <c r="G43" s="229" t="s">
        <v>120</v>
      </c>
      <c r="H43" s="229" t="s">
        <v>120</v>
      </c>
      <c r="I43" s="229" t="s">
        <v>120</v>
      </c>
      <c r="J43" s="229" t="s">
        <v>120</v>
      </c>
      <c r="K43" s="103" t="s">
        <v>88</v>
      </c>
      <c r="L43" s="230" t="s">
        <v>139</v>
      </c>
      <c r="M43" s="231"/>
      <c r="N43" s="109">
        <v>0.1</v>
      </c>
      <c r="O43" s="98" t="s">
        <v>98</v>
      </c>
      <c r="P43" s="109">
        <v>0.1</v>
      </c>
      <c r="Q43" s="110" t="s">
        <v>98</v>
      </c>
      <c r="R43" s="77">
        <f t="shared" si="3"/>
        <v>278</v>
      </c>
      <c r="S43" s="71" t="str">
        <f t="shared" si="4"/>
        <v>g</v>
      </c>
      <c r="T43" s="108">
        <f t="shared" si="7"/>
        <v>278</v>
      </c>
      <c r="U43" s="73" t="str">
        <f t="shared" si="1"/>
        <v>g</v>
      </c>
      <c r="V43" s="100">
        <v>7.5039999999999996E-2</v>
      </c>
      <c r="W43" s="74" t="s">
        <v>101</v>
      </c>
      <c r="X43" s="75" t="s">
        <v>98</v>
      </c>
      <c r="Y43" s="76">
        <f t="shared" si="5"/>
        <v>20</v>
      </c>
      <c r="Z43" s="36"/>
    </row>
    <row r="44" spans="1:26">
      <c r="A44" s="225" t="s">
        <v>166</v>
      </c>
      <c r="B44" s="226" t="s">
        <v>166</v>
      </c>
      <c r="C44" s="226" t="s">
        <v>166</v>
      </c>
      <c r="D44" s="227" t="s">
        <v>166</v>
      </c>
      <c r="E44" s="228" t="s">
        <v>167</v>
      </c>
      <c r="F44" s="229" t="s">
        <v>168</v>
      </c>
      <c r="G44" s="229" t="s">
        <v>168</v>
      </c>
      <c r="H44" s="229" t="s">
        <v>168</v>
      </c>
      <c r="I44" s="229" t="s">
        <v>168</v>
      </c>
      <c r="J44" s="229" t="s">
        <v>168</v>
      </c>
      <c r="K44" s="103" t="s">
        <v>88</v>
      </c>
      <c r="L44" s="230" t="s">
        <v>139</v>
      </c>
      <c r="M44" s="231"/>
      <c r="N44" s="109">
        <v>10</v>
      </c>
      <c r="O44" s="98" t="s">
        <v>98</v>
      </c>
      <c r="P44" s="109">
        <v>10</v>
      </c>
      <c r="Q44" s="110" t="s">
        <v>98</v>
      </c>
      <c r="R44" s="77">
        <f t="shared" si="3"/>
        <v>27800</v>
      </c>
      <c r="S44" s="71" t="str">
        <f t="shared" si="4"/>
        <v>g</v>
      </c>
      <c r="T44" s="108">
        <v>30</v>
      </c>
      <c r="U44" s="73" t="str">
        <f t="shared" si="1"/>
        <v>kg</v>
      </c>
      <c r="V44" s="100">
        <v>1970</v>
      </c>
      <c r="W44" s="74" t="s">
        <v>101</v>
      </c>
      <c r="X44" s="75" t="s">
        <v>114</v>
      </c>
      <c r="Y44" s="76">
        <f t="shared" si="5"/>
        <v>59100</v>
      </c>
      <c r="Z44" s="36"/>
    </row>
    <row r="45" spans="1:26">
      <c r="A45" s="225" t="s">
        <v>166</v>
      </c>
      <c r="B45" s="226" t="s">
        <v>166</v>
      </c>
      <c r="C45" s="226" t="s">
        <v>166</v>
      </c>
      <c r="D45" s="227" t="s">
        <v>166</v>
      </c>
      <c r="E45" s="228" t="s">
        <v>169</v>
      </c>
      <c r="F45" s="229" t="s">
        <v>170</v>
      </c>
      <c r="G45" s="229" t="s">
        <v>170</v>
      </c>
      <c r="H45" s="229" t="s">
        <v>170</v>
      </c>
      <c r="I45" s="229" t="s">
        <v>170</v>
      </c>
      <c r="J45" s="229" t="s">
        <v>170</v>
      </c>
      <c r="K45" s="103" t="s">
        <v>88</v>
      </c>
      <c r="L45" s="230" t="s">
        <v>139</v>
      </c>
      <c r="M45" s="231"/>
      <c r="N45" s="109">
        <v>10</v>
      </c>
      <c r="O45" s="98" t="s">
        <v>98</v>
      </c>
      <c r="P45" s="115">
        <v>11.77</v>
      </c>
      <c r="Q45" s="110" t="s">
        <v>98</v>
      </c>
      <c r="R45" s="77">
        <f t="shared" si="3"/>
        <v>32721</v>
      </c>
      <c r="S45" s="71" t="str">
        <f t="shared" si="4"/>
        <v>g</v>
      </c>
      <c r="T45" s="111">
        <v>33</v>
      </c>
      <c r="U45" s="73" t="str">
        <f t="shared" si="1"/>
        <v>kg</v>
      </c>
      <c r="V45" s="100">
        <v>800</v>
      </c>
      <c r="W45" s="74" t="s">
        <v>101</v>
      </c>
      <c r="X45" s="75" t="s">
        <v>114</v>
      </c>
      <c r="Y45" s="76">
        <f t="shared" si="5"/>
        <v>26400</v>
      </c>
      <c r="Z45" s="36"/>
    </row>
    <row r="46" spans="1:26">
      <c r="A46" s="225" t="s">
        <v>166</v>
      </c>
      <c r="B46" s="226" t="s">
        <v>166</v>
      </c>
      <c r="C46" s="226" t="s">
        <v>166</v>
      </c>
      <c r="D46" s="227" t="s">
        <v>166</v>
      </c>
      <c r="E46" s="228" t="s">
        <v>149</v>
      </c>
      <c r="F46" s="229" t="s">
        <v>150</v>
      </c>
      <c r="G46" s="229" t="s">
        <v>150</v>
      </c>
      <c r="H46" s="229" t="s">
        <v>150</v>
      </c>
      <c r="I46" s="229" t="s">
        <v>150</v>
      </c>
      <c r="J46" s="229" t="s">
        <v>150</v>
      </c>
      <c r="K46" s="103" t="s">
        <v>88</v>
      </c>
      <c r="L46" s="230" t="s">
        <v>139</v>
      </c>
      <c r="M46" s="231"/>
      <c r="N46" s="109">
        <v>30</v>
      </c>
      <c r="O46" s="98" t="s">
        <v>98</v>
      </c>
      <c r="P46" s="109">
        <v>32.6</v>
      </c>
      <c r="Q46" s="110" t="s">
        <v>98</v>
      </c>
      <c r="R46" s="77">
        <f t="shared" si="3"/>
        <v>90628</v>
      </c>
      <c r="S46" s="71" t="str">
        <f t="shared" si="4"/>
        <v>g</v>
      </c>
      <c r="T46" s="281">
        <v>0</v>
      </c>
      <c r="U46" s="73" t="str">
        <f t="shared" si="1"/>
        <v>kg</v>
      </c>
      <c r="V46" s="100">
        <v>220</v>
      </c>
      <c r="W46" s="74" t="s">
        <v>101</v>
      </c>
      <c r="X46" s="75" t="s">
        <v>114</v>
      </c>
      <c r="Y46" s="76">
        <f t="shared" si="5"/>
        <v>0</v>
      </c>
      <c r="Z46" s="36"/>
    </row>
    <row r="47" spans="1:26" ht="18" customHeight="1">
      <c r="A47" s="225" t="s">
        <v>166</v>
      </c>
      <c r="B47" s="226" t="s">
        <v>166</v>
      </c>
      <c r="C47" s="226" t="s">
        <v>166</v>
      </c>
      <c r="D47" s="227" t="s">
        <v>166</v>
      </c>
      <c r="E47" s="228" t="s">
        <v>133</v>
      </c>
      <c r="F47" s="229" t="s">
        <v>104</v>
      </c>
      <c r="G47" s="229" t="s">
        <v>104</v>
      </c>
      <c r="H47" s="229" t="s">
        <v>104</v>
      </c>
      <c r="I47" s="229" t="s">
        <v>104</v>
      </c>
      <c r="J47" s="229" t="s">
        <v>104</v>
      </c>
      <c r="K47" s="103" t="s">
        <v>88</v>
      </c>
      <c r="L47" s="230" t="s">
        <v>139</v>
      </c>
      <c r="M47" s="231"/>
      <c r="N47" s="109">
        <v>0.7</v>
      </c>
      <c r="O47" s="98" t="s">
        <v>98</v>
      </c>
      <c r="P47" s="109">
        <v>0.7</v>
      </c>
      <c r="Q47" s="110" t="s">
        <v>98</v>
      </c>
      <c r="R47" s="77">
        <f>IF(N47="","",ROUNDUP(P47*$O$9,0))</f>
        <v>1946</v>
      </c>
      <c r="S47" s="71" t="str">
        <f t="shared" si="4"/>
        <v>g</v>
      </c>
      <c r="T47" s="108">
        <f t="shared" si="7"/>
        <v>1946</v>
      </c>
      <c r="U47" s="73" t="str">
        <f t="shared" si="1"/>
        <v>g</v>
      </c>
      <c r="V47" s="100">
        <v>0.20760000000000001</v>
      </c>
      <c r="W47" s="74" t="s">
        <v>101</v>
      </c>
      <c r="X47" s="75" t="s">
        <v>98</v>
      </c>
      <c r="Y47" s="76">
        <f t="shared" si="5"/>
        <v>403</v>
      </c>
      <c r="Z47" s="36"/>
    </row>
    <row r="48" spans="1:26">
      <c r="A48" s="225" t="s">
        <v>166</v>
      </c>
      <c r="B48" s="226" t="s">
        <v>166</v>
      </c>
      <c r="C48" s="226" t="s">
        <v>166</v>
      </c>
      <c r="D48" s="227" t="s">
        <v>166</v>
      </c>
      <c r="E48" s="228" t="s">
        <v>126</v>
      </c>
      <c r="F48" s="229" t="s">
        <v>120</v>
      </c>
      <c r="G48" s="229" t="s">
        <v>120</v>
      </c>
      <c r="H48" s="229" t="s">
        <v>120</v>
      </c>
      <c r="I48" s="229" t="s">
        <v>120</v>
      </c>
      <c r="J48" s="229" t="s">
        <v>120</v>
      </c>
      <c r="K48" s="103" t="s">
        <v>88</v>
      </c>
      <c r="L48" s="230" t="s">
        <v>136</v>
      </c>
      <c r="M48" s="231"/>
      <c r="N48" s="109">
        <v>0.1</v>
      </c>
      <c r="O48" s="98" t="s">
        <v>98</v>
      </c>
      <c r="P48" s="109">
        <v>0.1</v>
      </c>
      <c r="Q48" s="110" t="s">
        <v>98</v>
      </c>
      <c r="R48" s="77">
        <f>IF(N48="","",ROUNDUP(P48*$O$9,0))</f>
        <v>278</v>
      </c>
      <c r="S48" s="71" t="str">
        <f t="shared" si="4"/>
        <v>g</v>
      </c>
      <c r="T48" s="108">
        <f t="shared" si="7"/>
        <v>278</v>
      </c>
      <c r="U48" s="73" t="str">
        <f t="shared" si="1"/>
        <v>g</v>
      </c>
      <c r="V48" s="100">
        <v>7.5039999999999996E-2</v>
      </c>
      <c r="W48" s="74" t="s">
        <v>101</v>
      </c>
      <c r="X48" s="75" t="s">
        <v>98</v>
      </c>
      <c r="Y48" s="76">
        <f t="shared" si="5"/>
        <v>20</v>
      </c>
      <c r="Z48" s="36"/>
    </row>
    <row r="49" spans="1:26">
      <c r="A49" s="225" t="s">
        <v>166</v>
      </c>
      <c r="B49" s="226" t="s">
        <v>166</v>
      </c>
      <c r="C49" s="226" t="s">
        <v>166</v>
      </c>
      <c r="D49" s="227" t="s">
        <v>166</v>
      </c>
      <c r="E49" s="228" t="s">
        <v>127</v>
      </c>
      <c r="F49" s="229" t="s">
        <v>100</v>
      </c>
      <c r="G49" s="229" t="s">
        <v>100</v>
      </c>
      <c r="H49" s="229" t="s">
        <v>100</v>
      </c>
      <c r="I49" s="229" t="s">
        <v>100</v>
      </c>
      <c r="J49" s="229" t="s">
        <v>100</v>
      </c>
      <c r="K49" s="103" t="s">
        <v>88</v>
      </c>
      <c r="L49" s="230" t="s">
        <v>136</v>
      </c>
      <c r="M49" s="231"/>
      <c r="N49" s="109">
        <v>0.01</v>
      </c>
      <c r="O49" s="98" t="s">
        <v>98</v>
      </c>
      <c r="P49" s="109">
        <v>0.01</v>
      </c>
      <c r="Q49" s="110" t="s">
        <v>98</v>
      </c>
      <c r="R49" s="77">
        <f>IF(N49="","",ROUNDUP(P49*$O$9,0))</f>
        <v>28</v>
      </c>
      <c r="S49" s="71" t="str">
        <f t="shared" si="4"/>
        <v>g</v>
      </c>
      <c r="T49" s="108">
        <f t="shared" si="7"/>
        <v>28</v>
      </c>
      <c r="U49" s="73" t="str">
        <f t="shared" si="1"/>
        <v>g</v>
      </c>
      <c r="V49" s="100">
        <v>0.98</v>
      </c>
      <c r="W49" s="74" t="s">
        <v>101</v>
      </c>
      <c r="X49" s="75" t="s">
        <v>98</v>
      </c>
      <c r="Y49" s="76">
        <f t="shared" si="5"/>
        <v>27</v>
      </c>
      <c r="Z49" s="36"/>
    </row>
    <row r="50" spans="1:26">
      <c r="A50" s="225" t="s">
        <v>166</v>
      </c>
      <c r="B50" s="226" t="s">
        <v>166</v>
      </c>
      <c r="C50" s="226" t="s">
        <v>166</v>
      </c>
      <c r="D50" s="227" t="s">
        <v>166</v>
      </c>
      <c r="E50" s="228" t="s">
        <v>128</v>
      </c>
      <c r="F50" s="229" t="s">
        <v>121</v>
      </c>
      <c r="G50" s="229" t="s">
        <v>121</v>
      </c>
      <c r="H50" s="229" t="s">
        <v>121</v>
      </c>
      <c r="I50" s="229" t="s">
        <v>121</v>
      </c>
      <c r="J50" s="229" t="s">
        <v>121</v>
      </c>
      <c r="K50" s="103" t="s">
        <v>88</v>
      </c>
      <c r="L50" s="230" t="s">
        <v>139</v>
      </c>
      <c r="M50" s="231"/>
      <c r="N50" s="109">
        <v>0.3</v>
      </c>
      <c r="O50" s="98" t="s">
        <v>98</v>
      </c>
      <c r="P50" s="109">
        <v>0.3</v>
      </c>
      <c r="Q50" s="110" t="s">
        <v>98</v>
      </c>
      <c r="R50" s="77">
        <f>IF(N50="","",ROUNDUP(P50*$O$9,0))</f>
        <v>834</v>
      </c>
      <c r="S50" s="71" t="str">
        <f t="shared" si="4"/>
        <v>g</v>
      </c>
      <c r="T50" s="108">
        <f t="shared" si="7"/>
        <v>834</v>
      </c>
      <c r="U50" s="73" t="str">
        <f t="shared" si="1"/>
        <v>g</v>
      </c>
      <c r="V50" s="100">
        <v>0.56666666666666665</v>
      </c>
      <c r="W50" s="74" t="s">
        <v>101</v>
      </c>
      <c r="X50" s="75" t="s">
        <v>98</v>
      </c>
      <c r="Y50" s="76">
        <f t="shared" si="5"/>
        <v>472</v>
      </c>
      <c r="Z50" s="36"/>
    </row>
    <row r="51" spans="1:26" ht="18" customHeight="1">
      <c r="A51" s="225" t="s">
        <v>171</v>
      </c>
      <c r="B51" s="226" t="s">
        <v>171</v>
      </c>
      <c r="C51" s="226" t="s">
        <v>171</v>
      </c>
      <c r="D51" s="227" t="s">
        <v>171</v>
      </c>
      <c r="E51" s="228" t="s">
        <v>172</v>
      </c>
      <c r="F51" s="229" t="s">
        <v>173</v>
      </c>
      <c r="G51" s="229" t="s">
        <v>173</v>
      </c>
      <c r="H51" s="229" t="s">
        <v>173</v>
      </c>
      <c r="I51" s="229" t="s">
        <v>173</v>
      </c>
      <c r="J51" s="229" t="s">
        <v>173</v>
      </c>
      <c r="K51" s="103" t="s">
        <v>88</v>
      </c>
      <c r="L51" s="230" t="s">
        <v>139</v>
      </c>
      <c r="M51" s="231"/>
      <c r="N51" s="109">
        <v>30</v>
      </c>
      <c r="O51" s="98" t="s">
        <v>98</v>
      </c>
      <c r="P51" s="109">
        <v>37.5</v>
      </c>
      <c r="Q51" s="110" t="s">
        <v>98</v>
      </c>
      <c r="R51" s="77">
        <f>IF(N51="","",ROUNDUP(P51*$O$9,0))</f>
        <v>104250</v>
      </c>
      <c r="S51" s="71" t="str">
        <f t="shared" si="4"/>
        <v>g</v>
      </c>
      <c r="T51" s="111">
        <v>104.2</v>
      </c>
      <c r="U51" s="73" t="str">
        <f t="shared" si="1"/>
        <v>kg</v>
      </c>
      <c r="V51" s="100">
        <v>2380</v>
      </c>
      <c r="W51" s="74" t="s">
        <v>101</v>
      </c>
      <c r="X51" s="75" t="s">
        <v>114</v>
      </c>
      <c r="Y51" s="76">
        <f t="shared" si="5"/>
        <v>247996</v>
      </c>
      <c r="Z51" s="36"/>
    </row>
    <row r="52" spans="1:26">
      <c r="A52" s="225" t="s">
        <v>171</v>
      </c>
      <c r="B52" s="226" t="s">
        <v>171</v>
      </c>
      <c r="C52" s="226" t="s">
        <v>171</v>
      </c>
      <c r="D52" s="227" t="s">
        <v>171</v>
      </c>
      <c r="E52" s="228" t="s">
        <v>174</v>
      </c>
      <c r="F52" s="229" t="s">
        <v>175</v>
      </c>
      <c r="G52" s="229" t="s">
        <v>175</v>
      </c>
      <c r="H52" s="229" t="s">
        <v>175</v>
      </c>
      <c r="I52" s="229" t="s">
        <v>175</v>
      </c>
      <c r="J52" s="229" t="s">
        <v>175</v>
      </c>
      <c r="K52" s="103" t="s">
        <v>88</v>
      </c>
      <c r="L52" s="230" t="s">
        <v>139</v>
      </c>
      <c r="M52" s="231"/>
      <c r="N52" s="109">
        <v>10</v>
      </c>
      <c r="O52" s="98" t="s">
        <v>98</v>
      </c>
      <c r="P52" s="109">
        <v>10</v>
      </c>
      <c r="Q52" s="110" t="s">
        <v>98</v>
      </c>
      <c r="R52" s="77">
        <f t="shared" si="3"/>
        <v>27800</v>
      </c>
      <c r="S52" s="71" t="str">
        <f t="shared" si="4"/>
        <v>g</v>
      </c>
      <c r="T52" s="108">
        <f t="shared" si="7"/>
        <v>28</v>
      </c>
      <c r="U52" s="73" t="str">
        <f t="shared" si="1"/>
        <v>kg</v>
      </c>
      <c r="V52" s="100">
        <v>518</v>
      </c>
      <c r="W52" s="74" t="s">
        <v>101</v>
      </c>
      <c r="X52" s="75" t="s">
        <v>114</v>
      </c>
      <c r="Y52" s="76">
        <f t="shared" si="5"/>
        <v>14504</v>
      </c>
      <c r="Z52" s="36"/>
    </row>
    <row r="53" spans="1:26">
      <c r="A53" s="225" t="s">
        <v>171</v>
      </c>
      <c r="B53" s="226" t="s">
        <v>171</v>
      </c>
      <c r="C53" s="226" t="s">
        <v>171</v>
      </c>
      <c r="D53" s="227" t="s">
        <v>171</v>
      </c>
      <c r="E53" s="228" t="s">
        <v>176</v>
      </c>
      <c r="F53" s="229" t="s">
        <v>177</v>
      </c>
      <c r="G53" s="229" t="s">
        <v>177</v>
      </c>
      <c r="H53" s="229" t="s">
        <v>177</v>
      </c>
      <c r="I53" s="229" t="s">
        <v>177</v>
      </c>
      <c r="J53" s="229" t="s">
        <v>177</v>
      </c>
      <c r="K53" s="103" t="s">
        <v>88</v>
      </c>
      <c r="L53" s="230" t="s">
        <v>139</v>
      </c>
      <c r="M53" s="231"/>
      <c r="N53" s="109">
        <v>1</v>
      </c>
      <c r="O53" s="98" t="s">
        <v>116</v>
      </c>
      <c r="P53" s="109">
        <v>1</v>
      </c>
      <c r="Q53" s="110" t="s">
        <v>116</v>
      </c>
      <c r="R53" s="77">
        <f t="shared" si="3"/>
        <v>2780</v>
      </c>
      <c r="S53" s="71" t="str">
        <f t="shared" si="4"/>
        <v>個</v>
      </c>
      <c r="T53" s="108">
        <v>2800</v>
      </c>
      <c r="U53" s="73" t="str">
        <f t="shared" si="1"/>
        <v>個</v>
      </c>
      <c r="V53" s="100">
        <v>11</v>
      </c>
      <c r="W53" s="74" t="s">
        <v>101</v>
      </c>
      <c r="X53" s="75" t="s">
        <v>49</v>
      </c>
      <c r="Y53" s="76">
        <f t="shared" si="5"/>
        <v>30800</v>
      </c>
      <c r="Z53" s="36"/>
    </row>
    <row r="54" spans="1:26">
      <c r="A54" s="225" t="s">
        <v>161</v>
      </c>
      <c r="B54" s="226" t="s">
        <v>161</v>
      </c>
      <c r="C54" s="226" t="s">
        <v>161</v>
      </c>
      <c r="D54" s="227" t="s">
        <v>161</v>
      </c>
      <c r="E54" s="228" t="s">
        <v>178</v>
      </c>
      <c r="F54" s="229"/>
      <c r="G54" s="229"/>
      <c r="H54" s="229"/>
      <c r="I54" s="229"/>
      <c r="J54" s="229"/>
      <c r="K54" s="103" t="s">
        <v>88</v>
      </c>
      <c r="L54" s="230" t="s">
        <v>139</v>
      </c>
      <c r="M54" s="231"/>
      <c r="N54" s="280"/>
      <c r="O54" s="98"/>
      <c r="P54" s="104"/>
      <c r="Q54" s="99"/>
      <c r="R54" s="77">
        <v>3000</v>
      </c>
      <c r="S54" s="71" t="str">
        <f t="shared" si="4"/>
        <v/>
      </c>
      <c r="T54" s="108">
        <v>3000</v>
      </c>
      <c r="U54" s="73" t="str">
        <f t="shared" si="1"/>
        <v>g</v>
      </c>
      <c r="V54" s="100">
        <v>7.5039999999999996E-2</v>
      </c>
      <c r="W54" s="74" t="s">
        <v>101</v>
      </c>
      <c r="X54" s="75" t="s">
        <v>98</v>
      </c>
      <c r="Y54" s="76">
        <f t="shared" si="5"/>
        <v>225</v>
      </c>
      <c r="Z54" s="36"/>
    </row>
    <row r="55" spans="1:26">
      <c r="A55" s="225" t="s">
        <v>171</v>
      </c>
      <c r="B55" s="226" t="s">
        <v>171</v>
      </c>
      <c r="C55" s="226" t="s">
        <v>171</v>
      </c>
      <c r="D55" s="227" t="s">
        <v>171</v>
      </c>
      <c r="E55" s="228" t="s">
        <v>135</v>
      </c>
      <c r="F55" s="229"/>
      <c r="G55" s="229"/>
      <c r="H55" s="229"/>
      <c r="I55" s="229"/>
      <c r="J55" s="229"/>
      <c r="K55" s="103" t="s">
        <v>88</v>
      </c>
      <c r="L55" s="230" t="s">
        <v>138</v>
      </c>
      <c r="M55" s="231"/>
      <c r="N55" s="280"/>
      <c r="O55" s="98"/>
      <c r="P55" s="104"/>
      <c r="Q55" s="99"/>
      <c r="R55" s="77">
        <v>2250</v>
      </c>
      <c r="S55" s="71" t="str">
        <f t="shared" si="4"/>
        <v/>
      </c>
      <c r="T55" s="108">
        <v>2250</v>
      </c>
      <c r="U55" s="73" t="str">
        <f t="shared" si="1"/>
        <v>g</v>
      </c>
      <c r="V55" s="100">
        <v>7.5039999999999996E-2</v>
      </c>
      <c r="W55" s="74" t="s">
        <v>101</v>
      </c>
      <c r="X55" s="75" t="s">
        <v>98</v>
      </c>
      <c r="Y55" s="76">
        <f t="shared" si="5"/>
        <v>168</v>
      </c>
      <c r="Z55" s="36"/>
    </row>
    <row r="56" spans="1:26">
      <c r="A56" s="225"/>
      <c r="B56" s="226"/>
      <c r="C56" s="226"/>
      <c r="D56" s="227"/>
      <c r="E56" s="228"/>
      <c r="F56" s="229"/>
      <c r="G56" s="229"/>
      <c r="H56" s="229"/>
      <c r="I56" s="229"/>
      <c r="J56" s="229"/>
      <c r="K56" s="103" t="s">
        <v>88</v>
      </c>
      <c r="L56" s="230"/>
      <c r="M56" s="231"/>
      <c r="N56" s="109"/>
      <c r="O56" s="98"/>
      <c r="P56" s="109"/>
      <c r="Q56" s="110"/>
      <c r="R56" s="77" t="str">
        <f t="shared" si="3"/>
        <v/>
      </c>
      <c r="S56" s="71" t="str">
        <f t="shared" si="4"/>
        <v/>
      </c>
      <c r="T56" s="108"/>
      <c r="U56" s="73" t="str">
        <f t="shared" si="1"/>
        <v>g</v>
      </c>
      <c r="V56" s="100">
        <v>0</v>
      </c>
      <c r="W56" s="74" t="s">
        <v>101</v>
      </c>
      <c r="X56" s="75" t="s">
        <v>98</v>
      </c>
      <c r="Y56" s="76">
        <f t="shared" si="5"/>
        <v>0</v>
      </c>
      <c r="Z56" s="36"/>
    </row>
    <row r="57" spans="1:26">
      <c r="A57" s="225"/>
      <c r="B57" s="226"/>
      <c r="C57" s="226"/>
      <c r="D57" s="227"/>
      <c r="E57" s="228"/>
      <c r="F57" s="229"/>
      <c r="G57" s="229"/>
      <c r="H57" s="229"/>
      <c r="I57" s="229"/>
      <c r="J57" s="229"/>
      <c r="K57" s="103" t="s">
        <v>88</v>
      </c>
      <c r="L57" s="230"/>
      <c r="M57" s="231"/>
      <c r="N57" s="109"/>
      <c r="O57" s="98"/>
      <c r="P57" s="109"/>
      <c r="Q57" s="110"/>
      <c r="R57" s="77" t="str">
        <f t="shared" si="3"/>
        <v/>
      </c>
      <c r="S57" s="71" t="str">
        <f t="shared" si="4"/>
        <v/>
      </c>
      <c r="T57" s="108"/>
      <c r="U57" s="73" t="str">
        <f t="shared" si="1"/>
        <v>g</v>
      </c>
      <c r="V57" s="100">
        <v>0</v>
      </c>
      <c r="W57" s="74" t="s">
        <v>101</v>
      </c>
      <c r="X57" s="75" t="s">
        <v>98</v>
      </c>
      <c r="Y57" s="76">
        <f t="shared" si="5"/>
        <v>0</v>
      </c>
      <c r="Z57" s="36"/>
    </row>
    <row r="58" spans="1:26">
      <c r="A58" s="225"/>
      <c r="B58" s="226"/>
      <c r="C58" s="226"/>
      <c r="D58" s="227"/>
      <c r="E58" s="228"/>
      <c r="F58" s="229"/>
      <c r="G58" s="229"/>
      <c r="H58" s="229"/>
      <c r="I58" s="229"/>
      <c r="J58" s="229"/>
      <c r="K58" s="103" t="s">
        <v>88</v>
      </c>
      <c r="L58" s="230"/>
      <c r="M58" s="231"/>
      <c r="N58" s="109"/>
      <c r="O58" s="98"/>
      <c r="P58" s="109"/>
      <c r="Q58" s="110"/>
      <c r="R58" s="77" t="str">
        <f t="shared" si="3"/>
        <v/>
      </c>
      <c r="S58" s="71" t="str">
        <f t="shared" si="4"/>
        <v/>
      </c>
      <c r="T58" s="108"/>
      <c r="U58" s="73" t="s">
        <v>98</v>
      </c>
      <c r="V58" s="100">
        <v>0</v>
      </c>
      <c r="W58" s="74" t="s">
        <v>101</v>
      </c>
      <c r="X58" s="75" t="s">
        <v>98</v>
      </c>
      <c r="Y58" s="76">
        <f t="shared" si="5"/>
        <v>0</v>
      </c>
      <c r="Z58" s="36"/>
    </row>
    <row r="59" spans="1:26">
      <c r="A59" s="225"/>
      <c r="B59" s="226"/>
      <c r="C59" s="226"/>
      <c r="D59" s="227"/>
      <c r="E59" s="228"/>
      <c r="F59" s="229"/>
      <c r="G59" s="229"/>
      <c r="H59" s="229"/>
      <c r="I59" s="229"/>
      <c r="J59" s="229"/>
      <c r="K59" s="103" t="s">
        <v>88</v>
      </c>
      <c r="L59" s="230"/>
      <c r="M59" s="231"/>
      <c r="N59" s="109"/>
      <c r="O59" s="98"/>
      <c r="P59" s="109"/>
      <c r="Q59" s="110"/>
      <c r="R59" s="77" t="str">
        <f t="shared" si="3"/>
        <v/>
      </c>
      <c r="S59" s="71" t="str">
        <f t="shared" si="4"/>
        <v/>
      </c>
      <c r="T59" s="108"/>
      <c r="U59" s="73" t="s">
        <v>98</v>
      </c>
      <c r="V59" s="100">
        <v>0</v>
      </c>
      <c r="W59" s="74" t="s">
        <v>101</v>
      </c>
      <c r="X59" s="75" t="s">
        <v>98</v>
      </c>
      <c r="Y59" s="76">
        <f t="shared" si="5"/>
        <v>0</v>
      </c>
      <c r="Z59" s="36"/>
    </row>
    <row r="60" spans="1:26">
      <c r="A60" s="225"/>
      <c r="B60" s="226"/>
      <c r="C60" s="226"/>
      <c r="D60" s="227"/>
      <c r="E60" s="228"/>
      <c r="F60" s="229"/>
      <c r="G60" s="229"/>
      <c r="H60" s="229"/>
      <c r="I60" s="229"/>
      <c r="J60" s="229"/>
      <c r="K60" s="103" t="s">
        <v>88</v>
      </c>
      <c r="L60" s="230"/>
      <c r="M60" s="231"/>
      <c r="N60" s="109"/>
      <c r="O60" s="98"/>
      <c r="P60" s="109"/>
      <c r="Q60" s="110"/>
      <c r="R60" s="77" t="str">
        <f t="shared" si="3"/>
        <v/>
      </c>
      <c r="S60" s="71" t="str">
        <f t="shared" si="4"/>
        <v/>
      </c>
      <c r="T60" s="108"/>
      <c r="U60" s="73" t="s">
        <v>98</v>
      </c>
      <c r="V60" s="100">
        <v>0</v>
      </c>
      <c r="W60" s="74" t="s">
        <v>101</v>
      </c>
      <c r="X60" s="75" t="s">
        <v>98</v>
      </c>
      <c r="Y60" s="76">
        <f t="shared" si="5"/>
        <v>0</v>
      </c>
      <c r="Z60" s="36"/>
    </row>
    <row r="61" spans="1:26">
      <c r="A61" s="225"/>
      <c r="B61" s="226"/>
      <c r="C61" s="226"/>
      <c r="D61" s="227"/>
      <c r="E61" s="228"/>
      <c r="F61" s="229"/>
      <c r="G61" s="229"/>
      <c r="H61" s="229"/>
      <c r="I61" s="229"/>
      <c r="J61" s="229"/>
      <c r="K61" s="103" t="s">
        <v>88</v>
      </c>
      <c r="L61" s="230"/>
      <c r="M61" s="231"/>
      <c r="N61" s="109"/>
      <c r="O61" s="98"/>
      <c r="P61" s="109"/>
      <c r="Q61" s="110"/>
      <c r="R61" s="77" t="str">
        <f t="shared" si="3"/>
        <v/>
      </c>
      <c r="S61" s="71" t="str">
        <f t="shared" si="4"/>
        <v/>
      </c>
      <c r="T61" s="108"/>
      <c r="U61" s="73" t="s">
        <v>98</v>
      </c>
      <c r="V61" s="100">
        <v>0</v>
      </c>
      <c r="W61" s="74" t="s">
        <v>101</v>
      </c>
      <c r="X61" s="75" t="s">
        <v>98</v>
      </c>
      <c r="Y61" s="76">
        <f t="shared" si="5"/>
        <v>0</v>
      </c>
      <c r="Z61" s="36"/>
    </row>
    <row r="62" spans="1:26">
      <c r="A62" s="225"/>
      <c r="B62" s="226"/>
      <c r="C62" s="226"/>
      <c r="D62" s="227"/>
      <c r="E62" s="228"/>
      <c r="F62" s="229"/>
      <c r="G62" s="229"/>
      <c r="H62" s="229"/>
      <c r="I62" s="229"/>
      <c r="J62" s="229"/>
      <c r="K62" s="103" t="s">
        <v>88</v>
      </c>
      <c r="L62" s="230"/>
      <c r="M62" s="231"/>
      <c r="N62" s="109"/>
      <c r="O62" s="98"/>
      <c r="P62" s="109"/>
      <c r="Q62" s="110"/>
      <c r="R62" s="77" t="str">
        <f t="shared" si="3"/>
        <v/>
      </c>
      <c r="S62" s="71" t="str">
        <f t="shared" si="4"/>
        <v/>
      </c>
      <c r="T62" s="108"/>
      <c r="U62" s="73" t="s">
        <v>98</v>
      </c>
      <c r="V62" s="100">
        <v>0</v>
      </c>
      <c r="W62" s="74" t="s">
        <v>101</v>
      </c>
      <c r="X62" s="75" t="s">
        <v>98</v>
      </c>
      <c r="Y62" s="76">
        <f t="shared" si="5"/>
        <v>0</v>
      </c>
      <c r="Z62" s="36"/>
    </row>
    <row r="63" spans="1:26">
      <c r="A63" s="225"/>
      <c r="B63" s="226"/>
      <c r="C63" s="226"/>
      <c r="D63" s="227"/>
      <c r="E63" s="228"/>
      <c r="F63" s="229"/>
      <c r="G63" s="229"/>
      <c r="H63" s="229"/>
      <c r="I63" s="229"/>
      <c r="J63" s="229"/>
      <c r="K63" s="103" t="s">
        <v>88</v>
      </c>
      <c r="L63" s="230"/>
      <c r="M63" s="231"/>
      <c r="N63" s="78"/>
      <c r="O63" s="98"/>
      <c r="P63" s="70"/>
      <c r="Q63" s="99"/>
      <c r="R63" s="77"/>
      <c r="S63" s="71"/>
      <c r="T63" s="108"/>
      <c r="U63" s="73" t="s">
        <v>98</v>
      </c>
      <c r="V63" s="100">
        <v>0</v>
      </c>
      <c r="W63" s="74" t="s">
        <v>101</v>
      </c>
      <c r="X63" s="75" t="s">
        <v>98</v>
      </c>
      <c r="Y63" s="76">
        <f t="shared" si="5"/>
        <v>0</v>
      </c>
      <c r="Z63" s="36"/>
    </row>
    <row r="64" spans="1:26">
      <c r="A64" s="225"/>
      <c r="B64" s="226"/>
      <c r="C64" s="226"/>
      <c r="D64" s="227"/>
      <c r="E64" s="228"/>
      <c r="F64" s="229"/>
      <c r="G64" s="229"/>
      <c r="H64" s="229"/>
      <c r="I64" s="229"/>
      <c r="J64" s="229"/>
      <c r="K64" s="103" t="s">
        <v>88</v>
      </c>
      <c r="L64" s="230"/>
      <c r="M64" s="231"/>
      <c r="N64" s="78"/>
      <c r="O64" s="98"/>
      <c r="P64" s="70"/>
      <c r="Q64" s="99"/>
      <c r="R64" s="77"/>
      <c r="S64" s="71"/>
      <c r="T64" s="108"/>
      <c r="U64" s="73" t="s">
        <v>98</v>
      </c>
      <c r="V64" s="100">
        <v>0</v>
      </c>
      <c r="W64" s="74" t="s">
        <v>101</v>
      </c>
      <c r="X64" s="75" t="s">
        <v>98</v>
      </c>
      <c r="Y64" s="76">
        <f t="shared" ref="Y64:Y72" si="9">IF(V64="","",ROUNDDOWN((T64*V64),0))</f>
        <v>0</v>
      </c>
      <c r="Z64" s="36"/>
    </row>
    <row r="65" spans="1:26">
      <c r="A65" s="263"/>
      <c r="B65" s="264"/>
      <c r="C65" s="264"/>
      <c r="D65" s="265"/>
      <c r="E65" s="266"/>
      <c r="F65" s="267"/>
      <c r="G65" s="267"/>
      <c r="H65" s="267"/>
      <c r="I65" s="267"/>
      <c r="J65" s="267"/>
      <c r="K65" s="103" t="s">
        <v>88</v>
      </c>
      <c r="L65" s="230"/>
      <c r="M65" s="231"/>
      <c r="N65" s="78"/>
      <c r="O65" s="98"/>
      <c r="P65" s="70"/>
      <c r="Q65" s="99"/>
      <c r="R65" s="77" t="str">
        <f t="shared" ref="R65:R71" si="10">IF(N65="","",ROUNDUP(P65*$O$9,0))</f>
        <v/>
      </c>
      <c r="S65" s="71" t="str">
        <f t="shared" ref="S65:S71" si="11">IF(O65="","",O65)</f>
        <v/>
      </c>
      <c r="T65" s="108"/>
      <c r="U65" s="73" t="s">
        <v>98</v>
      </c>
      <c r="V65" s="100">
        <v>0</v>
      </c>
      <c r="W65" s="74" t="s">
        <v>101</v>
      </c>
      <c r="X65" s="75" t="s">
        <v>98</v>
      </c>
      <c r="Y65" s="76">
        <f t="shared" si="9"/>
        <v>0</v>
      </c>
      <c r="Z65" s="36"/>
    </row>
    <row r="66" spans="1:26">
      <c r="A66" s="263"/>
      <c r="B66" s="269"/>
      <c r="C66" s="269"/>
      <c r="D66" s="265"/>
      <c r="E66" s="228"/>
      <c r="F66" s="229"/>
      <c r="G66" s="229"/>
      <c r="H66" s="229"/>
      <c r="I66" s="229"/>
      <c r="J66" s="229"/>
      <c r="K66" s="103" t="s">
        <v>88</v>
      </c>
      <c r="L66" s="230"/>
      <c r="M66" s="231"/>
      <c r="N66" s="109"/>
      <c r="O66" s="98"/>
      <c r="P66" s="104"/>
      <c r="Q66" s="99"/>
      <c r="R66" s="77"/>
      <c r="S66" s="71" t="str">
        <f t="shared" si="11"/>
        <v/>
      </c>
      <c r="T66" s="108"/>
      <c r="U66" s="73" t="s">
        <v>98</v>
      </c>
      <c r="V66" s="100">
        <v>0</v>
      </c>
      <c r="W66" s="74" t="s">
        <v>101</v>
      </c>
      <c r="X66" s="75" t="s">
        <v>98</v>
      </c>
      <c r="Y66" s="76">
        <f t="shared" si="9"/>
        <v>0</v>
      </c>
      <c r="Z66" s="36"/>
    </row>
    <row r="67" spans="1:26">
      <c r="A67" s="263"/>
      <c r="B67" s="264"/>
      <c r="C67" s="264"/>
      <c r="D67" s="265"/>
      <c r="E67" s="266"/>
      <c r="F67" s="267"/>
      <c r="G67" s="267"/>
      <c r="H67" s="267"/>
      <c r="I67" s="267"/>
      <c r="J67" s="267"/>
      <c r="K67" s="103" t="s">
        <v>88</v>
      </c>
      <c r="L67" s="268"/>
      <c r="M67" s="231"/>
      <c r="N67" s="78"/>
      <c r="O67" s="98"/>
      <c r="P67" s="70"/>
      <c r="Q67" s="99"/>
      <c r="R67" s="77" t="str">
        <f t="shared" si="10"/>
        <v/>
      </c>
      <c r="S67" s="71" t="str">
        <f t="shared" si="11"/>
        <v/>
      </c>
      <c r="T67" s="108"/>
      <c r="U67" s="73" t="str">
        <f t="shared" ref="U21:U67" si="12">IF(+X67="","",X67)</f>
        <v>g</v>
      </c>
      <c r="V67" s="100">
        <v>0</v>
      </c>
      <c r="W67" s="74" t="s">
        <v>101</v>
      </c>
      <c r="X67" s="75" t="s">
        <v>98</v>
      </c>
      <c r="Y67" s="76">
        <f t="shared" si="9"/>
        <v>0</v>
      </c>
      <c r="Z67" s="36"/>
    </row>
    <row r="68" spans="1:26">
      <c r="A68" s="263"/>
      <c r="B68" s="264"/>
      <c r="C68" s="264"/>
      <c r="D68" s="265"/>
      <c r="E68" s="266"/>
      <c r="F68" s="267"/>
      <c r="G68" s="267"/>
      <c r="H68" s="267"/>
      <c r="I68" s="267"/>
      <c r="J68" s="267"/>
      <c r="K68" s="103" t="s">
        <v>88</v>
      </c>
      <c r="L68" s="268"/>
      <c r="M68" s="231"/>
      <c r="N68" s="78"/>
      <c r="O68" s="98"/>
      <c r="P68" s="70"/>
      <c r="Q68" s="99"/>
      <c r="R68" s="77" t="str">
        <f t="shared" si="10"/>
        <v/>
      </c>
      <c r="S68" s="71" t="str">
        <f t="shared" si="11"/>
        <v/>
      </c>
      <c r="T68" s="72"/>
      <c r="U68" s="73"/>
      <c r="V68" s="100">
        <v>0</v>
      </c>
      <c r="W68" s="74" t="s">
        <v>101</v>
      </c>
      <c r="X68" s="75" t="s">
        <v>98</v>
      </c>
      <c r="Y68" s="76">
        <f t="shared" si="9"/>
        <v>0</v>
      </c>
      <c r="Z68" s="36"/>
    </row>
    <row r="69" spans="1:26">
      <c r="A69" s="263"/>
      <c r="B69" s="264"/>
      <c r="C69" s="264"/>
      <c r="D69" s="265"/>
      <c r="E69" s="266"/>
      <c r="F69" s="267"/>
      <c r="G69" s="267"/>
      <c r="H69" s="267"/>
      <c r="I69" s="267"/>
      <c r="J69" s="267"/>
      <c r="K69" s="103" t="s">
        <v>88</v>
      </c>
      <c r="L69" s="268"/>
      <c r="M69" s="231"/>
      <c r="N69" s="78"/>
      <c r="O69" s="98"/>
      <c r="P69" s="70"/>
      <c r="Q69" s="99"/>
      <c r="R69" s="77" t="str">
        <f t="shared" si="10"/>
        <v/>
      </c>
      <c r="S69" s="71" t="str">
        <f t="shared" si="11"/>
        <v/>
      </c>
      <c r="T69" s="72"/>
      <c r="U69" s="73"/>
      <c r="V69" s="100">
        <v>0</v>
      </c>
      <c r="W69" s="74" t="s">
        <v>101</v>
      </c>
      <c r="X69" s="75" t="s">
        <v>98</v>
      </c>
      <c r="Y69" s="76">
        <f t="shared" si="9"/>
        <v>0</v>
      </c>
      <c r="Z69" s="36"/>
    </row>
    <row r="70" spans="1:26">
      <c r="A70" s="263"/>
      <c r="B70" s="264"/>
      <c r="C70" s="264"/>
      <c r="D70" s="265"/>
      <c r="E70" s="266"/>
      <c r="F70" s="267"/>
      <c r="G70" s="267"/>
      <c r="H70" s="267"/>
      <c r="I70" s="267"/>
      <c r="J70" s="267"/>
      <c r="K70" s="103" t="s">
        <v>88</v>
      </c>
      <c r="L70" s="268"/>
      <c r="M70" s="231"/>
      <c r="N70" s="78"/>
      <c r="O70" s="98"/>
      <c r="P70" s="70"/>
      <c r="Q70" s="99"/>
      <c r="R70" s="77" t="str">
        <f t="shared" si="10"/>
        <v/>
      </c>
      <c r="S70" s="71" t="str">
        <f t="shared" si="11"/>
        <v/>
      </c>
      <c r="T70" s="72"/>
      <c r="U70" s="73"/>
      <c r="V70" s="100">
        <v>0</v>
      </c>
      <c r="W70" s="74" t="s">
        <v>101</v>
      </c>
      <c r="X70" s="75" t="s">
        <v>98</v>
      </c>
      <c r="Y70" s="76">
        <f t="shared" si="9"/>
        <v>0</v>
      </c>
      <c r="Z70" s="36"/>
    </row>
    <row r="71" spans="1:26">
      <c r="A71" s="263"/>
      <c r="B71" s="264"/>
      <c r="C71" s="264"/>
      <c r="D71" s="265"/>
      <c r="E71" s="266"/>
      <c r="F71" s="267"/>
      <c r="G71" s="267"/>
      <c r="H71" s="267"/>
      <c r="I71" s="267"/>
      <c r="J71" s="267"/>
      <c r="K71" s="103" t="s">
        <v>88</v>
      </c>
      <c r="L71" s="268"/>
      <c r="M71" s="231"/>
      <c r="N71" s="78"/>
      <c r="O71" s="98"/>
      <c r="P71" s="70"/>
      <c r="Q71" s="99"/>
      <c r="R71" s="77" t="str">
        <f t="shared" si="10"/>
        <v/>
      </c>
      <c r="S71" s="71" t="str">
        <f t="shared" si="11"/>
        <v/>
      </c>
      <c r="T71" s="72"/>
      <c r="U71" s="73"/>
      <c r="V71" s="100">
        <v>0</v>
      </c>
      <c r="W71" s="74" t="s">
        <v>101</v>
      </c>
      <c r="X71" s="75" t="s">
        <v>98</v>
      </c>
      <c r="Y71" s="76">
        <f t="shared" si="9"/>
        <v>0</v>
      </c>
      <c r="Z71" s="36"/>
    </row>
    <row r="72" spans="1:26" ht="19.5" thickBot="1">
      <c r="A72" s="273"/>
      <c r="B72" s="274"/>
      <c r="C72" s="274"/>
      <c r="D72" s="275"/>
      <c r="E72" s="276"/>
      <c r="F72" s="277"/>
      <c r="G72" s="277"/>
      <c r="H72" s="277"/>
      <c r="I72" s="277"/>
      <c r="J72" s="277"/>
      <c r="K72" s="82"/>
      <c r="L72" s="278"/>
      <c r="M72" s="279"/>
      <c r="N72" s="83"/>
      <c r="O72" s="84"/>
      <c r="P72" s="83"/>
      <c r="Q72" s="85"/>
      <c r="R72" s="86" t="str">
        <f t="shared" ref="R72" si="13">IF(N72="","",ROUNDUP(P72*$O$9,0))</f>
        <v/>
      </c>
      <c r="S72" s="87" t="str">
        <f t="shared" ref="S72" si="14">IF(O72="","",O72)</f>
        <v/>
      </c>
      <c r="T72" s="88"/>
      <c r="U72" s="89"/>
      <c r="V72" s="90"/>
      <c r="W72" s="91" t="s">
        <v>101</v>
      </c>
      <c r="X72" s="92"/>
      <c r="Y72" s="93" t="str">
        <f t="shared" si="9"/>
        <v/>
      </c>
      <c r="Z72" s="36"/>
    </row>
    <row r="73" spans="1:26">
      <c r="A73" s="94"/>
      <c r="B73" s="36"/>
      <c r="L73" s="270" t="s">
        <v>102</v>
      </c>
      <c r="M73" s="271"/>
      <c r="N73" s="95"/>
      <c r="O73" s="95"/>
      <c r="P73" s="95"/>
      <c r="Q73" s="95"/>
      <c r="R73" s="96"/>
      <c r="S73" s="79"/>
      <c r="T73" s="36"/>
      <c r="U73" s="36"/>
    </row>
    <row r="76" spans="1:26">
      <c r="A76" t="s">
        <v>102</v>
      </c>
    </row>
    <row r="77" spans="1:26">
      <c r="A77" t="s">
        <v>102</v>
      </c>
    </row>
    <row r="78" spans="1:26">
      <c r="J78" s="272" t="s">
        <v>102</v>
      </c>
      <c r="K78" s="272"/>
      <c r="L78" s="272"/>
      <c r="M78" s="272"/>
      <c r="N78" s="97"/>
      <c r="O78" s="97"/>
      <c r="P78" s="97"/>
      <c r="Q78" s="97"/>
      <c r="R78" s="19" t="s">
        <v>102</v>
      </c>
    </row>
  </sheetData>
  <autoFilter ref="A19:Z73" xr:uid="{C1B6E411-2D86-476C-80EC-E73B07645628}">
    <filterColumn colId="0" showButton="0"/>
    <filterColumn colId="1" showButton="0"/>
    <filterColumn colId="2" showButton="0"/>
    <filterColumn colId="4" showButton="0"/>
    <filterColumn colId="5" showButton="0"/>
    <filterColumn colId="6" showButton="0"/>
    <filterColumn colId="7" showButton="0"/>
    <filterColumn colId="8" showButton="0"/>
    <filterColumn colId="11" showButton="0"/>
    <filterColumn colId="22" showButton="0"/>
  </autoFilter>
  <mergeCells count="212">
    <mergeCell ref="E62:J62"/>
    <mergeCell ref="L62:M62"/>
    <mergeCell ref="E58:J58"/>
    <mergeCell ref="L58:M58"/>
    <mergeCell ref="A59:D59"/>
    <mergeCell ref="E59:J59"/>
    <mergeCell ref="L59:M59"/>
    <mergeCell ref="A60:D60"/>
    <mergeCell ref="E60:J60"/>
    <mergeCell ref="L60:M60"/>
    <mergeCell ref="A61:D61"/>
    <mergeCell ref="E61:J61"/>
    <mergeCell ref="L61:M61"/>
    <mergeCell ref="A58:D58"/>
    <mergeCell ref="A62:D62"/>
    <mergeCell ref="E54:J54"/>
    <mergeCell ref="L54:M54"/>
    <mergeCell ref="A55:D55"/>
    <mergeCell ref="E55:J55"/>
    <mergeCell ref="L55:M55"/>
    <mergeCell ref="A56:D56"/>
    <mergeCell ref="E56:J56"/>
    <mergeCell ref="L56:M56"/>
    <mergeCell ref="A57:D57"/>
    <mergeCell ref="E57:J57"/>
    <mergeCell ref="L57:M57"/>
    <mergeCell ref="A54:D54"/>
    <mergeCell ref="E50:J50"/>
    <mergeCell ref="L50:M50"/>
    <mergeCell ref="A51:D51"/>
    <mergeCell ref="E51:J51"/>
    <mergeCell ref="L51:M51"/>
    <mergeCell ref="A52:D52"/>
    <mergeCell ref="E52:J52"/>
    <mergeCell ref="L52:M52"/>
    <mergeCell ref="A53:D53"/>
    <mergeCell ref="E53:J53"/>
    <mergeCell ref="L53:M53"/>
    <mergeCell ref="A50:D50"/>
    <mergeCell ref="A47:D47"/>
    <mergeCell ref="E47:J47"/>
    <mergeCell ref="L47:M47"/>
    <mergeCell ref="A48:D48"/>
    <mergeCell ref="E48:J48"/>
    <mergeCell ref="L48:M48"/>
    <mergeCell ref="A49:D49"/>
    <mergeCell ref="E49:J49"/>
    <mergeCell ref="L49:M49"/>
    <mergeCell ref="A44:D44"/>
    <mergeCell ref="E44:J44"/>
    <mergeCell ref="L44:M44"/>
    <mergeCell ref="A45:D45"/>
    <mergeCell ref="E45:J45"/>
    <mergeCell ref="L45:M45"/>
    <mergeCell ref="A42:D42"/>
    <mergeCell ref="E46:J46"/>
    <mergeCell ref="L46:M46"/>
    <mergeCell ref="A46:D46"/>
    <mergeCell ref="A40:D40"/>
    <mergeCell ref="E40:J40"/>
    <mergeCell ref="L40:M40"/>
    <mergeCell ref="A41:D41"/>
    <mergeCell ref="E41:J41"/>
    <mergeCell ref="L41:M41"/>
    <mergeCell ref="E42:J42"/>
    <mergeCell ref="L42:M42"/>
    <mergeCell ref="A43:D43"/>
    <mergeCell ref="E43:J43"/>
    <mergeCell ref="L43:M43"/>
    <mergeCell ref="A36:D36"/>
    <mergeCell ref="E36:J36"/>
    <mergeCell ref="L36:M36"/>
    <mergeCell ref="A37:D37"/>
    <mergeCell ref="E37:J37"/>
    <mergeCell ref="L37:M37"/>
    <mergeCell ref="E38:J38"/>
    <mergeCell ref="L38:M38"/>
    <mergeCell ref="A39:D39"/>
    <mergeCell ref="E39:J39"/>
    <mergeCell ref="L39:M39"/>
    <mergeCell ref="E32:J32"/>
    <mergeCell ref="L32:M32"/>
    <mergeCell ref="A33:D33"/>
    <mergeCell ref="E33:J33"/>
    <mergeCell ref="L33:M33"/>
    <mergeCell ref="E34:J34"/>
    <mergeCell ref="L34:M34"/>
    <mergeCell ref="A35:D35"/>
    <mergeCell ref="E35:J35"/>
    <mergeCell ref="L35:M35"/>
    <mergeCell ref="A8:D8"/>
    <mergeCell ref="E8:G8"/>
    <mergeCell ref="H8:I8"/>
    <mergeCell ref="A9:D9"/>
    <mergeCell ref="E9:G9"/>
    <mergeCell ref="H9:I9"/>
    <mergeCell ref="A11:D11"/>
    <mergeCell ref="E11:G11"/>
    <mergeCell ref="H11:I11"/>
    <mergeCell ref="O11:P11"/>
    <mergeCell ref="T11:V11"/>
    <mergeCell ref="W11:Y11"/>
    <mergeCell ref="O9:P9"/>
    <mergeCell ref="T9:V9"/>
    <mergeCell ref="W9:Y9"/>
    <mergeCell ref="A10:D10"/>
    <mergeCell ref="E10:G10"/>
    <mergeCell ref="H10:I10"/>
    <mergeCell ref="O10:P10"/>
    <mergeCell ref="T10:V10"/>
    <mergeCell ref="W10:Y10"/>
    <mergeCell ref="U15:V15"/>
    <mergeCell ref="W15:X15"/>
    <mergeCell ref="Y15:Z15"/>
    <mergeCell ref="U16:V16"/>
    <mergeCell ref="W16:X16"/>
    <mergeCell ref="Y16:Z16"/>
    <mergeCell ref="A12:D12"/>
    <mergeCell ref="E12:G12"/>
    <mergeCell ref="H12:I12"/>
    <mergeCell ref="T12:V12"/>
    <mergeCell ref="W12:Y12"/>
    <mergeCell ref="T13:V13"/>
    <mergeCell ref="W13:Y13"/>
    <mergeCell ref="M12:N12"/>
    <mergeCell ref="O12:P12"/>
    <mergeCell ref="M13:N13"/>
    <mergeCell ref="O13:P13"/>
    <mergeCell ref="A13:D13"/>
    <mergeCell ref="E13:G13"/>
    <mergeCell ref="H13:I13"/>
    <mergeCell ref="R18:S18"/>
    <mergeCell ref="T18:U18"/>
    <mergeCell ref="V18:X18"/>
    <mergeCell ref="W19:X19"/>
    <mergeCell ref="A20:D20"/>
    <mergeCell ref="E20:J20"/>
    <mergeCell ref="L20:M20"/>
    <mergeCell ref="A18:D19"/>
    <mergeCell ref="E18:J19"/>
    <mergeCell ref="K18:K19"/>
    <mergeCell ref="L18:M19"/>
    <mergeCell ref="N18:O18"/>
    <mergeCell ref="P18:Q18"/>
    <mergeCell ref="A21:D21"/>
    <mergeCell ref="E21:J21"/>
    <mergeCell ref="L21:M21"/>
    <mergeCell ref="A22:D22"/>
    <mergeCell ref="E22:J22"/>
    <mergeCell ref="L22:M22"/>
    <mergeCell ref="A24:D24"/>
    <mergeCell ref="E24:J24"/>
    <mergeCell ref="L24:M24"/>
    <mergeCell ref="A23:D23"/>
    <mergeCell ref="E23:J23"/>
    <mergeCell ref="L23:M23"/>
    <mergeCell ref="A25:D25"/>
    <mergeCell ref="E25:J25"/>
    <mergeCell ref="L25:M25"/>
    <mergeCell ref="A26:D26"/>
    <mergeCell ref="E26:J26"/>
    <mergeCell ref="L26:M26"/>
    <mergeCell ref="A27:D27"/>
    <mergeCell ref="A34:D34"/>
    <mergeCell ref="A38:D38"/>
    <mergeCell ref="E27:J27"/>
    <mergeCell ref="L27:M27"/>
    <mergeCell ref="A28:D28"/>
    <mergeCell ref="E28:J28"/>
    <mergeCell ref="L28:M28"/>
    <mergeCell ref="A29:D29"/>
    <mergeCell ref="E29:J29"/>
    <mergeCell ref="L29:M29"/>
    <mergeCell ref="A30:D30"/>
    <mergeCell ref="E30:J30"/>
    <mergeCell ref="L30:M30"/>
    <mergeCell ref="A31:D31"/>
    <mergeCell ref="E31:J31"/>
    <mergeCell ref="L31:M31"/>
    <mergeCell ref="A32:D32"/>
    <mergeCell ref="A64:D64"/>
    <mergeCell ref="E64:J64"/>
    <mergeCell ref="L64:M64"/>
    <mergeCell ref="A65:D65"/>
    <mergeCell ref="E65:J65"/>
    <mergeCell ref="L65:M65"/>
    <mergeCell ref="A63:D63"/>
    <mergeCell ref="E63:J63"/>
    <mergeCell ref="L63:M63"/>
    <mergeCell ref="A68:D68"/>
    <mergeCell ref="E68:J68"/>
    <mergeCell ref="L68:M68"/>
    <mergeCell ref="A69:D69"/>
    <mergeCell ref="E69:J69"/>
    <mergeCell ref="L69:M69"/>
    <mergeCell ref="A66:D66"/>
    <mergeCell ref="E66:J66"/>
    <mergeCell ref="L66:M66"/>
    <mergeCell ref="A67:D67"/>
    <mergeCell ref="E67:J67"/>
    <mergeCell ref="L67:M67"/>
    <mergeCell ref="A72:D72"/>
    <mergeCell ref="E72:J72"/>
    <mergeCell ref="L72:M72"/>
    <mergeCell ref="L73:M73"/>
    <mergeCell ref="J78:M78"/>
    <mergeCell ref="A70:D70"/>
    <mergeCell ref="E70:J70"/>
    <mergeCell ref="L70:M70"/>
    <mergeCell ref="A71:D71"/>
    <mergeCell ref="E71:J71"/>
    <mergeCell ref="L71:M71"/>
  </mergeCells>
  <phoneticPr fontId="3"/>
  <dataValidations count="2">
    <dataValidation type="list" allowBlank="1" showInputMessage="1" showErrorMessage="1" sqref="I7" xr:uid="{4F0D59AA-CE67-43AE-B0C1-B5C696644186}">
      <formula1>$I$1:$I$5</formula1>
    </dataValidation>
    <dataValidation type="list" allowBlank="1" showInputMessage="1" showErrorMessage="1" sqref="Q20:Q72 O20:O72 X20:X72" xr:uid="{30D7AF9B-1731-4C2B-A58E-C2DC47AA2B62}">
      <formula1>$G$1:$G$4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49" orientation="portrait" r:id="rId1"/>
  <headerFooter>
    <oddHeader>&amp;R添付５</oddHeader>
  </headerFooter>
  <rowBreaks count="1" manualBreakCount="1">
    <brk id="72" max="2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a X q W V w b 3 a q a l A A A A 9 g A A A B I A H A B D b 2 5 m a W c v U G F j a 2 F n Z S 5 4 b W w g o h g A K K A U A A A A A A A A A A A A A A A A A A A A A A A A A A A A h Y 8 x D o I w G I W v Q r r T l h I T Q 3 7 K 4 G Y k I T E x r k 2 p U I V i a L H c z c E j e Q U x i r o 5 v u 9 9 w 3 v 3 6 w 2 y s W 2 C i + q t 7 k y K I k x R o I z s S m 2 q F A 3 u E C 5 R x q E Q 8 i Q q F U y y s c l o y x T V z p 0 T Q r z 3 2 M e 4 6 y v C K I 3 I P t 9 s Z a 1 a g T 6 y / i + H 2 l g n j F S I w + 4 1 h j M c s R g v K M M U y A w h 1 + Y r s G n v s / 2 B s B o a N / S K H 0 W 4 L o D M E c j 7 A 3 8 A U E s D B B Q A A g A I A G l 6 l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p e p Z X K I p H u A 4 A A A A R A A A A E w A c A E Z v c m 1 1 b G F z L 1 N l Y 3 R p b 2 4 x L m 0 g o h g A K K A U A A A A A A A A A A A A A A A A A A A A A A A A A A A A K 0 5 N L s n M z 1 M I h t C G 1 g B Q S w E C L Q A U A A I A C A B p e p Z X B v d q p q U A A A D 2 A A A A E g A A A A A A A A A A A A A A A A A A A A A A Q 2 9 u Z m l n L 1 B h Y 2 t h Z 2 U u e G 1 s U E s B A i 0 A F A A C A A g A a X q W V w / K 6 a u k A A A A 6 Q A A A B M A A A A A A A A A A A A A A A A A 8 Q A A A F t D b 2 5 0 Z W 5 0 X 1 R 5 c G V z X S 5 4 b W x Q S w E C L Q A U A A I A C A B p e p Z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5 1 n D d g 0 z R k C h k 6 d N a k T D f A A A A A A C A A A A A A A Q Z g A A A A E A A C A A A A D V W L 0 a / d t I T k x W 1 y z Q P F P t l 7 v 4 J R 4 L P J + q n l B J U n 7 Z J Q A A A A A O g A A A A A I A A C A A A A C M z 9 O d 1 R n 4 / J C d V o G y r Q Q d + V z s b q P U V S d a M k H E Y 3 B E G V A A A A D f I c G o s q O W P V Y T d 8 a q x S j D + S S K o t z R T U B 1 L k + w H 2 u I m W t y h B F T J I p u L F T P G B L E q r P T 4 y Q C W d e r D 4 Y 9 J 8 b t W N B e A 8 p h D F m s 4 n K x 3 w q e z z + e D U A A A A C 4 P F u F e K z k 1 5 R j 5 M 1 e m h M T Y s K l F M b 1 E J P r F E 0 r u t + / q y B N W I F J 1 C K z h R D Q p 0 7 2 j l b / R 7 t s g o s o b O Q y A 6 r I M z p 2 < / D a t a M a s h u p > 
</file>

<file path=customXml/itemProps1.xml><?xml version="1.0" encoding="utf-8"?>
<ds:datastoreItem xmlns:ds="http://schemas.openxmlformats.org/officeDocument/2006/customXml" ds:itemID="{F2A3F7C5-E095-4059-99C5-B67F175403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集計表  月度</vt:lpstr>
      <vt:lpstr>入力用</vt:lpstr>
      <vt:lpstr>食材費請求内訳（入力例）</vt:lpstr>
      <vt:lpstr>'食材費請求内訳（入力例）'!Print_Area</vt:lpstr>
      <vt:lpstr>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まんぷく三郎</dc:creator>
  <cp:lastModifiedBy>南　千穂</cp:lastModifiedBy>
  <cp:lastPrinted>2026-07-22T09:24:44Z</cp:lastPrinted>
  <dcterms:created xsi:type="dcterms:W3CDTF">2023-10-18T02:02:12Z</dcterms:created>
  <dcterms:modified xsi:type="dcterms:W3CDTF">2026-07-28T05:02:21Z</dcterms:modified>
</cp:coreProperties>
</file>