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08 指導関係\02実地指導関係\06 介護施設チェックリスト\HP\"/>
    </mc:Choice>
  </mc:AlternateContent>
  <xr:revisionPtr revIDLastSave="0" documentId="13_ncr:1_{89AF45F4-B2C4-4ECE-94A3-748CAAF9BB24}" xr6:coauthVersionLast="36" xr6:coauthVersionMax="36" xr10:uidLastSave="{00000000-0000-0000-0000-000000000000}"/>
  <bookViews>
    <workbookView xWindow="-105" yWindow="-105" windowWidth="19425" windowHeight="10425" tabRatio="889" xr2:uid="{00000000-000D-0000-FFFF-FFFF00000000}"/>
  </bookViews>
  <sheets>
    <sheet name="【１】共通" sheetId="12" r:id="rId1"/>
    <sheet name="【２】特養" sheetId="13" r:id="rId2"/>
    <sheet name="【２】老健" sheetId="10" r:id="rId3"/>
    <sheet name="【２】医療院" sheetId="16" r:id="rId4"/>
    <sheet name="【２】療養" sheetId="14" r:id="rId5"/>
    <sheet name="【３】勤務①" sheetId="6" r:id="rId6"/>
    <sheet name="【３】勤務①例" sheetId="7" r:id="rId7"/>
    <sheet name="【３】勤務②" sheetId="19" r:id="rId8"/>
    <sheet name="【３】勤務②例" sheetId="18" r:id="rId9"/>
    <sheet name="【３】勤務③通リ" sheetId="9" r:id="rId10"/>
    <sheet name="【４】在宅復帰" sheetId="11" r:id="rId11"/>
    <sheet name="⑤表" sheetId="17" r:id="rId12"/>
    <sheet name="【５】療養夜間" sheetId="15" r:id="rId13"/>
    <sheet name="和暦西暦" sheetId="5" r:id="rId14"/>
  </sheets>
  <definedNames>
    <definedName name="_xlnm.Print_Area" localSheetId="0">【１】共通!$A$1:$AO$34</definedName>
    <definedName name="_xlnm.Print_Area" localSheetId="3">【２】医療院!$A$1:$Z$127</definedName>
    <definedName name="_xlnm.Print_Area" localSheetId="1">【２】特養!$A$1:$Z$89</definedName>
    <definedName name="_xlnm.Print_Area" localSheetId="4">【２】療養!$A$1:$Y$75</definedName>
    <definedName name="_xlnm.Print_Area" localSheetId="2">【２】老健!$A$1:$Z$133</definedName>
    <definedName name="_xlnm.Print_Area" localSheetId="5">【３】勤務①!$A$1:$AL$75</definedName>
    <definedName name="_xlnm.Print_Area" localSheetId="6">【３】勤務①例!$A$1:$AP$105</definedName>
    <definedName name="_xlnm.Print_Area" localSheetId="7">【３】勤務②!$A$1:$AS$222</definedName>
    <definedName name="_xlnm.Print_Area" localSheetId="8">【３】勤務②例!$A$1:$AS$225</definedName>
    <definedName name="_xlnm.Print_Area" localSheetId="9">【３】勤務③通リ!$A$1:$AL$75</definedName>
    <definedName name="_xlnm.Print_Area" localSheetId="10">【４】在宅復帰!$A$1:$P$179</definedName>
    <definedName name="_xlnm.Print_Area" localSheetId="12">【５】療養夜間!$A$1:$BJ$66</definedName>
    <definedName name="_xlnm.Print_Titles" localSheetId="5">【３】勤務①!$7:$9</definedName>
    <definedName name="_xlnm.Print_Titles" localSheetId="7">【３】勤務②!$7:$9</definedName>
    <definedName name="_xlnm.Print_Titles" localSheetId="9">【３】勤務③通リ!$6:$8</definedName>
  </definedNames>
  <calcPr calcId="191029"/>
</workbook>
</file>

<file path=xl/calcChain.xml><?xml version="1.0" encoding="utf-8"?>
<calcChain xmlns="http://schemas.openxmlformats.org/spreadsheetml/2006/main">
  <c r="AR221" i="19" l="1"/>
  <c r="AO221" i="19"/>
  <c r="AN221" i="19"/>
  <c r="F221" i="19"/>
  <c r="AR220" i="19"/>
  <c r="AO220" i="19"/>
  <c r="AN220" i="19"/>
  <c r="F220" i="19"/>
  <c r="AR219" i="19"/>
  <c r="AO219" i="19"/>
  <c r="AN219" i="19"/>
  <c r="F219" i="19"/>
  <c r="AR218" i="19"/>
  <c r="AO218" i="19"/>
  <c r="AN218" i="19"/>
  <c r="F218" i="19"/>
  <c r="AR217" i="19"/>
  <c r="AO217" i="19"/>
  <c r="AN217" i="19"/>
  <c r="F217" i="19"/>
  <c r="AR216" i="19"/>
  <c r="AO216" i="19"/>
  <c r="AN216" i="19"/>
  <c r="F216" i="19"/>
  <c r="AR215" i="19"/>
  <c r="AO215" i="19"/>
  <c r="AN215" i="19"/>
  <c r="F215" i="19"/>
  <c r="AR214" i="19"/>
  <c r="AO214" i="19"/>
  <c r="AN214" i="19"/>
  <c r="F214" i="19"/>
  <c r="AR213" i="19"/>
  <c r="AO213" i="19"/>
  <c r="AN213" i="19"/>
  <c r="F213" i="19"/>
  <c r="AR212" i="19"/>
  <c r="AO212" i="19"/>
  <c r="AN212" i="19"/>
  <c r="F212" i="19"/>
  <c r="AR211" i="19"/>
  <c r="AO211" i="19"/>
  <c r="AN211" i="19"/>
  <c r="F211" i="19"/>
  <c r="AR210" i="19"/>
  <c r="AO210" i="19"/>
  <c r="AN210" i="19"/>
  <c r="F210" i="19"/>
  <c r="AR209" i="19"/>
  <c r="AO209" i="19"/>
  <c r="AN209" i="19"/>
  <c r="F209" i="19"/>
  <c r="AR208" i="19"/>
  <c r="AO208" i="19"/>
  <c r="AN208" i="19"/>
  <c r="F208" i="19"/>
  <c r="AR207" i="19"/>
  <c r="AO207" i="19"/>
  <c r="AN207" i="19"/>
  <c r="F207" i="19"/>
  <c r="AR206" i="19"/>
  <c r="AO206" i="19"/>
  <c r="AN206" i="19"/>
  <c r="F206" i="19"/>
  <c r="AR205" i="19"/>
  <c r="AO205" i="19"/>
  <c r="AN205" i="19"/>
  <c r="F205" i="19"/>
  <c r="AR204" i="19"/>
  <c r="AO204" i="19"/>
  <c r="AN204" i="19"/>
  <c r="F204" i="19"/>
  <c r="AR203" i="19"/>
  <c r="AO203" i="19"/>
  <c r="AN203" i="19"/>
  <c r="F203" i="19"/>
  <c r="AR202" i="19"/>
  <c r="AO202" i="19"/>
  <c r="AN202" i="19"/>
  <c r="F202" i="19"/>
  <c r="AR201" i="19"/>
  <c r="AO201" i="19"/>
  <c r="AN201" i="19"/>
  <c r="F201" i="19"/>
  <c r="AR200" i="19"/>
  <c r="AO200" i="19"/>
  <c r="AN200" i="19"/>
  <c r="F200" i="19"/>
  <c r="AR199" i="19"/>
  <c r="AO199" i="19"/>
  <c r="AN199" i="19"/>
  <c r="F199" i="19"/>
  <c r="AR198" i="19"/>
  <c r="AO198" i="19"/>
  <c r="AN198" i="19"/>
  <c r="F198" i="19"/>
  <c r="AR197" i="19"/>
  <c r="AO197" i="19"/>
  <c r="AN197" i="19"/>
  <c r="F197" i="19"/>
  <c r="N192" i="19"/>
  <c r="N193" i="19" s="1"/>
  <c r="AL6" i="19" s="1"/>
  <c r="AM175" i="19"/>
  <c r="F175" i="19"/>
  <c r="C175" i="19"/>
  <c r="AM174" i="19"/>
  <c r="F174" i="19"/>
  <c r="C174" i="19"/>
  <c r="AM173" i="19"/>
  <c r="F173" i="19"/>
  <c r="C173" i="19"/>
  <c r="AM172" i="19"/>
  <c r="F172" i="19"/>
  <c r="C172" i="19"/>
  <c r="AM171" i="19"/>
  <c r="F171" i="19"/>
  <c r="C171" i="19"/>
  <c r="AM170" i="19"/>
  <c r="F170" i="19"/>
  <c r="C170" i="19"/>
  <c r="AM169" i="19"/>
  <c r="F169" i="19"/>
  <c r="C169" i="19"/>
  <c r="AM168" i="19"/>
  <c r="F168" i="19"/>
  <c r="C168" i="19"/>
  <c r="AM167" i="19"/>
  <c r="F167" i="19"/>
  <c r="C167" i="19"/>
  <c r="AM166" i="19"/>
  <c r="F166" i="19"/>
  <c r="C166" i="19"/>
  <c r="AM165" i="19"/>
  <c r="F165" i="19"/>
  <c r="C165" i="19"/>
  <c r="AM164" i="19"/>
  <c r="F164" i="19"/>
  <c r="C164" i="19"/>
  <c r="AM163" i="19"/>
  <c r="F163" i="19"/>
  <c r="C163" i="19"/>
  <c r="AM162" i="19"/>
  <c r="F162" i="19"/>
  <c r="C162" i="19"/>
  <c r="AM161" i="19"/>
  <c r="F161" i="19"/>
  <c r="C161" i="19"/>
  <c r="AM160" i="19"/>
  <c r="F160" i="19"/>
  <c r="C160" i="19"/>
  <c r="AM159" i="19"/>
  <c r="F159" i="19"/>
  <c r="C159" i="19"/>
  <c r="AM158" i="19"/>
  <c r="F158" i="19"/>
  <c r="C158" i="19"/>
  <c r="AM157" i="19"/>
  <c r="F157" i="19"/>
  <c r="C157" i="19"/>
  <c r="AM156" i="19"/>
  <c r="F156" i="19"/>
  <c r="C156" i="19"/>
  <c r="AM155" i="19"/>
  <c r="F155" i="19"/>
  <c r="C155" i="19"/>
  <c r="AM154" i="19"/>
  <c r="F154" i="19"/>
  <c r="C154" i="19"/>
  <c r="AM153" i="19"/>
  <c r="F153" i="19"/>
  <c r="C153" i="19"/>
  <c r="AM152" i="19"/>
  <c r="F152" i="19"/>
  <c r="C152" i="19"/>
  <c r="AM151" i="19"/>
  <c r="F151" i="19"/>
  <c r="C151" i="19"/>
  <c r="AK150" i="19"/>
  <c r="AJ150" i="19"/>
  <c r="AI150" i="19"/>
  <c r="AH150" i="19"/>
  <c r="AG150" i="19"/>
  <c r="AF150" i="19"/>
  <c r="AE150" i="19"/>
  <c r="AD150" i="19"/>
  <c r="AC150" i="19"/>
  <c r="AB150" i="19"/>
  <c r="AA150" i="19"/>
  <c r="Z150" i="19"/>
  <c r="Y150" i="19"/>
  <c r="X150" i="19"/>
  <c r="W150" i="19"/>
  <c r="V150" i="19"/>
  <c r="U150" i="19"/>
  <c r="T150" i="19"/>
  <c r="S150" i="19"/>
  <c r="R150" i="19"/>
  <c r="Q150" i="19"/>
  <c r="P150" i="19"/>
  <c r="O150" i="19"/>
  <c r="N150" i="19"/>
  <c r="M150" i="19"/>
  <c r="L150" i="19"/>
  <c r="K150" i="19"/>
  <c r="J150" i="19"/>
  <c r="I150" i="19"/>
  <c r="H150" i="19"/>
  <c r="G150" i="19"/>
  <c r="AD148" i="19"/>
  <c r="C148" i="19"/>
  <c r="C149" i="19" s="1"/>
  <c r="M148" i="19" s="1"/>
  <c r="U148" i="19" s="1"/>
  <c r="F143" i="19"/>
  <c r="AP141" i="19"/>
  <c r="AO141" i="19"/>
  <c r="AN141" i="19"/>
  <c r="AK141" i="19"/>
  <c r="AJ141" i="19"/>
  <c r="AI141" i="19"/>
  <c r="AH141" i="19"/>
  <c r="AG141" i="19"/>
  <c r="AF141" i="19"/>
  <c r="AE141" i="19"/>
  <c r="AD141" i="19"/>
  <c r="AC141" i="19"/>
  <c r="AB141" i="19"/>
  <c r="AA141" i="19"/>
  <c r="Z141" i="19"/>
  <c r="Y141" i="19"/>
  <c r="X141" i="19"/>
  <c r="W141" i="19"/>
  <c r="V141" i="19"/>
  <c r="U141" i="19"/>
  <c r="T141" i="19"/>
  <c r="S141" i="19"/>
  <c r="R141" i="19"/>
  <c r="Q141" i="19"/>
  <c r="P141" i="19"/>
  <c r="O141" i="19"/>
  <c r="N141" i="19"/>
  <c r="M141" i="19"/>
  <c r="L141" i="19"/>
  <c r="K141" i="19"/>
  <c r="J141" i="19"/>
  <c r="I141" i="19"/>
  <c r="H141" i="19"/>
  <c r="G141" i="19"/>
  <c r="AP139" i="19"/>
  <c r="AO139" i="19"/>
  <c r="AN139" i="19"/>
  <c r="AK139" i="19"/>
  <c r="AJ139" i="19"/>
  <c r="AI139" i="19"/>
  <c r="AH139" i="19"/>
  <c r="AG139" i="19"/>
  <c r="AF139" i="19"/>
  <c r="AE139" i="19"/>
  <c r="AD139" i="19"/>
  <c r="AC139" i="19"/>
  <c r="AB139" i="19"/>
  <c r="AA139" i="19"/>
  <c r="Z139" i="19"/>
  <c r="Y139" i="19"/>
  <c r="X139" i="19"/>
  <c r="W139" i="19"/>
  <c r="V139" i="19"/>
  <c r="U139" i="19"/>
  <c r="T139" i="19"/>
  <c r="S139" i="19"/>
  <c r="R139" i="19"/>
  <c r="Q139" i="19"/>
  <c r="P139" i="19"/>
  <c r="O139" i="19"/>
  <c r="N139" i="19"/>
  <c r="M139" i="19"/>
  <c r="L139" i="19"/>
  <c r="K139" i="19"/>
  <c r="J139" i="19"/>
  <c r="AL139" i="19" s="1"/>
  <c r="I139" i="19"/>
  <c r="H139" i="19"/>
  <c r="G139" i="19"/>
  <c r="AL138" i="19"/>
  <c r="AP137" i="19"/>
  <c r="AO137" i="19"/>
  <c r="AN137" i="19"/>
  <c r="AK137" i="19"/>
  <c r="AJ137" i="19"/>
  <c r="AI137" i="19"/>
  <c r="AH137" i="19"/>
  <c r="AG137" i="19"/>
  <c r="AF137"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G137" i="19"/>
  <c r="AP135" i="19"/>
  <c r="AO135" i="19"/>
  <c r="AN135" i="19"/>
  <c r="AK135" i="19"/>
  <c r="AJ135" i="19"/>
  <c r="AI135" i="19"/>
  <c r="AH135" i="19"/>
  <c r="AG135" i="19"/>
  <c r="AF135" i="19"/>
  <c r="AE135" i="19"/>
  <c r="AD135" i="19"/>
  <c r="AC135" i="19"/>
  <c r="AB135" i="19"/>
  <c r="AA135" i="19"/>
  <c r="Z135" i="19"/>
  <c r="Y135" i="19"/>
  <c r="X135" i="19"/>
  <c r="W135" i="19"/>
  <c r="V135" i="19"/>
  <c r="U135" i="19"/>
  <c r="T135" i="19"/>
  <c r="S135" i="19"/>
  <c r="R135" i="19"/>
  <c r="Q135" i="19"/>
  <c r="P135" i="19"/>
  <c r="O135" i="19"/>
  <c r="N135" i="19"/>
  <c r="M135" i="19"/>
  <c r="L135" i="19"/>
  <c r="K135" i="19"/>
  <c r="J135" i="19"/>
  <c r="I135" i="19"/>
  <c r="H135" i="19"/>
  <c r="G135" i="19"/>
  <c r="AL135" i="19" s="1"/>
  <c r="AP133" i="19"/>
  <c r="AO133" i="19"/>
  <c r="AN133" i="19"/>
  <c r="AK133" i="19"/>
  <c r="AJ133" i="19"/>
  <c r="AI133" i="19"/>
  <c r="AH133" i="19"/>
  <c r="AG133" i="19"/>
  <c r="AF133" i="19"/>
  <c r="AE133" i="19"/>
  <c r="AD133" i="19"/>
  <c r="AC133" i="19"/>
  <c r="AB133" i="19"/>
  <c r="AA133" i="19"/>
  <c r="Z133" i="19"/>
  <c r="Y133" i="19"/>
  <c r="X133" i="19"/>
  <c r="W133" i="19"/>
  <c r="V133" i="19"/>
  <c r="U133" i="19"/>
  <c r="T133" i="19"/>
  <c r="S133" i="19"/>
  <c r="R133" i="19"/>
  <c r="Q133" i="19"/>
  <c r="P133" i="19"/>
  <c r="O133" i="19"/>
  <c r="N133" i="19"/>
  <c r="M133" i="19"/>
  <c r="L133" i="19"/>
  <c r="K133" i="19"/>
  <c r="J133" i="19"/>
  <c r="I133" i="19"/>
  <c r="H133" i="19"/>
  <c r="G133" i="19"/>
  <c r="AP131" i="19"/>
  <c r="AO131" i="19"/>
  <c r="AN131" i="19"/>
  <c r="AK131" i="19"/>
  <c r="AJ131" i="19"/>
  <c r="AI131" i="19"/>
  <c r="AH131" i="19"/>
  <c r="AG131" i="19"/>
  <c r="AF131" i="19"/>
  <c r="AE131" i="19"/>
  <c r="AD131" i="19"/>
  <c r="AC131" i="19"/>
  <c r="AB131" i="19"/>
  <c r="AA131" i="19"/>
  <c r="Z131" i="19"/>
  <c r="Y131" i="19"/>
  <c r="X131" i="19"/>
  <c r="W131" i="19"/>
  <c r="V131" i="19"/>
  <c r="U131" i="19"/>
  <c r="T131" i="19"/>
  <c r="S131" i="19"/>
  <c r="R131" i="19"/>
  <c r="Q131" i="19"/>
  <c r="P131" i="19"/>
  <c r="O131" i="19"/>
  <c r="N131" i="19"/>
  <c r="M131" i="19"/>
  <c r="L131" i="19"/>
  <c r="K131" i="19"/>
  <c r="J131" i="19"/>
  <c r="I131" i="19"/>
  <c r="H131" i="19"/>
  <c r="G131" i="19"/>
  <c r="AL130" i="19" s="1"/>
  <c r="AP129" i="19"/>
  <c r="AO129" i="19"/>
  <c r="AN129" i="19"/>
  <c r="AK129" i="19"/>
  <c r="AJ129" i="19"/>
  <c r="AI129" i="19"/>
  <c r="AH129" i="19"/>
  <c r="AG129" i="19"/>
  <c r="AF129" i="19"/>
  <c r="AE129" i="19"/>
  <c r="AD129" i="19"/>
  <c r="AC129" i="19"/>
  <c r="AB129" i="19"/>
  <c r="AA129" i="19"/>
  <c r="Z129" i="19"/>
  <c r="Y129" i="19"/>
  <c r="X129" i="19"/>
  <c r="W129" i="19"/>
  <c r="V129" i="19"/>
  <c r="U129" i="19"/>
  <c r="T129" i="19"/>
  <c r="S129" i="19"/>
  <c r="R129" i="19"/>
  <c r="Q129" i="19"/>
  <c r="P129" i="19"/>
  <c r="O129" i="19"/>
  <c r="N129" i="19"/>
  <c r="M129" i="19"/>
  <c r="L129" i="19"/>
  <c r="K129" i="19"/>
  <c r="J129" i="19"/>
  <c r="I129" i="19"/>
  <c r="H129" i="19"/>
  <c r="G129" i="19"/>
  <c r="AP127" i="19"/>
  <c r="AO127" i="19"/>
  <c r="AN127" i="19"/>
  <c r="AK127" i="19"/>
  <c r="AJ127" i="19"/>
  <c r="AI127" i="19"/>
  <c r="AH127" i="19"/>
  <c r="AG127" i="19"/>
  <c r="AF127" i="19"/>
  <c r="AE127" i="19"/>
  <c r="AD127" i="19"/>
  <c r="AC127" i="19"/>
  <c r="AB127" i="19"/>
  <c r="AA127" i="19"/>
  <c r="Z127" i="19"/>
  <c r="Y127" i="19"/>
  <c r="X127" i="19"/>
  <c r="W127" i="19"/>
  <c r="V127" i="19"/>
  <c r="U127" i="19"/>
  <c r="T127" i="19"/>
  <c r="S127" i="19"/>
  <c r="R127" i="19"/>
  <c r="Q127" i="19"/>
  <c r="P127" i="19"/>
  <c r="O127" i="19"/>
  <c r="N127" i="19"/>
  <c r="M127" i="19"/>
  <c r="L127" i="19"/>
  <c r="K127" i="19"/>
  <c r="J127" i="19"/>
  <c r="I127" i="19"/>
  <c r="H127" i="19"/>
  <c r="G127" i="19"/>
  <c r="AP125" i="19"/>
  <c r="AO125" i="19"/>
  <c r="AN125" i="19"/>
  <c r="AK125" i="19"/>
  <c r="AJ125" i="19"/>
  <c r="AI125" i="19"/>
  <c r="AH125" i="19"/>
  <c r="AG125" i="19"/>
  <c r="AF125" i="19"/>
  <c r="AE125" i="19"/>
  <c r="AD125" i="19"/>
  <c r="AC125" i="19"/>
  <c r="AB125" i="19"/>
  <c r="AA125" i="19"/>
  <c r="Z125" i="19"/>
  <c r="Y125" i="19"/>
  <c r="X125" i="19"/>
  <c r="W125" i="19"/>
  <c r="V125" i="19"/>
  <c r="U125" i="19"/>
  <c r="T125" i="19"/>
  <c r="S125" i="19"/>
  <c r="R125" i="19"/>
  <c r="Q125" i="19"/>
  <c r="P125" i="19"/>
  <c r="O125" i="19"/>
  <c r="N125" i="19"/>
  <c r="M125" i="19"/>
  <c r="L125" i="19"/>
  <c r="K125" i="19"/>
  <c r="J125" i="19"/>
  <c r="I125" i="19"/>
  <c r="H125" i="19"/>
  <c r="G125" i="19"/>
  <c r="AP123" i="19"/>
  <c r="AO123" i="19"/>
  <c r="AN123" i="19"/>
  <c r="AK123" i="19"/>
  <c r="AJ123" i="19"/>
  <c r="AI123" i="19"/>
  <c r="AH123" i="19"/>
  <c r="AG123" i="19"/>
  <c r="AF123" i="19"/>
  <c r="AE123" i="19"/>
  <c r="AD123" i="19"/>
  <c r="AC123" i="19"/>
  <c r="AB123" i="19"/>
  <c r="AA123" i="19"/>
  <c r="Z123" i="19"/>
  <c r="Y123" i="19"/>
  <c r="X123" i="19"/>
  <c r="W123" i="19"/>
  <c r="V123" i="19"/>
  <c r="U123" i="19"/>
  <c r="T123" i="19"/>
  <c r="S123" i="19"/>
  <c r="R123" i="19"/>
  <c r="Q123" i="19"/>
  <c r="P123" i="19"/>
  <c r="O123" i="19"/>
  <c r="N123" i="19"/>
  <c r="M123" i="19"/>
  <c r="L123" i="19"/>
  <c r="K123" i="19"/>
  <c r="J123" i="19"/>
  <c r="I123" i="19"/>
  <c r="H123" i="19"/>
  <c r="AL122" i="19" s="1"/>
  <c r="G123" i="19"/>
  <c r="AP121" i="19"/>
  <c r="AO121" i="19"/>
  <c r="AN121" i="19"/>
  <c r="AK121" i="19"/>
  <c r="AJ121" i="19"/>
  <c r="AI121" i="19"/>
  <c r="AH121" i="19"/>
  <c r="AG121" i="19"/>
  <c r="AF121" i="19"/>
  <c r="AE121"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AP119" i="19"/>
  <c r="AO119" i="19"/>
  <c r="AN119" i="19"/>
  <c r="AK119" i="19"/>
  <c r="AJ119" i="19"/>
  <c r="AI119" i="19"/>
  <c r="AH119" i="19"/>
  <c r="AG119" i="19"/>
  <c r="AF119" i="19"/>
  <c r="AE119" i="19"/>
  <c r="AD119" i="19"/>
  <c r="AC119" i="19"/>
  <c r="AB119" i="19"/>
  <c r="AA119" i="19"/>
  <c r="Z119" i="19"/>
  <c r="Y119" i="19"/>
  <c r="X119" i="19"/>
  <c r="W119" i="19"/>
  <c r="V119" i="19"/>
  <c r="U119" i="19"/>
  <c r="T119" i="19"/>
  <c r="S119" i="19"/>
  <c r="R119" i="19"/>
  <c r="Q119" i="19"/>
  <c r="P119" i="19"/>
  <c r="O119" i="19"/>
  <c r="N119" i="19"/>
  <c r="M119" i="19"/>
  <c r="L119" i="19"/>
  <c r="K119" i="19"/>
  <c r="J119" i="19"/>
  <c r="I119" i="19"/>
  <c r="H119" i="19"/>
  <c r="G119" i="19"/>
  <c r="AP117" i="19"/>
  <c r="AO117" i="19"/>
  <c r="AN117" i="19"/>
  <c r="AK117" i="19"/>
  <c r="AJ117" i="19"/>
  <c r="AI117" i="19"/>
  <c r="AH117" i="19"/>
  <c r="AG117" i="19"/>
  <c r="AF117" i="19"/>
  <c r="AE117" i="19"/>
  <c r="AD117" i="19"/>
  <c r="AC117" i="19"/>
  <c r="AB117" i="19"/>
  <c r="AA117" i="19"/>
  <c r="Z117" i="19"/>
  <c r="Y117" i="19"/>
  <c r="X117" i="19"/>
  <c r="W117" i="19"/>
  <c r="V117" i="19"/>
  <c r="U117" i="19"/>
  <c r="T117" i="19"/>
  <c r="S117" i="19"/>
  <c r="R117" i="19"/>
  <c r="Q117" i="19"/>
  <c r="P117" i="19"/>
  <c r="O117" i="19"/>
  <c r="N117" i="19"/>
  <c r="M117" i="19"/>
  <c r="L117" i="19"/>
  <c r="K117" i="19"/>
  <c r="J117" i="19"/>
  <c r="I117" i="19"/>
  <c r="H117" i="19"/>
  <c r="G117" i="19"/>
  <c r="AP115" i="19"/>
  <c r="AO115" i="19"/>
  <c r="AN115" i="19"/>
  <c r="AK115" i="19"/>
  <c r="AJ115" i="19"/>
  <c r="AI115" i="19"/>
  <c r="AH115" i="19"/>
  <c r="AG115" i="19"/>
  <c r="AF115" i="19"/>
  <c r="AE115" i="19"/>
  <c r="AD115" i="19"/>
  <c r="AC115" i="19"/>
  <c r="AB115" i="19"/>
  <c r="AA115" i="19"/>
  <c r="Z115" i="19"/>
  <c r="Y115" i="19"/>
  <c r="X115" i="19"/>
  <c r="W115" i="19"/>
  <c r="V115" i="19"/>
  <c r="U115" i="19"/>
  <c r="T115" i="19"/>
  <c r="S115" i="19"/>
  <c r="R115" i="19"/>
  <c r="Q115" i="19"/>
  <c r="P115" i="19"/>
  <c r="O115" i="19"/>
  <c r="N115" i="19"/>
  <c r="M115" i="19"/>
  <c r="L115" i="19"/>
  <c r="K115" i="19"/>
  <c r="J115" i="19"/>
  <c r="I115" i="19"/>
  <c r="H115" i="19"/>
  <c r="G115" i="19"/>
  <c r="AL114" i="19" s="1"/>
  <c r="AP113" i="19"/>
  <c r="AO113" i="19"/>
  <c r="AN113" i="19"/>
  <c r="AK113" i="19"/>
  <c r="AJ113" i="19"/>
  <c r="AI113" i="19"/>
  <c r="AH113" i="19"/>
  <c r="AG113" i="19"/>
  <c r="AF113" i="19"/>
  <c r="AE113" i="19"/>
  <c r="AD113" i="19"/>
  <c r="AC113" i="19"/>
  <c r="AB113" i="19"/>
  <c r="AA113" i="19"/>
  <c r="Z113" i="19"/>
  <c r="Y113" i="19"/>
  <c r="X113" i="19"/>
  <c r="W113" i="19"/>
  <c r="V113" i="19"/>
  <c r="U113" i="19"/>
  <c r="T113" i="19"/>
  <c r="S113" i="19"/>
  <c r="R113" i="19"/>
  <c r="Q113" i="19"/>
  <c r="P113" i="19"/>
  <c r="O113" i="19"/>
  <c r="N113" i="19"/>
  <c r="M113" i="19"/>
  <c r="L113" i="19"/>
  <c r="K113" i="19"/>
  <c r="J113" i="19"/>
  <c r="I113" i="19"/>
  <c r="H113" i="19"/>
  <c r="G113" i="19"/>
  <c r="AP111" i="19"/>
  <c r="AO111" i="19"/>
  <c r="AN111" i="19"/>
  <c r="AK111" i="19"/>
  <c r="AJ111" i="19"/>
  <c r="AI111" i="19"/>
  <c r="AH111" i="19"/>
  <c r="AG111" i="19"/>
  <c r="AF111" i="19"/>
  <c r="AE111" i="19"/>
  <c r="AD111" i="19"/>
  <c r="AC111" i="19"/>
  <c r="AB111" i="19"/>
  <c r="AA111" i="19"/>
  <c r="Z111" i="19"/>
  <c r="Y111" i="19"/>
  <c r="X111" i="19"/>
  <c r="W111" i="19"/>
  <c r="V111" i="19"/>
  <c r="U111" i="19"/>
  <c r="T111" i="19"/>
  <c r="S111" i="19"/>
  <c r="R111" i="19"/>
  <c r="Q111" i="19"/>
  <c r="P111" i="19"/>
  <c r="O111" i="19"/>
  <c r="N111" i="19"/>
  <c r="M111" i="19"/>
  <c r="L111" i="19"/>
  <c r="K111" i="19"/>
  <c r="J111" i="19"/>
  <c r="I111" i="19"/>
  <c r="H111" i="19"/>
  <c r="G111" i="19"/>
  <c r="AP109" i="19"/>
  <c r="AO109" i="19"/>
  <c r="AN109" i="19"/>
  <c r="AK109" i="19"/>
  <c r="AJ109" i="19"/>
  <c r="AI109" i="19"/>
  <c r="AH109" i="19"/>
  <c r="AG109" i="19"/>
  <c r="AF109" i="19"/>
  <c r="AE109" i="19"/>
  <c r="AD109" i="19"/>
  <c r="AC109" i="19"/>
  <c r="AB109" i="19"/>
  <c r="AA109" i="19"/>
  <c r="Z109" i="19"/>
  <c r="Y109" i="19"/>
  <c r="X109" i="19"/>
  <c r="W109" i="19"/>
  <c r="V109" i="19"/>
  <c r="U109" i="19"/>
  <c r="T109" i="19"/>
  <c r="S109" i="19"/>
  <c r="R109" i="19"/>
  <c r="Q109" i="19"/>
  <c r="P109" i="19"/>
  <c r="O109" i="19"/>
  <c r="N109" i="19"/>
  <c r="M109" i="19"/>
  <c r="L109" i="19"/>
  <c r="K109" i="19"/>
  <c r="J109" i="19"/>
  <c r="I109" i="19"/>
  <c r="H109" i="19"/>
  <c r="G109" i="19"/>
  <c r="AP107" i="19"/>
  <c r="AO107" i="19"/>
  <c r="AN107" i="19"/>
  <c r="AK107" i="19"/>
  <c r="AJ107" i="19"/>
  <c r="AI107" i="19"/>
  <c r="AH107" i="19"/>
  <c r="AG107" i="19"/>
  <c r="AF107" i="19"/>
  <c r="AE107" i="19"/>
  <c r="AD107" i="19"/>
  <c r="AC107" i="19"/>
  <c r="AB107" i="19"/>
  <c r="AA107" i="19"/>
  <c r="Z107" i="19"/>
  <c r="Y107" i="19"/>
  <c r="X107" i="19"/>
  <c r="W107" i="19"/>
  <c r="V107" i="19"/>
  <c r="U107" i="19"/>
  <c r="T107" i="19"/>
  <c r="S107" i="19"/>
  <c r="R107" i="19"/>
  <c r="Q107" i="19"/>
  <c r="P107" i="19"/>
  <c r="O107" i="19"/>
  <c r="N107" i="19"/>
  <c r="M107" i="19"/>
  <c r="L107" i="19"/>
  <c r="K107" i="19"/>
  <c r="J107" i="19"/>
  <c r="AL107" i="19" s="1"/>
  <c r="I107" i="19"/>
  <c r="H107" i="19"/>
  <c r="G107" i="19"/>
  <c r="AL106" i="19"/>
  <c r="AP105" i="19"/>
  <c r="AO105" i="19"/>
  <c r="AN105" i="19"/>
  <c r="AK105" i="19"/>
  <c r="AJ105" i="19"/>
  <c r="AI105" i="19"/>
  <c r="AH105" i="19"/>
  <c r="AG105" i="19"/>
  <c r="AF105" i="19"/>
  <c r="AE105" i="19"/>
  <c r="AD105" i="19"/>
  <c r="AC105" i="19"/>
  <c r="AB105" i="19"/>
  <c r="AA105" i="19"/>
  <c r="Z105" i="19"/>
  <c r="Y105" i="19"/>
  <c r="X105" i="19"/>
  <c r="W105" i="19"/>
  <c r="V105" i="19"/>
  <c r="U105" i="19"/>
  <c r="T105" i="19"/>
  <c r="S105" i="19"/>
  <c r="R105" i="19"/>
  <c r="Q105" i="19"/>
  <c r="P105" i="19"/>
  <c r="O105" i="19"/>
  <c r="N105" i="19"/>
  <c r="M105" i="19"/>
  <c r="L105" i="19"/>
  <c r="K105" i="19"/>
  <c r="J105" i="19"/>
  <c r="I105" i="19"/>
  <c r="H105" i="19"/>
  <c r="G105" i="19"/>
  <c r="AP103" i="19"/>
  <c r="AO103" i="19"/>
  <c r="AN103" i="19"/>
  <c r="AK103" i="19"/>
  <c r="AJ103" i="19"/>
  <c r="AI103" i="19"/>
  <c r="AH103" i="19"/>
  <c r="AG103" i="19"/>
  <c r="AF103" i="19"/>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G103" i="19"/>
  <c r="AP101" i="19"/>
  <c r="AO101" i="19"/>
  <c r="AN101" i="19"/>
  <c r="AK101" i="19"/>
  <c r="AJ101" i="19"/>
  <c r="AI101" i="19"/>
  <c r="AH101" i="19"/>
  <c r="AG101" i="19"/>
  <c r="AF101" i="19"/>
  <c r="AE101" i="19"/>
  <c r="AD101" i="19"/>
  <c r="AC101" i="19"/>
  <c r="AB101" i="19"/>
  <c r="AA101" i="19"/>
  <c r="Z101" i="19"/>
  <c r="Y101" i="19"/>
  <c r="X101" i="19"/>
  <c r="W101" i="19"/>
  <c r="V101" i="19"/>
  <c r="U101" i="19"/>
  <c r="T101" i="19"/>
  <c r="S101" i="19"/>
  <c r="R101" i="19"/>
  <c r="Q101" i="19"/>
  <c r="P101" i="19"/>
  <c r="O101" i="19"/>
  <c r="N101" i="19"/>
  <c r="M101" i="19"/>
  <c r="L101" i="19"/>
  <c r="K101" i="19"/>
  <c r="J101" i="19"/>
  <c r="I101" i="19"/>
  <c r="H101" i="19"/>
  <c r="G101" i="19"/>
  <c r="AP99" i="19"/>
  <c r="AO99" i="19"/>
  <c r="AN99" i="19"/>
  <c r="AK99" i="19"/>
  <c r="AJ99" i="19"/>
  <c r="AI99" i="19"/>
  <c r="AH99" i="19"/>
  <c r="AG99" i="19"/>
  <c r="AF99" i="19"/>
  <c r="AE99" i="19"/>
  <c r="AD99" i="19"/>
  <c r="AC99" i="19"/>
  <c r="AB99" i="19"/>
  <c r="AA99" i="19"/>
  <c r="Z99" i="19"/>
  <c r="Y99" i="19"/>
  <c r="X99" i="19"/>
  <c r="W99" i="19"/>
  <c r="V99" i="19"/>
  <c r="U99" i="19"/>
  <c r="T99" i="19"/>
  <c r="S99" i="19"/>
  <c r="R99" i="19"/>
  <c r="Q99" i="19"/>
  <c r="P99" i="19"/>
  <c r="O99" i="19"/>
  <c r="N99" i="19"/>
  <c r="M99" i="19"/>
  <c r="L99" i="19"/>
  <c r="K99" i="19"/>
  <c r="J99" i="19"/>
  <c r="I99" i="19"/>
  <c r="H99" i="19"/>
  <c r="G99" i="19"/>
  <c r="AP97" i="19"/>
  <c r="AO97" i="19"/>
  <c r="AN97" i="19"/>
  <c r="AK97" i="19"/>
  <c r="AJ97" i="19"/>
  <c r="AI97" i="19"/>
  <c r="AH97" i="19"/>
  <c r="AG97" i="19"/>
  <c r="AF97" i="19"/>
  <c r="AE97" i="19"/>
  <c r="AD97" i="19"/>
  <c r="AC97" i="19"/>
  <c r="AB97" i="19"/>
  <c r="AA97" i="19"/>
  <c r="Z97" i="19"/>
  <c r="Y97" i="19"/>
  <c r="X97" i="19"/>
  <c r="W97" i="19"/>
  <c r="V97" i="19"/>
  <c r="U97" i="19"/>
  <c r="T97" i="19"/>
  <c r="S97" i="19"/>
  <c r="R97" i="19"/>
  <c r="Q97" i="19"/>
  <c r="P97" i="19"/>
  <c r="O97" i="19"/>
  <c r="N97" i="19"/>
  <c r="M97" i="19"/>
  <c r="L97" i="19"/>
  <c r="K97" i="19"/>
  <c r="J97" i="19"/>
  <c r="I97" i="19"/>
  <c r="H97" i="19"/>
  <c r="G97" i="19"/>
  <c r="AP95" i="19"/>
  <c r="AO95" i="19"/>
  <c r="AN95" i="19"/>
  <c r="AK95" i="19"/>
  <c r="AJ95" i="19"/>
  <c r="AI95" i="19"/>
  <c r="AH95" i="19"/>
  <c r="AG95" i="19"/>
  <c r="AF95" i="19"/>
  <c r="AE95" i="19"/>
  <c r="AD95" i="19"/>
  <c r="AC95" i="19"/>
  <c r="AB95" i="19"/>
  <c r="AA95" i="19"/>
  <c r="Z95" i="19"/>
  <c r="Y95" i="19"/>
  <c r="X95" i="19"/>
  <c r="W95" i="19"/>
  <c r="V95" i="19"/>
  <c r="U95" i="19"/>
  <c r="T95" i="19"/>
  <c r="S95" i="19"/>
  <c r="R95" i="19"/>
  <c r="Q95" i="19"/>
  <c r="P95" i="19"/>
  <c r="O95" i="19"/>
  <c r="N95" i="19"/>
  <c r="M95" i="19"/>
  <c r="L95" i="19"/>
  <c r="K95" i="19"/>
  <c r="J95" i="19"/>
  <c r="I95" i="19"/>
  <c r="H95" i="19"/>
  <c r="G95" i="19"/>
  <c r="AP93" i="19"/>
  <c r="AO93" i="19"/>
  <c r="AN93" i="19"/>
  <c r="AK93"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H93" i="19"/>
  <c r="G93" i="19"/>
  <c r="AP91" i="19"/>
  <c r="AO91" i="19"/>
  <c r="AN91" i="19"/>
  <c r="AK91" i="19"/>
  <c r="AJ91" i="19"/>
  <c r="AI91" i="19"/>
  <c r="AH91" i="19"/>
  <c r="AG91" i="19"/>
  <c r="AF91" i="19"/>
  <c r="AE91" i="19"/>
  <c r="AD91" i="19"/>
  <c r="AC91" i="19"/>
  <c r="AB91" i="19"/>
  <c r="AA91" i="19"/>
  <c r="Z91" i="19"/>
  <c r="Y91" i="19"/>
  <c r="X91" i="19"/>
  <c r="W91" i="19"/>
  <c r="V91" i="19"/>
  <c r="U91" i="19"/>
  <c r="T91" i="19"/>
  <c r="S91" i="19"/>
  <c r="R91" i="19"/>
  <c r="Q91" i="19"/>
  <c r="P91" i="19"/>
  <c r="O91" i="19"/>
  <c r="N91" i="19"/>
  <c r="M91" i="19"/>
  <c r="L91" i="19"/>
  <c r="K91" i="19"/>
  <c r="J91" i="19"/>
  <c r="I91" i="19"/>
  <c r="H91" i="19"/>
  <c r="G91" i="19"/>
  <c r="AP89" i="19"/>
  <c r="AO89" i="19"/>
  <c r="AN89" i="19"/>
  <c r="AK89" i="19"/>
  <c r="AJ89" i="19"/>
  <c r="AI89" i="19"/>
  <c r="AH89" i="19"/>
  <c r="AG89" i="19"/>
  <c r="AF89" i="19"/>
  <c r="AE89" i="19"/>
  <c r="AD89" i="19"/>
  <c r="AC89" i="19"/>
  <c r="AB89" i="19"/>
  <c r="AA89" i="19"/>
  <c r="Z89" i="19"/>
  <c r="Y89" i="19"/>
  <c r="X89" i="19"/>
  <c r="W89" i="19"/>
  <c r="V89" i="19"/>
  <c r="U89" i="19"/>
  <c r="T89" i="19"/>
  <c r="S89" i="19"/>
  <c r="R89" i="19"/>
  <c r="Q89" i="19"/>
  <c r="P89" i="19"/>
  <c r="O89" i="19"/>
  <c r="N89" i="19"/>
  <c r="M89" i="19"/>
  <c r="L89" i="19"/>
  <c r="K89" i="19"/>
  <c r="J89" i="19"/>
  <c r="I89" i="19"/>
  <c r="H89" i="19"/>
  <c r="G89" i="19"/>
  <c r="AP87" i="19"/>
  <c r="AO87" i="19"/>
  <c r="AN87" i="19"/>
  <c r="AK87" i="19"/>
  <c r="AJ87" i="19"/>
  <c r="AI87" i="19"/>
  <c r="AH87" i="19"/>
  <c r="AG87" i="19"/>
  <c r="AF87" i="19"/>
  <c r="AE87" i="19"/>
  <c r="AD87" i="19"/>
  <c r="AC87" i="19"/>
  <c r="AB87" i="19"/>
  <c r="AA87" i="19"/>
  <c r="Z87" i="19"/>
  <c r="Y87" i="19"/>
  <c r="X87" i="19"/>
  <c r="W87" i="19"/>
  <c r="V87" i="19"/>
  <c r="U87" i="19"/>
  <c r="T87" i="19"/>
  <c r="S87" i="19"/>
  <c r="R87" i="19"/>
  <c r="Q87" i="19"/>
  <c r="P87" i="19"/>
  <c r="O87" i="19"/>
  <c r="N87" i="19"/>
  <c r="M87" i="19"/>
  <c r="L87" i="19"/>
  <c r="K87" i="19"/>
  <c r="J87" i="19"/>
  <c r="I87" i="19"/>
  <c r="H87" i="19"/>
  <c r="G87" i="19"/>
  <c r="AP85" i="19"/>
  <c r="AO85" i="19"/>
  <c r="AN85" i="19"/>
  <c r="AK85" i="19"/>
  <c r="AJ85" i="19"/>
  <c r="AI85" i="19"/>
  <c r="AH85" i="19"/>
  <c r="AG85" i="19"/>
  <c r="AF85" i="19"/>
  <c r="AE85" i="19"/>
  <c r="AD85" i="19"/>
  <c r="AC85" i="19"/>
  <c r="AB85" i="19"/>
  <c r="AA85" i="19"/>
  <c r="Z85" i="19"/>
  <c r="Y85" i="19"/>
  <c r="X85" i="19"/>
  <c r="W85" i="19"/>
  <c r="V85" i="19"/>
  <c r="U85" i="19"/>
  <c r="T85" i="19"/>
  <c r="S85" i="19"/>
  <c r="R85" i="19"/>
  <c r="Q85" i="19"/>
  <c r="P85" i="19"/>
  <c r="O85" i="19"/>
  <c r="N85" i="19"/>
  <c r="M85" i="19"/>
  <c r="L85" i="19"/>
  <c r="K85" i="19"/>
  <c r="J85" i="19"/>
  <c r="I85" i="19"/>
  <c r="H85" i="19"/>
  <c r="G85" i="19"/>
  <c r="AP83" i="19"/>
  <c r="AO83" i="19"/>
  <c r="AN83" i="19"/>
  <c r="AK83" i="19"/>
  <c r="AJ83" i="19"/>
  <c r="AI83" i="19"/>
  <c r="AH83" i="19"/>
  <c r="AG83" i="19"/>
  <c r="AF83" i="19"/>
  <c r="AE83" i="19"/>
  <c r="AD83" i="19"/>
  <c r="AC83" i="19"/>
  <c r="AB83" i="19"/>
  <c r="AA83" i="19"/>
  <c r="Z83" i="19"/>
  <c r="Y83" i="19"/>
  <c r="X83" i="19"/>
  <c r="W83" i="19"/>
  <c r="V83" i="19"/>
  <c r="U83" i="19"/>
  <c r="T83" i="19"/>
  <c r="S83" i="19"/>
  <c r="R83" i="19"/>
  <c r="Q83" i="19"/>
  <c r="P83" i="19"/>
  <c r="O83" i="19"/>
  <c r="N83" i="19"/>
  <c r="M83" i="19"/>
  <c r="L83" i="19"/>
  <c r="K83" i="19"/>
  <c r="J83" i="19"/>
  <c r="I83" i="19"/>
  <c r="H83" i="19"/>
  <c r="G83" i="19"/>
  <c r="AP81" i="19"/>
  <c r="AO81" i="19"/>
  <c r="AN81" i="19"/>
  <c r="AK81" i="19"/>
  <c r="AJ81" i="19"/>
  <c r="AI81" i="19"/>
  <c r="AH81" i="19"/>
  <c r="AG81" i="19"/>
  <c r="AF81" i="19"/>
  <c r="AE81" i="19"/>
  <c r="AD81" i="19"/>
  <c r="AC81" i="19"/>
  <c r="AB81" i="19"/>
  <c r="AA81" i="19"/>
  <c r="Z81" i="19"/>
  <c r="Y81" i="19"/>
  <c r="X81" i="19"/>
  <c r="W81" i="19"/>
  <c r="V81" i="19"/>
  <c r="U81" i="19"/>
  <c r="T81" i="19"/>
  <c r="S81" i="19"/>
  <c r="R81" i="19"/>
  <c r="Q81" i="19"/>
  <c r="P81" i="19"/>
  <c r="O81" i="19"/>
  <c r="N81" i="19"/>
  <c r="M81" i="19"/>
  <c r="L81" i="19"/>
  <c r="K81" i="19"/>
  <c r="J81" i="19"/>
  <c r="I81" i="19"/>
  <c r="H81" i="19"/>
  <c r="G81" i="19"/>
  <c r="AP79" i="19"/>
  <c r="AO79" i="19"/>
  <c r="AN79" i="19"/>
  <c r="AK79" i="19"/>
  <c r="AJ79" i="19"/>
  <c r="AI79" i="19"/>
  <c r="AH79" i="19"/>
  <c r="AG79" i="19"/>
  <c r="AF79" i="19"/>
  <c r="AE79" i="19"/>
  <c r="AD79" i="19"/>
  <c r="AC79" i="19"/>
  <c r="AB79" i="19"/>
  <c r="AA79" i="19"/>
  <c r="Z79" i="19"/>
  <c r="Y79" i="19"/>
  <c r="X79" i="19"/>
  <c r="W79" i="19"/>
  <c r="V79" i="19"/>
  <c r="U79" i="19"/>
  <c r="T79" i="19"/>
  <c r="S79" i="19"/>
  <c r="R79" i="19"/>
  <c r="Q79" i="19"/>
  <c r="P79" i="19"/>
  <c r="O79" i="19"/>
  <c r="N79" i="19"/>
  <c r="M79" i="19"/>
  <c r="L79" i="19"/>
  <c r="K79" i="19"/>
  <c r="J79" i="19"/>
  <c r="I79" i="19"/>
  <c r="H79" i="19"/>
  <c r="G79" i="19"/>
  <c r="AP77" i="19"/>
  <c r="AO77" i="19"/>
  <c r="AN77" i="19"/>
  <c r="AK77" i="19"/>
  <c r="AJ77" i="19"/>
  <c r="AI77" i="19"/>
  <c r="AH77" i="19"/>
  <c r="AG77" i="19"/>
  <c r="AF77" i="19"/>
  <c r="AE77" i="19"/>
  <c r="AD77" i="19"/>
  <c r="AC77" i="19"/>
  <c r="AB77" i="19"/>
  <c r="AA77" i="19"/>
  <c r="Z77" i="19"/>
  <c r="Y77" i="19"/>
  <c r="X77" i="19"/>
  <c r="W77" i="19"/>
  <c r="V77" i="19"/>
  <c r="U77" i="19"/>
  <c r="T77" i="19"/>
  <c r="S77" i="19"/>
  <c r="R77" i="19"/>
  <c r="Q77" i="19"/>
  <c r="P77" i="19"/>
  <c r="O77" i="19"/>
  <c r="N77" i="19"/>
  <c r="M77" i="19"/>
  <c r="L77" i="19"/>
  <c r="K77" i="19"/>
  <c r="J77" i="19"/>
  <c r="I77" i="19"/>
  <c r="H77" i="19"/>
  <c r="G77" i="19"/>
  <c r="AL76" i="19" s="1"/>
  <c r="AP75" i="19"/>
  <c r="AO75" i="19"/>
  <c r="AN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M75" i="19"/>
  <c r="L75" i="19"/>
  <c r="K75" i="19"/>
  <c r="J75" i="19"/>
  <c r="I75" i="19"/>
  <c r="H75" i="19"/>
  <c r="AL74" i="19" s="1"/>
  <c r="G75" i="19"/>
  <c r="AP73" i="19"/>
  <c r="AO73" i="19"/>
  <c r="AN73" i="19"/>
  <c r="AK73" i="19"/>
  <c r="AJ73" i="19"/>
  <c r="AI73" i="19"/>
  <c r="AH73" i="19"/>
  <c r="AG73" i="19"/>
  <c r="AF73" i="19"/>
  <c r="AE73" i="19"/>
  <c r="AD73" i="19"/>
  <c r="AC73" i="19"/>
  <c r="AB73" i="19"/>
  <c r="AA73" i="19"/>
  <c r="Z73" i="19"/>
  <c r="Y73" i="19"/>
  <c r="X73" i="19"/>
  <c r="W73" i="19"/>
  <c r="V73" i="19"/>
  <c r="U73" i="19"/>
  <c r="T73" i="19"/>
  <c r="S73" i="19"/>
  <c r="R73" i="19"/>
  <c r="Q73" i="19"/>
  <c r="P73" i="19"/>
  <c r="O73" i="19"/>
  <c r="N73" i="19"/>
  <c r="M73" i="19"/>
  <c r="L73" i="19"/>
  <c r="K73" i="19"/>
  <c r="J73" i="19"/>
  <c r="I73" i="19"/>
  <c r="H73" i="19"/>
  <c r="G73" i="19"/>
  <c r="AP71" i="19"/>
  <c r="AO71" i="19"/>
  <c r="AN71" i="19"/>
  <c r="AK71" i="19"/>
  <c r="AJ71" i="19"/>
  <c r="AI71" i="19"/>
  <c r="AH71" i="19"/>
  <c r="AG71" i="19"/>
  <c r="AF71" i="19"/>
  <c r="AE71" i="19"/>
  <c r="AD71" i="19"/>
  <c r="AC71" i="19"/>
  <c r="AB71" i="19"/>
  <c r="AA71" i="19"/>
  <c r="Z71" i="19"/>
  <c r="Y71" i="19"/>
  <c r="X71" i="19"/>
  <c r="W71" i="19"/>
  <c r="V71" i="19"/>
  <c r="U71" i="19"/>
  <c r="T71" i="19"/>
  <c r="S71" i="19"/>
  <c r="R71" i="19"/>
  <c r="Q71" i="19"/>
  <c r="P71" i="19"/>
  <c r="O71" i="19"/>
  <c r="N71" i="19"/>
  <c r="M71" i="19"/>
  <c r="L71" i="19"/>
  <c r="K71" i="19"/>
  <c r="J71" i="19"/>
  <c r="I71" i="19"/>
  <c r="H71" i="19"/>
  <c r="G71" i="19"/>
  <c r="AP69" i="19"/>
  <c r="AO69" i="19"/>
  <c r="AN69" i="19"/>
  <c r="AK69" i="19"/>
  <c r="AJ69" i="19"/>
  <c r="AI69" i="19"/>
  <c r="AH69" i="19"/>
  <c r="AG69" i="19"/>
  <c r="AF69" i="19"/>
  <c r="AE69" i="19"/>
  <c r="AD69" i="19"/>
  <c r="AC69" i="19"/>
  <c r="AB69" i="19"/>
  <c r="AA69" i="19"/>
  <c r="Z69" i="19"/>
  <c r="Y69" i="19"/>
  <c r="X69" i="19"/>
  <c r="W69" i="19"/>
  <c r="V69" i="19"/>
  <c r="U69" i="19"/>
  <c r="T69" i="19"/>
  <c r="S69" i="19"/>
  <c r="R69" i="19"/>
  <c r="Q69" i="19"/>
  <c r="P69" i="19"/>
  <c r="O69" i="19"/>
  <c r="N69" i="19"/>
  <c r="M69" i="19"/>
  <c r="L69" i="19"/>
  <c r="K69" i="19"/>
  <c r="J69" i="19"/>
  <c r="I69" i="19"/>
  <c r="H69" i="19"/>
  <c r="G69" i="19"/>
  <c r="AL69" i="19" s="1"/>
  <c r="AP67" i="19"/>
  <c r="AO67" i="19"/>
  <c r="AN67" i="19"/>
  <c r="AK67" i="19"/>
  <c r="AJ67" i="19"/>
  <c r="AI67" i="19"/>
  <c r="AH67" i="19"/>
  <c r="AG67" i="19"/>
  <c r="AF67" i="19"/>
  <c r="AE67" i="19"/>
  <c r="AD67" i="19"/>
  <c r="AC67" i="19"/>
  <c r="AB67" i="19"/>
  <c r="AA67" i="19"/>
  <c r="Z67" i="19"/>
  <c r="Y67" i="19"/>
  <c r="X67" i="19"/>
  <c r="W67" i="19"/>
  <c r="V67" i="19"/>
  <c r="U67" i="19"/>
  <c r="T67" i="19"/>
  <c r="S67" i="19"/>
  <c r="R67" i="19"/>
  <c r="Q67" i="19"/>
  <c r="P67" i="19"/>
  <c r="O67" i="19"/>
  <c r="N67" i="19"/>
  <c r="M67" i="19"/>
  <c r="L67" i="19"/>
  <c r="K67" i="19"/>
  <c r="J67" i="19"/>
  <c r="I67" i="19"/>
  <c r="H67" i="19"/>
  <c r="G67" i="19"/>
  <c r="AP65" i="19"/>
  <c r="AO65" i="19"/>
  <c r="AN65" i="19"/>
  <c r="AK65" i="19"/>
  <c r="AJ65" i="19"/>
  <c r="AI65" i="19"/>
  <c r="AH65" i="19"/>
  <c r="AG65" i="19"/>
  <c r="AF65" i="19"/>
  <c r="AE65" i="19"/>
  <c r="AD65" i="19"/>
  <c r="AC65" i="19"/>
  <c r="AB65" i="19"/>
  <c r="AA65" i="19"/>
  <c r="Z65" i="19"/>
  <c r="Y65" i="19"/>
  <c r="X65" i="19"/>
  <c r="W65" i="19"/>
  <c r="V65" i="19"/>
  <c r="U65" i="19"/>
  <c r="T65" i="19"/>
  <c r="S65" i="19"/>
  <c r="R65" i="19"/>
  <c r="Q65" i="19"/>
  <c r="P65" i="19"/>
  <c r="O65" i="19"/>
  <c r="N65" i="19"/>
  <c r="M65" i="19"/>
  <c r="L65" i="19"/>
  <c r="K65" i="19"/>
  <c r="J65" i="19"/>
  <c r="I65" i="19"/>
  <c r="H65" i="19"/>
  <c r="AL65" i="19" s="1"/>
  <c r="G65" i="19"/>
  <c r="AP63" i="19"/>
  <c r="AO63" i="19"/>
  <c r="AN63" i="19"/>
  <c r="AK63" i="19"/>
  <c r="AJ63" i="19"/>
  <c r="AI63" i="19"/>
  <c r="AH63" i="19"/>
  <c r="AG63" i="19"/>
  <c r="AF63" i="19"/>
  <c r="AE63" i="19"/>
  <c r="AD63" i="19"/>
  <c r="AC63" i="19"/>
  <c r="AB63" i="19"/>
  <c r="AA63" i="19"/>
  <c r="Z63" i="19"/>
  <c r="Y63" i="19"/>
  <c r="X63" i="19"/>
  <c r="W63" i="19"/>
  <c r="V63" i="19"/>
  <c r="U63" i="19"/>
  <c r="T63" i="19"/>
  <c r="S63" i="19"/>
  <c r="R63" i="19"/>
  <c r="Q63" i="19"/>
  <c r="P63" i="19"/>
  <c r="O63" i="19"/>
  <c r="N63" i="19"/>
  <c r="M63" i="19"/>
  <c r="L63" i="19"/>
  <c r="K63" i="19"/>
  <c r="J63" i="19"/>
  <c r="I63" i="19"/>
  <c r="H63" i="19"/>
  <c r="G63" i="19"/>
  <c r="AP61" i="19"/>
  <c r="AO61" i="19"/>
  <c r="AN61" i="19"/>
  <c r="AK61" i="19"/>
  <c r="AJ61" i="19"/>
  <c r="AI61" i="19"/>
  <c r="AH61" i="19"/>
  <c r="AG61" i="19"/>
  <c r="AF61" i="19"/>
  <c r="AE61" i="19"/>
  <c r="AD61" i="19"/>
  <c r="AC61" i="19"/>
  <c r="AB61" i="19"/>
  <c r="AA61" i="19"/>
  <c r="Z61" i="19"/>
  <c r="Y61" i="19"/>
  <c r="X61" i="19"/>
  <c r="W61" i="19"/>
  <c r="V61" i="19"/>
  <c r="U61" i="19"/>
  <c r="T61" i="19"/>
  <c r="S61" i="19"/>
  <c r="R61" i="19"/>
  <c r="Q61" i="19"/>
  <c r="P61" i="19"/>
  <c r="O61" i="19"/>
  <c r="N61" i="19"/>
  <c r="M61" i="19"/>
  <c r="L61" i="19"/>
  <c r="K61" i="19"/>
  <c r="J61" i="19"/>
  <c r="I61" i="19"/>
  <c r="H61" i="19"/>
  <c r="G61" i="19"/>
  <c r="AL60" i="19" s="1"/>
  <c r="AP59" i="19"/>
  <c r="AO59" i="19"/>
  <c r="AN59" i="19"/>
  <c r="AK59" i="19"/>
  <c r="AJ59" i="19"/>
  <c r="AI59" i="19"/>
  <c r="AH59"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AL58" i="19" s="1"/>
  <c r="G59" i="19"/>
  <c r="AP57" i="19"/>
  <c r="AO57" i="19"/>
  <c r="AN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M57" i="19"/>
  <c r="L57" i="19"/>
  <c r="K57" i="19"/>
  <c r="J57" i="19"/>
  <c r="I57" i="19"/>
  <c r="H57" i="19"/>
  <c r="G57" i="19"/>
  <c r="AP55" i="19"/>
  <c r="AO55" i="19"/>
  <c r="AN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AP53" i="19"/>
  <c r="AO53" i="19"/>
  <c r="AN53" i="19"/>
  <c r="AK53" i="19"/>
  <c r="AJ53" i="19"/>
  <c r="AI53" i="19"/>
  <c r="AH53" i="19"/>
  <c r="AG53" i="19"/>
  <c r="AF53" i="19"/>
  <c r="AE53" i="19"/>
  <c r="AD53" i="19"/>
  <c r="AC53" i="19"/>
  <c r="AB53" i="19"/>
  <c r="AA53" i="19"/>
  <c r="Z53" i="19"/>
  <c r="Y53" i="19"/>
  <c r="X53" i="19"/>
  <c r="W53" i="19"/>
  <c r="V53" i="19"/>
  <c r="U53" i="19"/>
  <c r="T53" i="19"/>
  <c r="S53" i="19"/>
  <c r="R53" i="19"/>
  <c r="Q53" i="19"/>
  <c r="P53" i="19"/>
  <c r="O53" i="19"/>
  <c r="N53" i="19"/>
  <c r="M53" i="19"/>
  <c r="L53" i="19"/>
  <c r="K53" i="19"/>
  <c r="J53" i="19"/>
  <c r="I53" i="19"/>
  <c r="H53" i="19"/>
  <c r="G53" i="19"/>
  <c r="AL53" i="19" s="1"/>
  <c r="AP51" i="19"/>
  <c r="AO51" i="19"/>
  <c r="AN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AP49" i="19"/>
  <c r="AO49" i="19"/>
  <c r="AN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AP47" i="19"/>
  <c r="AO47" i="19"/>
  <c r="AN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AP45" i="19"/>
  <c r="AO45" i="19"/>
  <c r="AN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AL44" i="19" s="1"/>
  <c r="AP43" i="19"/>
  <c r="AO43" i="19"/>
  <c r="AN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AL43" i="19" s="1"/>
  <c r="I43" i="19"/>
  <c r="H43" i="19"/>
  <c r="G43" i="19"/>
  <c r="AL42" i="19"/>
  <c r="AP41" i="19"/>
  <c r="AO41" i="19"/>
  <c r="AN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AL40" i="19" s="1"/>
  <c r="H41" i="19"/>
  <c r="G41" i="19"/>
  <c r="AP39" i="19"/>
  <c r="AO39" i="19"/>
  <c r="AN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AP37" i="19"/>
  <c r="AO37" i="19"/>
  <c r="AN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AP35" i="19"/>
  <c r="AO35" i="19"/>
  <c r="AN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AL35" i="19" s="1"/>
  <c r="AP33" i="19"/>
  <c r="AO33" i="19"/>
  <c r="AN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AL32" i="19" s="1"/>
  <c r="AP31" i="19"/>
  <c r="AO31" i="19"/>
  <c r="AN31" i="19"/>
  <c r="AK31" i="19"/>
  <c r="AJ31" i="19"/>
  <c r="AI31" i="19"/>
  <c r="AH31" i="19"/>
  <c r="AG31" i="19"/>
  <c r="AF31" i="19"/>
  <c r="AE31" i="19"/>
  <c r="AD31" i="19"/>
  <c r="AC31" i="19"/>
  <c r="AB31" i="19"/>
  <c r="AA31" i="19"/>
  <c r="Z31" i="19"/>
  <c r="Y31" i="19"/>
  <c r="X31" i="19"/>
  <c r="W31" i="19"/>
  <c r="V31" i="19"/>
  <c r="U31" i="19"/>
  <c r="T31" i="19"/>
  <c r="S31" i="19"/>
  <c r="R31" i="19"/>
  <c r="Q31" i="19"/>
  <c r="P31" i="19"/>
  <c r="O31" i="19"/>
  <c r="N31" i="19"/>
  <c r="M31" i="19"/>
  <c r="L31" i="19"/>
  <c r="K31" i="19"/>
  <c r="J31" i="19"/>
  <c r="I31" i="19"/>
  <c r="H31" i="19"/>
  <c r="G31" i="19"/>
  <c r="AP29" i="19"/>
  <c r="AO29" i="19"/>
  <c r="AN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AL29" i="19" s="1"/>
  <c r="I29" i="19"/>
  <c r="H29" i="19"/>
  <c r="G29" i="19"/>
  <c r="AL28" i="19"/>
  <c r="AP27" i="19"/>
  <c r="AO27" i="19"/>
  <c r="AN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AL26" i="19" s="1"/>
  <c r="H27" i="19"/>
  <c r="G27" i="19"/>
  <c r="AP25" i="19"/>
  <c r="AO25" i="19"/>
  <c r="AN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AP23" i="19"/>
  <c r="AO23" i="19"/>
  <c r="AN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AP21" i="19"/>
  <c r="AO21" i="19"/>
  <c r="AN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AL20" i="19" s="1"/>
  <c r="AP19" i="19"/>
  <c r="AO19" i="19"/>
  <c r="AN19" i="19"/>
  <c r="AK19" i="19"/>
  <c r="AJ19" i="19"/>
  <c r="AI19" i="19"/>
  <c r="AH19" i="19"/>
  <c r="AG19" i="19"/>
  <c r="AF19" i="19"/>
  <c r="AE19" i="19"/>
  <c r="AD19" i="19"/>
  <c r="AC19" i="19"/>
  <c r="AB19" i="19"/>
  <c r="AA19" i="19"/>
  <c r="Z19" i="19"/>
  <c r="Y19" i="19"/>
  <c r="X19" i="19"/>
  <c r="W19" i="19"/>
  <c r="V19" i="19"/>
  <c r="U19" i="19"/>
  <c r="T19" i="19"/>
  <c r="S19" i="19"/>
  <c r="R19" i="19"/>
  <c r="Q19" i="19"/>
  <c r="P19" i="19"/>
  <c r="O19" i="19"/>
  <c r="N19" i="19"/>
  <c r="M19" i="19"/>
  <c r="L19" i="19"/>
  <c r="K19" i="19"/>
  <c r="J19" i="19"/>
  <c r="I19" i="19"/>
  <c r="H19" i="19"/>
  <c r="G19" i="19"/>
  <c r="AL18" i="19"/>
  <c r="AP17" i="19"/>
  <c r="AO17" i="19"/>
  <c r="AN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AP15" i="19"/>
  <c r="AO15" i="19"/>
  <c r="AN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AP13" i="19"/>
  <c r="AO13" i="19"/>
  <c r="AN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AP11" i="19"/>
  <c r="AO11" i="19"/>
  <c r="AN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AL10" i="19" s="1"/>
  <c r="G9" i="19"/>
  <c r="H9" i="19" s="1"/>
  <c r="I9" i="19" s="1"/>
  <c r="J9" i="19" s="1"/>
  <c r="K9" i="19" s="1"/>
  <c r="L9" i="19" s="1"/>
  <c r="M9" i="19" s="1"/>
  <c r="N9" i="19" s="1"/>
  <c r="O9" i="19" s="1"/>
  <c r="P9" i="19" s="1"/>
  <c r="Q9" i="19" s="1"/>
  <c r="R9" i="19" s="1"/>
  <c r="S9" i="19" s="1"/>
  <c r="T9" i="19" s="1"/>
  <c r="U9" i="19" s="1"/>
  <c r="V9" i="19" s="1"/>
  <c r="W9" i="19" s="1"/>
  <c r="X9" i="19" s="1"/>
  <c r="Y9" i="19" s="1"/>
  <c r="Z9" i="19" s="1"/>
  <c r="AA9" i="19" s="1"/>
  <c r="AB9" i="19" s="1"/>
  <c r="AC9" i="19" s="1"/>
  <c r="AD9" i="19" s="1"/>
  <c r="AE9" i="19" s="1"/>
  <c r="AF9" i="19" s="1"/>
  <c r="AG9" i="19" s="1"/>
  <c r="AH9" i="19" s="1"/>
  <c r="AI9" i="19" s="1"/>
  <c r="AJ9" i="19" s="1"/>
  <c r="AK9" i="19" s="1"/>
  <c r="AM6" i="19"/>
  <c r="C5" i="19"/>
  <c r="E4" i="19"/>
  <c r="AR221" i="18"/>
  <c r="AM175" i="18" s="1"/>
  <c r="AO221" i="18"/>
  <c r="AN221" i="18"/>
  <c r="F221" i="18"/>
  <c r="AR220" i="18"/>
  <c r="AM174" i="18" s="1"/>
  <c r="AO220" i="18"/>
  <c r="AN220" i="18"/>
  <c r="F220" i="18"/>
  <c r="AR219" i="18"/>
  <c r="AO219" i="18"/>
  <c r="AN219" i="18"/>
  <c r="F219" i="18"/>
  <c r="AR218" i="18"/>
  <c r="AM172" i="18" s="1"/>
  <c r="AO218" i="18"/>
  <c r="AN218" i="18"/>
  <c r="F218" i="18"/>
  <c r="AR217" i="18"/>
  <c r="AM171" i="18" s="1"/>
  <c r="AO217" i="18"/>
  <c r="AN217" i="18"/>
  <c r="F217" i="18"/>
  <c r="AR216" i="18"/>
  <c r="AM170" i="18" s="1"/>
  <c r="AO216" i="18"/>
  <c r="AN216" i="18"/>
  <c r="F216" i="18"/>
  <c r="AR215" i="18"/>
  <c r="AO215" i="18"/>
  <c r="AN215" i="18"/>
  <c r="F215" i="18"/>
  <c r="AR214" i="18"/>
  <c r="AM168" i="18" s="1"/>
  <c r="AO214" i="18"/>
  <c r="AN214" i="18"/>
  <c r="F214" i="18"/>
  <c r="AR213" i="18"/>
  <c r="AM167" i="18" s="1"/>
  <c r="AO213" i="18"/>
  <c r="AN213" i="18"/>
  <c r="F213" i="18"/>
  <c r="AR212" i="18"/>
  <c r="AM166" i="18" s="1"/>
  <c r="AO212" i="18"/>
  <c r="AN212" i="18"/>
  <c r="F212" i="18"/>
  <c r="AR211" i="18"/>
  <c r="AO211" i="18"/>
  <c r="AN211" i="18"/>
  <c r="F211" i="18"/>
  <c r="AR210" i="18"/>
  <c r="AM164" i="18" s="1"/>
  <c r="AO210" i="18"/>
  <c r="AN210" i="18"/>
  <c r="F210" i="18"/>
  <c r="AR209" i="18"/>
  <c r="AM163" i="18" s="1"/>
  <c r="AO209" i="18"/>
  <c r="AN209" i="18"/>
  <c r="F209" i="18"/>
  <c r="AR208" i="18"/>
  <c r="AM162" i="18" s="1"/>
  <c r="AO208" i="18"/>
  <c r="AN208" i="18"/>
  <c r="F208" i="18"/>
  <c r="AR207" i="18"/>
  <c r="AO207" i="18"/>
  <c r="AN207" i="18"/>
  <c r="F207" i="18"/>
  <c r="AR206" i="18"/>
  <c r="AM160" i="18" s="1"/>
  <c r="AO206" i="18"/>
  <c r="AN206" i="18"/>
  <c r="F206" i="18"/>
  <c r="AR205" i="18"/>
  <c r="AM159" i="18" s="1"/>
  <c r="AO205" i="18"/>
  <c r="AN205" i="18"/>
  <c r="F205" i="18"/>
  <c r="AR204" i="18"/>
  <c r="AM158" i="18" s="1"/>
  <c r="AO204" i="18"/>
  <c r="AN204" i="18"/>
  <c r="F204" i="18"/>
  <c r="AR203" i="18"/>
  <c r="AO203" i="18"/>
  <c r="AN203" i="18"/>
  <c r="F203" i="18"/>
  <c r="AR202" i="18"/>
  <c r="AM156" i="18" s="1"/>
  <c r="AO202" i="18"/>
  <c r="AN202" i="18"/>
  <c r="F202" i="18"/>
  <c r="AR201" i="18"/>
  <c r="AM155" i="18" s="1"/>
  <c r="AO201" i="18"/>
  <c r="AN201" i="18"/>
  <c r="F201" i="18"/>
  <c r="AR200" i="18"/>
  <c r="AM154" i="18" s="1"/>
  <c r="AO200" i="18"/>
  <c r="AN200" i="18"/>
  <c r="F200" i="18"/>
  <c r="AR199" i="18"/>
  <c r="AO199" i="18"/>
  <c r="AN199" i="18"/>
  <c r="F199" i="18"/>
  <c r="AR198" i="18"/>
  <c r="AM152" i="18" s="1"/>
  <c r="AO198" i="18"/>
  <c r="AN198" i="18"/>
  <c r="F198" i="18"/>
  <c r="AR197" i="18"/>
  <c r="AM151" i="18" s="1"/>
  <c r="AO197" i="18"/>
  <c r="AN197" i="18"/>
  <c r="F197" i="18"/>
  <c r="N193" i="18"/>
  <c r="N192" i="18"/>
  <c r="F175" i="18"/>
  <c r="C175" i="18"/>
  <c r="F174" i="18"/>
  <c r="C174" i="18"/>
  <c r="AM173" i="18"/>
  <c r="F173" i="18"/>
  <c r="C173" i="18"/>
  <c r="F172" i="18"/>
  <c r="C172" i="18"/>
  <c r="F171" i="18"/>
  <c r="C171" i="18"/>
  <c r="F170" i="18"/>
  <c r="C170" i="18"/>
  <c r="AM169" i="18"/>
  <c r="F169" i="18"/>
  <c r="C169" i="18"/>
  <c r="F168" i="18"/>
  <c r="C168" i="18"/>
  <c r="F167" i="18"/>
  <c r="C167" i="18"/>
  <c r="F166" i="18"/>
  <c r="C166" i="18"/>
  <c r="AM165" i="18"/>
  <c r="F165" i="18"/>
  <c r="C165" i="18"/>
  <c r="F164" i="18"/>
  <c r="C164" i="18"/>
  <c r="F163" i="18"/>
  <c r="C163" i="18"/>
  <c r="F162" i="18"/>
  <c r="C162" i="18"/>
  <c r="AM161" i="18"/>
  <c r="F161" i="18"/>
  <c r="C161" i="18"/>
  <c r="F160" i="18"/>
  <c r="C160" i="18"/>
  <c r="F159" i="18"/>
  <c r="C159" i="18"/>
  <c r="F158" i="18"/>
  <c r="C158" i="18"/>
  <c r="AM157" i="18"/>
  <c r="F157" i="18"/>
  <c r="C157" i="18"/>
  <c r="F156" i="18"/>
  <c r="C156" i="18"/>
  <c r="F155" i="18"/>
  <c r="C155" i="18"/>
  <c r="F154" i="18"/>
  <c r="C154" i="18"/>
  <c r="AM153" i="18"/>
  <c r="F153" i="18"/>
  <c r="C153" i="18"/>
  <c r="F152" i="18"/>
  <c r="C152" i="18"/>
  <c r="F151" i="18"/>
  <c r="C151" i="18"/>
  <c r="AK150" i="18"/>
  <c r="AJ150" i="18"/>
  <c r="AI150" i="18"/>
  <c r="AH150" i="18"/>
  <c r="AG150" i="18"/>
  <c r="AF150" i="18"/>
  <c r="AE150" i="18"/>
  <c r="AD150" i="18"/>
  <c r="AC150" i="18"/>
  <c r="AB150" i="18"/>
  <c r="AA150" i="18"/>
  <c r="Z150" i="18"/>
  <c r="Y150" i="18"/>
  <c r="X150" i="18"/>
  <c r="W150" i="18"/>
  <c r="V150" i="18"/>
  <c r="U150" i="18"/>
  <c r="T150" i="18"/>
  <c r="S150" i="18"/>
  <c r="R150" i="18"/>
  <c r="Q150" i="18"/>
  <c r="P150" i="18"/>
  <c r="O150" i="18"/>
  <c r="N150" i="18"/>
  <c r="M150" i="18"/>
  <c r="L150" i="18"/>
  <c r="K150" i="18"/>
  <c r="J150" i="18"/>
  <c r="I150" i="18"/>
  <c r="H150" i="18"/>
  <c r="G150" i="18"/>
  <c r="C149" i="18"/>
  <c r="M148" i="18" s="1"/>
  <c r="U148" i="18" s="1"/>
  <c r="AD148" i="18"/>
  <c r="C148" i="18"/>
  <c r="F143" i="18"/>
  <c r="AP141" i="18"/>
  <c r="AO141" i="18"/>
  <c r="AN141" i="18"/>
  <c r="AK141" i="18"/>
  <c r="AJ141" i="18"/>
  <c r="AI141" i="18"/>
  <c r="AH141" i="18"/>
  <c r="AG141" i="18"/>
  <c r="AF141" i="18"/>
  <c r="AE141" i="18"/>
  <c r="AD141" i="18"/>
  <c r="AC141" i="18"/>
  <c r="AB141" i="18"/>
  <c r="AA141" i="18"/>
  <c r="Z141" i="18"/>
  <c r="Y141" i="18"/>
  <c r="X141" i="18"/>
  <c r="W141" i="18"/>
  <c r="V141" i="18"/>
  <c r="U141" i="18"/>
  <c r="T141" i="18"/>
  <c r="S141" i="18"/>
  <c r="R141" i="18"/>
  <c r="Q141" i="18"/>
  <c r="P141" i="18"/>
  <c r="O141" i="18"/>
  <c r="N141" i="18"/>
  <c r="M141" i="18"/>
  <c r="L141" i="18"/>
  <c r="K141" i="18"/>
  <c r="J141" i="18"/>
  <c r="I141" i="18"/>
  <c r="H141" i="18"/>
  <c r="G141" i="18"/>
  <c r="AP139" i="18"/>
  <c r="AO139" i="18"/>
  <c r="AN139" i="18"/>
  <c r="AK139" i="18"/>
  <c r="AJ139" i="18"/>
  <c r="AI139" i="18"/>
  <c r="AH139" i="18"/>
  <c r="AG139" i="18"/>
  <c r="AF139" i="18"/>
  <c r="AE139" i="18"/>
  <c r="AD139" i="18"/>
  <c r="AC139" i="18"/>
  <c r="AB139" i="18"/>
  <c r="AA139" i="18"/>
  <c r="Z139" i="18"/>
  <c r="Y139" i="18"/>
  <c r="X139" i="18"/>
  <c r="W139" i="18"/>
  <c r="V139" i="18"/>
  <c r="U139" i="18"/>
  <c r="T139" i="18"/>
  <c r="S139" i="18"/>
  <c r="R139" i="18"/>
  <c r="Q139" i="18"/>
  <c r="P139" i="18"/>
  <c r="O139" i="18"/>
  <c r="N139" i="18"/>
  <c r="M139" i="18"/>
  <c r="L139" i="18"/>
  <c r="K139" i="18"/>
  <c r="J139" i="18"/>
  <c r="I139" i="18"/>
  <c r="H139" i="18"/>
  <c r="G139" i="18"/>
  <c r="AL138" i="18" s="1"/>
  <c r="AP137" i="18"/>
  <c r="AO137" i="18"/>
  <c r="AN137" i="18"/>
  <c r="AK137" i="18"/>
  <c r="AJ137" i="18"/>
  <c r="AI137" i="18"/>
  <c r="AH137" i="18"/>
  <c r="AG137" i="18"/>
  <c r="AF137" i="18"/>
  <c r="AE137" i="18"/>
  <c r="AD137" i="18"/>
  <c r="AC137" i="18"/>
  <c r="AB137" i="18"/>
  <c r="AA137" i="18"/>
  <c r="Z137" i="18"/>
  <c r="Y137" i="18"/>
  <c r="X137" i="18"/>
  <c r="W137" i="18"/>
  <c r="V137" i="18"/>
  <c r="U137" i="18"/>
  <c r="T137" i="18"/>
  <c r="S137" i="18"/>
  <c r="R137" i="18"/>
  <c r="Q137" i="18"/>
  <c r="P137" i="18"/>
  <c r="O137" i="18"/>
  <c r="N137" i="18"/>
  <c r="M137" i="18"/>
  <c r="L137" i="18"/>
  <c r="K137" i="18"/>
  <c r="J137" i="18"/>
  <c r="I137" i="18"/>
  <c r="H137" i="18"/>
  <c r="G137" i="18"/>
  <c r="AL137" i="18" s="1"/>
  <c r="AP135" i="18"/>
  <c r="AO135" i="18"/>
  <c r="AN135" i="18"/>
  <c r="AK135" i="18"/>
  <c r="AJ135" i="18"/>
  <c r="AI135" i="18"/>
  <c r="AH135" i="18"/>
  <c r="AG135" i="18"/>
  <c r="AF135" i="18"/>
  <c r="AE135" i="18"/>
  <c r="AD135" i="18"/>
  <c r="AC135" i="18"/>
  <c r="AB135" i="18"/>
  <c r="AA135" i="18"/>
  <c r="Z135" i="18"/>
  <c r="Y135" i="18"/>
  <c r="X135" i="18"/>
  <c r="W135" i="18"/>
  <c r="V135" i="18"/>
  <c r="U135" i="18"/>
  <c r="T135" i="18"/>
  <c r="S135" i="18"/>
  <c r="R135" i="18"/>
  <c r="Q135" i="18"/>
  <c r="P135" i="18"/>
  <c r="O135" i="18"/>
  <c r="N135" i="18"/>
  <c r="M135" i="18"/>
  <c r="L135" i="18"/>
  <c r="K135" i="18"/>
  <c r="J135" i="18"/>
  <c r="I135" i="18"/>
  <c r="AL135" i="18" s="1"/>
  <c r="H135" i="18"/>
  <c r="G135" i="18"/>
  <c r="AP133" i="18"/>
  <c r="AO133" i="18"/>
  <c r="AN133" i="18"/>
  <c r="AK133" i="18"/>
  <c r="AJ133" i="18"/>
  <c r="AI133" i="18"/>
  <c r="AH133" i="18"/>
  <c r="AG133" i="18"/>
  <c r="AF133" i="18"/>
  <c r="AE133" i="18"/>
  <c r="AD133" i="18"/>
  <c r="AC133" i="18"/>
  <c r="AB133" i="18"/>
  <c r="AA133" i="18"/>
  <c r="Z133" i="18"/>
  <c r="Y133" i="18"/>
  <c r="X133" i="18"/>
  <c r="W133" i="18"/>
  <c r="V133" i="18"/>
  <c r="U133" i="18"/>
  <c r="T133" i="18"/>
  <c r="S133" i="18"/>
  <c r="R133" i="18"/>
  <c r="Q133" i="18"/>
  <c r="P133" i="18"/>
  <c r="O133" i="18"/>
  <c r="N133" i="18"/>
  <c r="M133" i="18"/>
  <c r="L133" i="18"/>
  <c r="K133" i="18"/>
  <c r="J133" i="18"/>
  <c r="I133" i="18"/>
  <c r="H133" i="18"/>
  <c r="G133" i="18"/>
  <c r="AP131" i="18"/>
  <c r="AO131" i="18"/>
  <c r="AN131" i="18"/>
  <c r="AK131" i="18"/>
  <c r="AJ131" i="18"/>
  <c r="AI131" i="18"/>
  <c r="AH131" i="18"/>
  <c r="AG131" i="18"/>
  <c r="AF131" i="18"/>
  <c r="AE131" i="18"/>
  <c r="AD131" i="18"/>
  <c r="AC131" i="18"/>
  <c r="AB131" i="18"/>
  <c r="AA131" i="18"/>
  <c r="Z131" i="18"/>
  <c r="Y131" i="18"/>
  <c r="X131" i="18"/>
  <c r="W131" i="18"/>
  <c r="V131" i="18"/>
  <c r="U131" i="18"/>
  <c r="T131" i="18"/>
  <c r="S131" i="18"/>
  <c r="R131" i="18"/>
  <c r="Q131" i="18"/>
  <c r="P131" i="18"/>
  <c r="O131" i="18"/>
  <c r="N131" i="18"/>
  <c r="M131" i="18"/>
  <c r="L131" i="18"/>
  <c r="K131" i="18"/>
  <c r="J131" i="18"/>
  <c r="I131" i="18"/>
  <c r="AL130" i="18" s="1"/>
  <c r="H131" i="18"/>
  <c r="G131" i="18"/>
  <c r="AP129" i="18"/>
  <c r="AO129" i="18"/>
  <c r="AN129" i="18"/>
  <c r="AK129" i="18"/>
  <c r="AJ129" i="18"/>
  <c r="AI129" i="18"/>
  <c r="AH129" i="18"/>
  <c r="AG129" i="18"/>
  <c r="AF129" i="18"/>
  <c r="AE129" i="18"/>
  <c r="AD129" i="18"/>
  <c r="AC129" i="18"/>
  <c r="AB129" i="18"/>
  <c r="AA129" i="18"/>
  <c r="Z129" i="18"/>
  <c r="Y129" i="18"/>
  <c r="X129" i="18"/>
  <c r="W129" i="18"/>
  <c r="V129" i="18"/>
  <c r="U129" i="18"/>
  <c r="T129" i="18"/>
  <c r="S129" i="18"/>
  <c r="R129" i="18"/>
  <c r="Q129" i="18"/>
  <c r="P129" i="18"/>
  <c r="O129" i="18"/>
  <c r="N129" i="18"/>
  <c r="M129" i="18"/>
  <c r="L129" i="18"/>
  <c r="K129" i="18"/>
  <c r="J129" i="18"/>
  <c r="I129" i="18"/>
  <c r="H129" i="18"/>
  <c r="G129" i="18"/>
  <c r="AP127" i="18"/>
  <c r="AO127" i="18"/>
  <c r="AN127" i="18"/>
  <c r="AK127" i="18"/>
  <c r="AJ127" i="18"/>
  <c r="AI127" i="18"/>
  <c r="AH127" i="18"/>
  <c r="AG127" i="18"/>
  <c r="AF127" i="18"/>
  <c r="AE127" i="18"/>
  <c r="AD127" i="18"/>
  <c r="AC127" i="18"/>
  <c r="AB127" i="18"/>
  <c r="AA127" i="18"/>
  <c r="Z127" i="18"/>
  <c r="Y127" i="18"/>
  <c r="X127" i="18"/>
  <c r="W127" i="18"/>
  <c r="V127" i="18"/>
  <c r="U127" i="18"/>
  <c r="T127" i="18"/>
  <c r="S127" i="18"/>
  <c r="R127" i="18"/>
  <c r="Q127" i="18"/>
  <c r="P127" i="18"/>
  <c r="O127" i="18"/>
  <c r="N127" i="18"/>
  <c r="M127" i="18"/>
  <c r="L127" i="18"/>
  <c r="K127" i="18"/>
  <c r="J127" i="18"/>
  <c r="I127" i="18"/>
  <c r="H127" i="18"/>
  <c r="G127" i="18"/>
  <c r="AP125" i="18"/>
  <c r="AO125" i="18"/>
  <c r="AN125" i="18"/>
  <c r="AK125" i="18"/>
  <c r="AJ125" i="18"/>
  <c r="AI125" i="18"/>
  <c r="AH125" i="18"/>
  <c r="AG125" i="18"/>
  <c r="AF125" i="18"/>
  <c r="AE125" i="18"/>
  <c r="AD125" i="18"/>
  <c r="AC125" i="18"/>
  <c r="AB125" i="18"/>
  <c r="AA125" i="18"/>
  <c r="Z125" i="18"/>
  <c r="Y125" i="18"/>
  <c r="X125" i="18"/>
  <c r="W125" i="18"/>
  <c r="V125" i="18"/>
  <c r="U125" i="18"/>
  <c r="T125" i="18"/>
  <c r="S125" i="18"/>
  <c r="R125" i="18"/>
  <c r="Q125" i="18"/>
  <c r="P125" i="18"/>
  <c r="O125" i="18"/>
  <c r="N125" i="18"/>
  <c r="M125" i="18"/>
  <c r="L125" i="18"/>
  <c r="K125" i="18"/>
  <c r="J125" i="18"/>
  <c r="I125" i="18"/>
  <c r="H125" i="18"/>
  <c r="G125" i="18"/>
  <c r="AP123" i="18"/>
  <c r="AO123" i="18"/>
  <c r="AN123" i="18"/>
  <c r="AK123" i="18"/>
  <c r="AJ123" i="18"/>
  <c r="AI123" i="18"/>
  <c r="AH123" i="18"/>
  <c r="AG123" i="18"/>
  <c r="AF123" i="18"/>
  <c r="AE123" i="18"/>
  <c r="AD123" i="18"/>
  <c r="AC123" i="18"/>
  <c r="AB123" i="18"/>
  <c r="AA123" i="18"/>
  <c r="Z123" i="18"/>
  <c r="Y123" i="18"/>
  <c r="X123" i="18"/>
  <c r="W123" i="18"/>
  <c r="V123" i="18"/>
  <c r="U123" i="18"/>
  <c r="T123" i="18"/>
  <c r="S123" i="18"/>
  <c r="R123" i="18"/>
  <c r="Q123" i="18"/>
  <c r="P123" i="18"/>
  <c r="O123" i="18"/>
  <c r="N123" i="18"/>
  <c r="M123" i="18"/>
  <c r="L123" i="18"/>
  <c r="K123" i="18"/>
  <c r="J123" i="18"/>
  <c r="I123" i="18"/>
  <c r="H123" i="18"/>
  <c r="G123" i="18"/>
  <c r="AP121" i="18"/>
  <c r="AO121" i="18"/>
  <c r="AN121" i="18"/>
  <c r="AK121" i="18"/>
  <c r="AJ121" i="18"/>
  <c r="AI121" i="18"/>
  <c r="AH121" i="18"/>
  <c r="AG121" i="18"/>
  <c r="AF121" i="18"/>
  <c r="AE121" i="18"/>
  <c r="AD121" i="18"/>
  <c r="AC121" i="18"/>
  <c r="AB121" i="18"/>
  <c r="AA121" i="18"/>
  <c r="Z121" i="18"/>
  <c r="Y121" i="18"/>
  <c r="X121" i="18"/>
  <c r="W121" i="18"/>
  <c r="V121" i="18"/>
  <c r="U121" i="18"/>
  <c r="T121" i="18"/>
  <c r="S121" i="18"/>
  <c r="R121" i="18"/>
  <c r="Q121" i="18"/>
  <c r="P121" i="18"/>
  <c r="O121" i="18"/>
  <c r="N121" i="18"/>
  <c r="M121" i="18"/>
  <c r="L121" i="18"/>
  <c r="K121" i="18"/>
  <c r="J121" i="18"/>
  <c r="I121" i="18"/>
  <c r="H121" i="18"/>
  <c r="G121" i="18"/>
  <c r="AL120" i="18" s="1"/>
  <c r="AP119" i="18"/>
  <c r="AO119" i="18"/>
  <c r="AN119" i="18"/>
  <c r="AK119" i="18"/>
  <c r="AJ119" i="18"/>
  <c r="AI119" i="18"/>
  <c r="AH119" i="18"/>
  <c r="AG119" i="18"/>
  <c r="AF119" i="18"/>
  <c r="AE119" i="18"/>
  <c r="AD119" i="18"/>
  <c r="AC119" i="18"/>
  <c r="AB119" i="18"/>
  <c r="AA119" i="18"/>
  <c r="Z119" i="18"/>
  <c r="Y119" i="18"/>
  <c r="X119" i="18"/>
  <c r="W119" i="18"/>
  <c r="V119" i="18"/>
  <c r="U119" i="18"/>
  <c r="T119" i="18"/>
  <c r="S119" i="18"/>
  <c r="R119" i="18"/>
  <c r="Q119" i="18"/>
  <c r="P119" i="18"/>
  <c r="O119" i="18"/>
  <c r="N119" i="18"/>
  <c r="M119" i="18"/>
  <c r="L119" i="18"/>
  <c r="K119" i="18"/>
  <c r="J119" i="18"/>
  <c r="I119" i="18"/>
  <c r="H119" i="18"/>
  <c r="G119" i="18"/>
  <c r="AP117" i="18"/>
  <c r="AO117" i="18"/>
  <c r="AN117" i="18"/>
  <c r="AK117" i="18"/>
  <c r="AJ117" i="18"/>
  <c r="AI117" i="18"/>
  <c r="AH117" i="18"/>
  <c r="AG117" i="18"/>
  <c r="AF117" i="18"/>
  <c r="AE117" i="18"/>
  <c r="AD117" i="18"/>
  <c r="AC117" i="18"/>
  <c r="AB117" i="18"/>
  <c r="AA117" i="18"/>
  <c r="Z117" i="18"/>
  <c r="Y117" i="18"/>
  <c r="X117" i="18"/>
  <c r="W117" i="18"/>
  <c r="V117" i="18"/>
  <c r="U117" i="18"/>
  <c r="T117" i="18"/>
  <c r="S117" i="18"/>
  <c r="R117" i="18"/>
  <c r="Q117" i="18"/>
  <c r="P117" i="18"/>
  <c r="O117" i="18"/>
  <c r="N117" i="18"/>
  <c r="M117" i="18"/>
  <c r="L117" i="18"/>
  <c r="K117" i="18"/>
  <c r="J117" i="18"/>
  <c r="I117" i="18"/>
  <c r="H117" i="18"/>
  <c r="G117" i="18"/>
  <c r="AP115" i="18"/>
  <c r="AO115" i="18"/>
  <c r="AN115" i="18"/>
  <c r="AK115" i="18"/>
  <c r="AJ115" i="18"/>
  <c r="AI115" i="18"/>
  <c r="AH115" i="18"/>
  <c r="AG115" i="18"/>
  <c r="AF115" i="18"/>
  <c r="AE115" i="18"/>
  <c r="AD115" i="18"/>
  <c r="AC115" i="18"/>
  <c r="AB115" i="18"/>
  <c r="AA115" i="18"/>
  <c r="Z115" i="18"/>
  <c r="Y115" i="18"/>
  <c r="X115" i="18"/>
  <c r="W115" i="18"/>
  <c r="V115" i="18"/>
  <c r="U115" i="18"/>
  <c r="T115" i="18"/>
  <c r="S115" i="18"/>
  <c r="R115" i="18"/>
  <c r="Q115" i="18"/>
  <c r="P115" i="18"/>
  <c r="O115" i="18"/>
  <c r="N115" i="18"/>
  <c r="M115" i="18"/>
  <c r="L115" i="18"/>
  <c r="K115" i="18"/>
  <c r="J115" i="18"/>
  <c r="I115" i="18"/>
  <c r="H115" i="18"/>
  <c r="G115" i="18"/>
  <c r="AL115" i="18" s="1"/>
  <c r="AP113" i="18"/>
  <c r="AO113" i="18"/>
  <c r="AN113" i="18"/>
  <c r="AK113" i="18"/>
  <c r="AJ113" i="18"/>
  <c r="AI113" i="18"/>
  <c r="AH113" i="18"/>
  <c r="AG113" i="18"/>
  <c r="AF113" i="18"/>
  <c r="AE113" i="18"/>
  <c r="AD113" i="18"/>
  <c r="AC113" i="18"/>
  <c r="AB113" i="18"/>
  <c r="AA113" i="18"/>
  <c r="Z113" i="18"/>
  <c r="Y113" i="18"/>
  <c r="X113" i="18"/>
  <c r="W113" i="18"/>
  <c r="V113" i="18"/>
  <c r="U113" i="18"/>
  <c r="T113" i="18"/>
  <c r="S113" i="18"/>
  <c r="R113" i="18"/>
  <c r="Q113" i="18"/>
  <c r="P113" i="18"/>
  <c r="O113" i="18"/>
  <c r="N113" i="18"/>
  <c r="M113" i="18"/>
  <c r="L113" i="18"/>
  <c r="K113" i="18"/>
  <c r="J113" i="18"/>
  <c r="I113" i="18"/>
  <c r="AL113" i="18" s="1"/>
  <c r="H113" i="18"/>
  <c r="G113" i="18"/>
  <c r="AP111" i="18"/>
  <c r="AO111" i="18"/>
  <c r="AN111" i="18"/>
  <c r="AK111" i="18"/>
  <c r="AJ111" i="18"/>
  <c r="AI111" i="18"/>
  <c r="AH111" i="18"/>
  <c r="AG111" i="18"/>
  <c r="AF111" i="18"/>
  <c r="AE111" i="18"/>
  <c r="AD111" i="18"/>
  <c r="AC111" i="18"/>
  <c r="AB111" i="18"/>
  <c r="AA111" i="18"/>
  <c r="Z111" i="18"/>
  <c r="Y111" i="18"/>
  <c r="X111" i="18"/>
  <c r="W111" i="18"/>
  <c r="V111" i="18"/>
  <c r="U111" i="18"/>
  <c r="T111" i="18"/>
  <c r="S111" i="18"/>
  <c r="R111" i="18"/>
  <c r="Q111" i="18"/>
  <c r="P111" i="18"/>
  <c r="O111" i="18"/>
  <c r="N111" i="18"/>
  <c r="M111" i="18"/>
  <c r="L111" i="18"/>
  <c r="K111" i="18"/>
  <c r="J111" i="18"/>
  <c r="I111" i="18"/>
  <c r="H111" i="18"/>
  <c r="G111" i="18"/>
  <c r="AL110" i="18" s="1"/>
  <c r="AP109" i="18"/>
  <c r="AO109" i="18"/>
  <c r="AN109" i="18"/>
  <c r="AK109" i="18"/>
  <c r="AJ109" i="18"/>
  <c r="AI109" i="18"/>
  <c r="AH109" i="18"/>
  <c r="AG109" i="18"/>
  <c r="AF109" i="18"/>
  <c r="AE109" i="18"/>
  <c r="AD109" i="18"/>
  <c r="AC109" i="18"/>
  <c r="AB109" i="18"/>
  <c r="AA109" i="18"/>
  <c r="Z109" i="18"/>
  <c r="Y109" i="18"/>
  <c r="X109" i="18"/>
  <c r="W109" i="18"/>
  <c r="V109" i="18"/>
  <c r="U109" i="18"/>
  <c r="T109" i="18"/>
  <c r="S109" i="18"/>
  <c r="R109" i="18"/>
  <c r="Q109" i="18"/>
  <c r="P109" i="18"/>
  <c r="O109" i="18"/>
  <c r="N109" i="18"/>
  <c r="M109" i="18"/>
  <c r="L109" i="18"/>
  <c r="K109" i="18"/>
  <c r="J109" i="18"/>
  <c r="I109" i="18"/>
  <c r="H109" i="18"/>
  <c r="G109" i="18"/>
  <c r="AP107" i="18"/>
  <c r="AO107" i="18"/>
  <c r="AN107" i="18"/>
  <c r="AK107" i="18"/>
  <c r="AJ107" i="18"/>
  <c r="AI107" i="18"/>
  <c r="AH107" i="18"/>
  <c r="AG107" i="18"/>
  <c r="AF107" i="18"/>
  <c r="AE107" i="18"/>
  <c r="AD107" i="18"/>
  <c r="AC107" i="18"/>
  <c r="AB107" i="18"/>
  <c r="AA107" i="18"/>
  <c r="Z107" i="18"/>
  <c r="Y107" i="18"/>
  <c r="X107" i="18"/>
  <c r="W107" i="18"/>
  <c r="V107" i="18"/>
  <c r="U107" i="18"/>
  <c r="T107" i="18"/>
  <c r="S107" i="18"/>
  <c r="R107" i="18"/>
  <c r="Q107" i="18"/>
  <c r="P107" i="18"/>
  <c r="O107" i="18"/>
  <c r="N107" i="18"/>
  <c r="M107" i="18"/>
  <c r="L107" i="18"/>
  <c r="K107" i="18"/>
  <c r="J107" i="18"/>
  <c r="I107" i="18"/>
  <c r="H107" i="18"/>
  <c r="G107" i="18"/>
  <c r="AL106" i="18" s="1"/>
  <c r="AP105" i="18"/>
  <c r="AO105" i="18"/>
  <c r="AN105" i="18"/>
  <c r="AK105" i="18"/>
  <c r="AJ105" i="18"/>
  <c r="AI105" i="18"/>
  <c r="AH105" i="18"/>
  <c r="AG105" i="18"/>
  <c r="AF105" i="18"/>
  <c r="AE105" i="18"/>
  <c r="AD105" i="18"/>
  <c r="AC105" i="18"/>
  <c r="AB105" i="18"/>
  <c r="AA105" i="18"/>
  <c r="Z105" i="18"/>
  <c r="Y105" i="18"/>
  <c r="X105" i="18"/>
  <c r="W105" i="18"/>
  <c r="V105" i="18"/>
  <c r="U105" i="18"/>
  <c r="T105" i="18"/>
  <c r="S105" i="18"/>
  <c r="R105" i="18"/>
  <c r="Q105" i="18"/>
  <c r="P105" i="18"/>
  <c r="O105" i="18"/>
  <c r="N105" i="18"/>
  <c r="M105" i="18"/>
  <c r="L105" i="18"/>
  <c r="K105" i="18"/>
  <c r="J105" i="18"/>
  <c r="I105" i="18"/>
  <c r="H105" i="18"/>
  <c r="G105" i="18"/>
  <c r="AL105" i="18" s="1"/>
  <c r="AP103" i="18"/>
  <c r="AO103" i="18"/>
  <c r="AN103" i="18"/>
  <c r="AK103" i="18"/>
  <c r="AJ103" i="18"/>
  <c r="AI103" i="18"/>
  <c r="AH103" i="18"/>
  <c r="AG103" i="18"/>
  <c r="AF103" i="18"/>
  <c r="AE103" i="18"/>
  <c r="AD103" i="18"/>
  <c r="AC103" i="18"/>
  <c r="AB103" i="18"/>
  <c r="AA103" i="18"/>
  <c r="Z103" i="18"/>
  <c r="Y103" i="18"/>
  <c r="X103" i="18"/>
  <c r="W103" i="18"/>
  <c r="V103" i="18"/>
  <c r="U103" i="18"/>
  <c r="T103" i="18"/>
  <c r="S103" i="18"/>
  <c r="R103" i="18"/>
  <c r="Q103" i="18"/>
  <c r="P103" i="18"/>
  <c r="O103" i="18"/>
  <c r="N103" i="18"/>
  <c r="M103" i="18"/>
  <c r="L103" i="18"/>
  <c r="K103" i="18"/>
  <c r="J103" i="18"/>
  <c r="I103" i="18"/>
  <c r="AL103" i="18" s="1"/>
  <c r="H103" i="18"/>
  <c r="G103" i="18"/>
  <c r="AP101" i="18"/>
  <c r="AO101" i="18"/>
  <c r="AN101" i="18"/>
  <c r="AK101" i="18"/>
  <c r="AJ101" i="18"/>
  <c r="AI101" i="18"/>
  <c r="AH101" i="18"/>
  <c r="AG101" i="18"/>
  <c r="AF101" i="18"/>
  <c r="AE101" i="18"/>
  <c r="AD101" i="18"/>
  <c r="AC101" i="18"/>
  <c r="AB101" i="18"/>
  <c r="AA101" i="18"/>
  <c r="Z101" i="18"/>
  <c r="Y101" i="18"/>
  <c r="X101" i="18"/>
  <c r="W101" i="18"/>
  <c r="V101" i="18"/>
  <c r="U101" i="18"/>
  <c r="T101" i="18"/>
  <c r="S101" i="18"/>
  <c r="R101" i="18"/>
  <c r="Q101" i="18"/>
  <c r="P101" i="18"/>
  <c r="O101" i="18"/>
  <c r="N101" i="18"/>
  <c r="M101" i="18"/>
  <c r="L101" i="18"/>
  <c r="K101" i="18"/>
  <c r="J101" i="18"/>
  <c r="I101" i="18"/>
  <c r="H101" i="18"/>
  <c r="G101" i="18"/>
  <c r="AP99" i="18"/>
  <c r="AO99" i="18"/>
  <c r="AN99" i="18"/>
  <c r="AK99" i="18"/>
  <c r="AJ99" i="18"/>
  <c r="AI99" i="18"/>
  <c r="AH99" i="18"/>
  <c r="AG99" i="18"/>
  <c r="AF99" i="18"/>
  <c r="AE99" i="18"/>
  <c r="AD99" i="18"/>
  <c r="AC99" i="18"/>
  <c r="AB99" i="18"/>
  <c r="AA99" i="18"/>
  <c r="Z99" i="18"/>
  <c r="Y99" i="18"/>
  <c r="X99" i="18"/>
  <c r="W99" i="18"/>
  <c r="V99" i="18"/>
  <c r="U99" i="18"/>
  <c r="T99" i="18"/>
  <c r="S99" i="18"/>
  <c r="R99" i="18"/>
  <c r="Q99" i="18"/>
  <c r="P99" i="18"/>
  <c r="O99" i="18"/>
  <c r="N99" i="18"/>
  <c r="M99" i="18"/>
  <c r="L99" i="18"/>
  <c r="K99" i="18"/>
  <c r="J99" i="18"/>
  <c r="I99" i="18"/>
  <c r="AL98" i="18" s="1"/>
  <c r="H99" i="18"/>
  <c r="G99" i="18"/>
  <c r="AP97" i="18"/>
  <c r="AO97" i="18"/>
  <c r="AN97" i="18"/>
  <c r="AK97" i="18"/>
  <c r="AJ97" i="18"/>
  <c r="AI97" i="18"/>
  <c r="AH97" i="18"/>
  <c r="AG97" i="18"/>
  <c r="AF97" i="18"/>
  <c r="AE97" i="18"/>
  <c r="AD97" i="18"/>
  <c r="AC97" i="18"/>
  <c r="AB97" i="18"/>
  <c r="AA97" i="18"/>
  <c r="Z97" i="18"/>
  <c r="Y97" i="18"/>
  <c r="X97" i="18"/>
  <c r="W97" i="18"/>
  <c r="V97" i="18"/>
  <c r="U97" i="18"/>
  <c r="T97" i="18"/>
  <c r="S97" i="18"/>
  <c r="R97" i="18"/>
  <c r="Q97" i="18"/>
  <c r="P97" i="18"/>
  <c r="O97" i="18"/>
  <c r="N97" i="18"/>
  <c r="M97" i="18"/>
  <c r="L97" i="18"/>
  <c r="K97" i="18"/>
  <c r="J97" i="18"/>
  <c r="I97" i="18"/>
  <c r="H97" i="18"/>
  <c r="G97" i="18"/>
  <c r="AP95" i="18"/>
  <c r="AO95" i="18"/>
  <c r="AN95" i="18"/>
  <c r="AK95" i="18"/>
  <c r="AJ95" i="18"/>
  <c r="AI95" i="18"/>
  <c r="AH95" i="18"/>
  <c r="AG95" i="18"/>
  <c r="AF95" i="18"/>
  <c r="AE95" i="18"/>
  <c r="AD95" i="18"/>
  <c r="AC95" i="18"/>
  <c r="AB95" i="18"/>
  <c r="AA95" i="18"/>
  <c r="Z95" i="18"/>
  <c r="Y95" i="18"/>
  <c r="X95" i="18"/>
  <c r="W95" i="18"/>
  <c r="V95" i="18"/>
  <c r="U95" i="18"/>
  <c r="T95" i="18"/>
  <c r="S95" i="18"/>
  <c r="R95" i="18"/>
  <c r="Q95" i="18"/>
  <c r="P95" i="18"/>
  <c r="O95" i="18"/>
  <c r="N95" i="18"/>
  <c r="M95" i="18"/>
  <c r="L95" i="18"/>
  <c r="K95" i="18"/>
  <c r="J95" i="18"/>
  <c r="I95" i="18"/>
  <c r="H95" i="18"/>
  <c r="G95" i="18"/>
  <c r="AP93" i="18"/>
  <c r="AO93" i="18"/>
  <c r="AN93" i="18"/>
  <c r="AK93" i="18"/>
  <c r="AJ93" i="18"/>
  <c r="AI93" i="18"/>
  <c r="AH93" i="18"/>
  <c r="AG93" i="18"/>
  <c r="AF93" i="18"/>
  <c r="AE93" i="18"/>
  <c r="AD93" i="18"/>
  <c r="AC93" i="18"/>
  <c r="AB93" i="18"/>
  <c r="AA93" i="18"/>
  <c r="Z93" i="18"/>
  <c r="Y93" i="18"/>
  <c r="X93" i="18"/>
  <c r="W93" i="18"/>
  <c r="V93" i="18"/>
  <c r="U93" i="18"/>
  <c r="T93" i="18"/>
  <c r="S93" i="18"/>
  <c r="R93" i="18"/>
  <c r="Q93" i="18"/>
  <c r="P93" i="18"/>
  <c r="O93" i="18"/>
  <c r="N93" i="18"/>
  <c r="M93" i="18"/>
  <c r="L93" i="18"/>
  <c r="K93" i="18"/>
  <c r="J93" i="18"/>
  <c r="I93" i="18"/>
  <c r="H93" i="18"/>
  <c r="G93" i="18"/>
  <c r="AP91" i="18"/>
  <c r="AO91" i="18"/>
  <c r="AN91" i="18"/>
  <c r="AK91" i="18"/>
  <c r="AJ91" i="18"/>
  <c r="AI91" i="18"/>
  <c r="AH91" i="18"/>
  <c r="AG91" i="18"/>
  <c r="AF91" i="18"/>
  <c r="AE91" i="18"/>
  <c r="AD91" i="18"/>
  <c r="AC91" i="18"/>
  <c r="AB91" i="18"/>
  <c r="AA91" i="18"/>
  <c r="Z91" i="18"/>
  <c r="Y91" i="18"/>
  <c r="X91" i="18"/>
  <c r="W91" i="18"/>
  <c r="V91" i="18"/>
  <c r="U91" i="18"/>
  <c r="T91" i="18"/>
  <c r="S91" i="18"/>
  <c r="R91" i="18"/>
  <c r="Q91" i="18"/>
  <c r="P91" i="18"/>
  <c r="O91" i="18"/>
  <c r="N91" i="18"/>
  <c r="M91" i="18"/>
  <c r="L91" i="18"/>
  <c r="K91" i="18"/>
  <c r="J91" i="18"/>
  <c r="I91" i="18"/>
  <c r="H91" i="18"/>
  <c r="G91" i="18"/>
  <c r="AP89" i="18"/>
  <c r="AO89" i="18"/>
  <c r="AN89" i="18"/>
  <c r="AK89" i="18"/>
  <c r="AJ89" i="18"/>
  <c r="AI89" i="18"/>
  <c r="AH89" i="18"/>
  <c r="AG89" i="18"/>
  <c r="AF89" i="18"/>
  <c r="AE89" i="18"/>
  <c r="AD89" i="18"/>
  <c r="AC89" i="18"/>
  <c r="AB89" i="18"/>
  <c r="AA89" i="18"/>
  <c r="Z89" i="18"/>
  <c r="Y89" i="18"/>
  <c r="X89" i="18"/>
  <c r="W89" i="18"/>
  <c r="V89" i="18"/>
  <c r="U89" i="18"/>
  <c r="T89" i="18"/>
  <c r="S89" i="18"/>
  <c r="R89" i="18"/>
  <c r="Q89" i="18"/>
  <c r="P89" i="18"/>
  <c r="O89" i="18"/>
  <c r="N89" i="18"/>
  <c r="M89" i="18"/>
  <c r="L89" i="18"/>
  <c r="K89" i="18"/>
  <c r="J89" i="18"/>
  <c r="I89" i="18"/>
  <c r="H89" i="18"/>
  <c r="G89" i="18"/>
  <c r="AL88" i="18" s="1"/>
  <c r="AP87" i="18"/>
  <c r="AO87" i="18"/>
  <c r="AN87" i="18"/>
  <c r="AK87" i="18"/>
  <c r="AJ87" i="18"/>
  <c r="AI87" i="18"/>
  <c r="AH87" i="18"/>
  <c r="AG87" i="18"/>
  <c r="AF87" i="18"/>
  <c r="AE87" i="18"/>
  <c r="AD87" i="18"/>
  <c r="AC87" i="18"/>
  <c r="AB87" i="18"/>
  <c r="AA87" i="18"/>
  <c r="Z87" i="18"/>
  <c r="Y87" i="18"/>
  <c r="X87" i="18"/>
  <c r="W87" i="18"/>
  <c r="V87" i="18"/>
  <c r="U87" i="18"/>
  <c r="T87" i="18"/>
  <c r="S87" i="18"/>
  <c r="R87" i="18"/>
  <c r="Q87" i="18"/>
  <c r="P87" i="18"/>
  <c r="O87" i="18"/>
  <c r="N87" i="18"/>
  <c r="M87" i="18"/>
  <c r="L87" i="18"/>
  <c r="K87" i="18"/>
  <c r="J87" i="18"/>
  <c r="I87" i="18"/>
  <c r="H87" i="18"/>
  <c r="G87" i="18"/>
  <c r="AP85" i="18"/>
  <c r="AO85" i="18"/>
  <c r="AN85" i="18"/>
  <c r="AK85" i="18"/>
  <c r="AJ85" i="18"/>
  <c r="AI85" i="18"/>
  <c r="AH85" i="18"/>
  <c r="AG85" i="18"/>
  <c r="AF85" i="18"/>
  <c r="AE85" i="18"/>
  <c r="AD85" i="18"/>
  <c r="AC85" i="18"/>
  <c r="AB85" i="18"/>
  <c r="AA85" i="18"/>
  <c r="Z85" i="18"/>
  <c r="Y85" i="18"/>
  <c r="X85" i="18"/>
  <c r="W85" i="18"/>
  <c r="V85" i="18"/>
  <c r="U85" i="18"/>
  <c r="T85" i="18"/>
  <c r="S85" i="18"/>
  <c r="R85" i="18"/>
  <c r="Q85" i="18"/>
  <c r="P85" i="18"/>
  <c r="O85" i="18"/>
  <c r="N85" i="18"/>
  <c r="M85" i="18"/>
  <c r="L85" i="18"/>
  <c r="K85" i="18"/>
  <c r="J85" i="18"/>
  <c r="I85" i="18"/>
  <c r="H85" i="18"/>
  <c r="G85" i="18"/>
  <c r="AP83" i="18"/>
  <c r="AO83" i="18"/>
  <c r="AN83" i="18"/>
  <c r="AK83" i="18"/>
  <c r="AJ83" i="18"/>
  <c r="AI83" i="18"/>
  <c r="AH83" i="18"/>
  <c r="AG83" i="18"/>
  <c r="AF83" i="18"/>
  <c r="AE83" i="18"/>
  <c r="AD83" i="18"/>
  <c r="AC83" i="18"/>
  <c r="AB83" i="18"/>
  <c r="AA83" i="18"/>
  <c r="Z83" i="18"/>
  <c r="Y83" i="18"/>
  <c r="X83" i="18"/>
  <c r="W83" i="18"/>
  <c r="V83" i="18"/>
  <c r="U83" i="18"/>
  <c r="T83" i="18"/>
  <c r="S83" i="18"/>
  <c r="R83" i="18"/>
  <c r="Q83" i="18"/>
  <c r="P83" i="18"/>
  <c r="O83" i="18"/>
  <c r="N83" i="18"/>
  <c r="M83" i="18"/>
  <c r="L83" i="18"/>
  <c r="K83" i="18"/>
  <c r="J83" i="18"/>
  <c r="I83" i="18"/>
  <c r="H83" i="18"/>
  <c r="G83" i="18"/>
  <c r="AL83" i="18" s="1"/>
  <c r="AP81" i="18"/>
  <c r="AO81" i="18"/>
  <c r="AN81" i="18"/>
  <c r="AK81" i="18"/>
  <c r="AJ81" i="18"/>
  <c r="AI81" i="18"/>
  <c r="AH81" i="18"/>
  <c r="AG81" i="18"/>
  <c r="AF81" i="18"/>
  <c r="AE81" i="18"/>
  <c r="AD81" i="18"/>
  <c r="AC81" i="18"/>
  <c r="AB81" i="18"/>
  <c r="AA81" i="18"/>
  <c r="Z81" i="18"/>
  <c r="Y81" i="18"/>
  <c r="X81" i="18"/>
  <c r="W81" i="18"/>
  <c r="V81" i="18"/>
  <c r="U81" i="18"/>
  <c r="T81" i="18"/>
  <c r="S81" i="18"/>
  <c r="R81" i="18"/>
  <c r="Q81" i="18"/>
  <c r="P81" i="18"/>
  <c r="O81" i="18"/>
  <c r="N81" i="18"/>
  <c r="M81" i="18"/>
  <c r="L81" i="18"/>
  <c r="K81" i="18"/>
  <c r="J81" i="18"/>
  <c r="I81" i="18"/>
  <c r="AL81" i="18" s="1"/>
  <c r="H81" i="18"/>
  <c r="G81" i="18"/>
  <c r="AP79" i="18"/>
  <c r="AO79" i="18"/>
  <c r="AN79" i="18"/>
  <c r="AK79" i="18"/>
  <c r="AJ79" i="18"/>
  <c r="AI79" i="18"/>
  <c r="AH79" i="18"/>
  <c r="AG79" i="18"/>
  <c r="AF79" i="18"/>
  <c r="AE79" i="18"/>
  <c r="AD79" i="18"/>
  <c r="AC79" i="18"/>
  <c r="AB79" i="18"/>
  <c r="AA79" i="18"/>
  <c r="Z79" i="18"/>
  <c r="Y79" i="18"/>
  <c r="X79" i="18"/>
  <c r="W79" i="18"/>
  <c r="V79" i="18"/>
  <c r="U79" i="18"/>
  <c r="T79" i="18"/>
  <c r="S79" i="18"/>
  <c r="R79" i="18"/>
  <c r="Q79" i="18"/>
  <c r="P79" i="18"/>
  <c r="O79" i="18"/>
  <c r="N79" i="18"/>
  <c r="M79" i="18"/>
  <c r="L79" i="18"/>
  <c r="K79" i="18"/>
  <c r="J79" i="18"/>
  <c r="I79" i="18"/>
  <c r="H79" i="18"/>
  <c r="G79" i="18"/>
  <c r="AL78" i="18" s="1"/>
  <c r="AP77" i="18"/>
  <c r="AO77" i="18"/>
  <c r="AN77" i="18"/>
  <c r="AK77" i="18"/>
  <c r="AJ77" i="18"/>
  <c r="AI77" i="18"/>
  <c r="AH77" i="18"/>
  <c r="AG77" i="18"/>
  <c r="AF77" i="18"/>
  <c r="AE77" i="18"/>
  <c r="AD77" i="18"/>
  <c r="AC77" i="18"/>
  <c r="AB77" i="18"/>
  <c r="AA77" i="18"/>
  <c r="Z77" i="18"/>
  <c r="Y77" i="18"/>
  <c r="X77" i="18"/>
  <c r="W77" i="18"/>
  <c r="V77" i="18"/>
  <c r="U77" i="18"/>
  <c r="T77" i="18"/>
  <c r="S77" i="18"/>
  <c r="R77" i="18"/>
  <c r="Q77" i="18"/>
  <c r="P77" i="18"/>
  <c r="O77" i="18"/>
  <c r="N77" i="18"/>
  <c r="M77" i="18"/>
  <c r="L77" i="18"/>
  <c r="K77" i="18"/>
  <c r="J77" i="18"/>
  <c r="I77" i="18"/>
  <c r="H77" i="18"/>
  <c r="G77" i="18"/>
  <c r="AP75" i="18"/>
  <c r="AO75" i="18"/>
  <c r="AN75" i="18"/>
  <c r="AK75" i="18"/>
  <c r="AJ75" i="18"/>
  <c r="AI75" i="18"/>
  <c r="AH75" i="18"/>
  <c r="AG75" i="18"/>
  <c r="AF75" i="18"/>
  <c r="AE75" i="18"/>
  <c r="AD75" i="18"/>
  <c r="AC75" i="18"/>
  <c r="AB75" i="18"/>
  <c r="AA75" i="18"/>
  <c r="Z75" i="18"/>
  <c r="Y75" i="18"/>
  <c r="X75" i="18"/>
  <c r="W75" i="18"/>
  <c r="V75" i="18"/>
  <c r="U75" i="18"/>
  <c r="T75" i="18"/>
  <c r="S75" i="18"/>
  <c r="R75" i="18"/>
  <c r="Q75" i="18"/>
  <c r="P75" i="18"/>
  <c r="O75" i="18"/>
  <c r="N75" i="18"/>
  <c r="M75" i="18"/>
  <c r="L75" i="18"/>
  <c r="K75" i="18"/>
  <c r="J75" i="18"/>
  <c r="I75" i="18"/>
  <c r="H75" i="18"/>
  <c r="G75" i="18"/>
  <c r="AL74" i="18" s="1"/>
  <c r="AP73" i="18"/>
  <c r="AO73" i="18"/>
  <c r="AN73" i="18"/>
  <c r="AK73" i="18"/>
  <c r="AJ73" i="18"/>
  <c r="AI73" i="18"/>
  <c r="AH73" i="18"/>
  <c r="AG73" i="18"/>
  <c r="AF73" i="18"/>
  <c r="AE73" i="18"/>
  <c r="AD73" i="18"/>
  <c r="AC73" i="18"/>
  <c r="AB73" i="18"/>
  <c r="AA73" i="18"/>
  <c r="Z73" i="18"/>
  <c r="Y73" i="18"/>
  <c r="X73" i="18"/>
  <c r="W73" i="18"/>
  <c r="V73" i="18"/>
  <c r="U73" i="18"/>
  <c r="T73" i="18"/>
  <c r="S73" i="18"/>
  <c r="R73" i="18"/>
  <c r="Q73" i="18"/>
  <c r="P73" i="18"/>
  <c r="O73" i="18"/>
  <c r="N73" i="18"/>
  <c r="M73" i="18"/>
  <c r="L73" i="18"/>
  <c r="K73" i="18"/>
  <c r="J73" i="18"/>
  <c r="I73" i="18"/>
  <c r="H73" i="18"/>
  <c r="G73" i="18"/>
  <c r="AL73" i="18" s="1"/>
  <c r="AP71" i="18"/>
  <c r="AO71" i="18"/>
  <c r="AN71" i="18"/>
  <c r="AK71" i="18"/>
  <c r="AJ71" i="18"/>
  <c r="AI71" i="18"/>
  <c r="AH71" i="18"/>
  <c r="AG71" i="18"/>
  <c r="AF71" i="18"/>
  <c r="AE71" i="18"/>
  <c r="AD71" i="18"/>
  <c r="AC71" i="18"/>
  <c r="AB71" i="18"/>
  <c r="AA71" i="18"/>
  <c r="Z71" i="18"/>
  <c r="Y71" i="18"/>
  <c r="X71" i="18"/>
  <c r="W71" i="18"/>
  <c r="V71" i="18"/>
  <c r="U71" i="18"/>
  <c r="T71" i="18"/>
  <c r="S71" i="18"/>
  <c r="R71" i="18"/>
  <c r="Q71" i="18"/>
  <c r="P71" i="18"/>
  <c r="O71" i="18"/>
  <c r="N71" i="18"/>
  <c r="M71" i="18"/>
  <c r="L71" i="18"/>
  <c r="K71" i="18"/>
  <c r="J71" i="18"/>
  <c r="I71" i="18"/>
  <c r="AL71" i="18" s="1"/>
  <c r="H71" i="18"/>
  <c r="G71" i="18"/>
  <c r="AP69" i="18"/>
  <c r="AO69" i="18"/>
  <c r="AN69" i="18"/>
  <c r="AK69" i="18"/>
  <c r="AJ69" i="18"/>
  <c r="AI69" i="18"/>
  <c r="AH69" i="18"/>
  <c r="AG69" i="18"/>
  <c r="AF69" i="18"/>
  <c r="AE69" i="18"/>
  <c r="AD69" i="18"/>
  <c r="AC69" i="18"/>
  <c r="AB69" i="18"/>
  <c r="AA69" i="18"/>
  <c r="Z69" i="18"/>
  <c r="Y69" i="18"/>
  <c r="X69" i="18"/>
  <c r="W69" i="18"/>
  <c r="V69" i="18"/>
  <c r="U69" i="18"/>
  <c r="T69" i="18"/>
  <c r="S69" i="18"/>
  <c r="R69" i="18"/>
  <c r="Q69" i="18"/>
  <c r="P69" i="18"/>
  <c r="O69" i="18"/>
  <c r="N69" i="18"/>
  <c r="M69" i="18"/>
  <c r="L69" i="18"/>
  <c r="K69" i="18"/>
  <c r="J69" i="18"/>
  <c r="I69" i="18"/>
  <c r="H69" i="18"/>
  <c r="G69" i="18"/>
  <c r="AP67" i="18"/>
  <c r="AO67" i="18"/>
  <c r="AN67" i="18"/>
  <c r="AK67" i="18"/>
  <c r="AJ67" i="18"/>
  <c r="AI67" i="18"/>
  <c r="AH67" i="18"/>
  <c r="AG67" i="18"/>
  <c r="AF67" i="18"/>
  <c r="AE67" i="18"/>
  <c r="AD67" i="18"/>
  <c r="AC67" i="18"/>
  <c r="AB67" i="18"/>
  <c r="AA67" i="18"/>
  <c r="Z67" i="18"/>
  <c r="Y67" i="18"/>
  <c r="X67" i="18"/>
  <c r="W67" i="18"/>
  <c r="V67" i="18"/>
  <c r="U67" i="18"/>
  <c r="T67" i="18"/>
  <c r="S67" i="18"/>
  <c r="R67" i="18"/>
  <c r="Q67" i="18"/>
  <c r="P67" i="18"/>
  <c r="O67" i="18"/>
  <c r="N67" i="18"/>
  <c r="M67" i="18"/>
  <c r="L67" i="18"/>
  <c r="K67" i="18"/>
  <c r="J67" i="18"/>
  <c r="I67" i="18"/>
  <c r="AL66" i="18" s="1"/>
  <c r="H67" i="18"/>
  <c r="G67" i="18"/>
  <c r="AP65" i="18"/>
  <c r="AO65" i="18"/>
  <c r="AN65" i="18"/>
  <c r="AK65" i="18"/>
  <c r="AJ65" i="18"/>
  <c r="AI65" i="18"/>
  <c r="AH65" i="18"/>
  <c r="AG65" i="18"/>
  <c r="AF65" i="18"/>
  <c r="AE65" i="18"/>
  <c r="AD65" i="18"/>
  <c r="AC65" i="18"/>
  <c r="AB65" i="18"/>
  <c r="AA65" i="18"/>
  <c r="Z65" i="18"/>
  <c r="Y65" i="18"/>
  <c r="X65" i="18"/>
  <c r="W65" i="18"/>
  <c r="V65" i="18"/>
  <c r="U65" i="18"/>
  <c r="T65" i="18"/>
  <c r="S65" i="18"/>
  <c r="R65" i="18"/>
  <c r="Q65" i="18"/>
  <c r="P65" i="18"/>
  <c r="O65" i="18"/>
  <c r="N65" i="18"/>
  <c r="M65" i="18"/>
  <c r="L65" i="18"/>
  <c r="K65" i="18"/>
  <c r="J65" i="18"/>
  <c r="I65" i="18"/>
  <c r="H65" i="18"/>
  <c r="G65" i="18"/>
  <c r="AP63" i="18"/>
  <c r="AO63" i="18"/>
  <c r="AN63" i="18"/>
  <c r="AK63" i="18"/>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H63" i="18"/>
  <c r="G63" i="18"/>
  <c r="AP61" i="18"/>
  <c r="AO61" i="18"/>
  <c r="AN61" i="18"/>
  <c r="AK61" i="18"/>
  <c r="AJ61" i="18"/>
  <c r="AI61" i="18"/>
  <c r="AH61" i="18"/>
  <c r="AG61" i="18"/>
  <c r="AF61" i="18"/>
  <c r="AE61" i="18"/>
  <c r="AD61" i="18"/>
  <c r="AC61" i="18"/>
  <c r="AB61" i="18"/>
  <c r="AA61" i="18"/>
  <c r="Z61" i="18"/>
  <c r="Y61" i="18"/>
  <c r="X61" i="18"/>
  <c r="W61" i="18"/>
  <c r="V61" i="18"/>
  <c r="U61" i="18"/>
  <c r="T61" i="18"/>
  <c r="S61" i="18"/>
  <c r="R61" i="18"/>
  <c r="Q61" i="18"/>
  <c r="P61" i="18"/>
  <c r="O61" i="18"/>
  <c r="N61" i="18"/>
  <c r="M61" i="18"/>
  <c r="L61" i="18"/>
  <c r="K61" i="18"/>
  <c r="J61" i="18"/>
  <c r="I61" i="18"/>
  <c r="H61" i="18"/>
  <c r="G61" i="18"/>
  <c r="AP59" i="18"/>
  <c r="AO59" i="18"/>
  <c r="AN59" i="18"/>
  <c r="AK59" i="18"/>
  <c r="AJ59" i="18"/>
  <c r="AI59" i="18"/>
  <c r="AH59" i="18"/>
  <c r="AG59" i="18"/>
  <c r="AF59" i="18"/>
  <c r="AE59" i="18"/>
  <c r="AD59" i="18"/>
  <c r="AC59" i="18"/>
  <c r="AB59" i="18"/>
  <c r="AA59" i="18"/>
  <c r="Z59" i="18"/>
  <c r="Y59" i="18"/>
  <c r="X59" i="18"/>
  <c r="W59" i="18"/>
  <c r="V59" i="18"/>
  <c r="U59" i="18"/>
  <c r="T59" i="18"/>
  <c r="S59" i="18"/>
  <c r="R59" i="18"/>
  <c r="Q59" i="18"/>
  <c r="P59" i="18"/>
  <c r="O59" i="18"/>
  <c r="N59" i="18"/>
  <c r="M59" i="18"/>
  <c r="L59" i="18"/>
  <c r="K59" i="18"/>
  <c r="J59" i="18"/>
  <c r="I59" i="18"/>
  <c r="H59" i="18"/>
  <c r="G59" i="18"/>
  <c r="AP57" i="18"/>
  <c r="AO57" i="18"/>
  <c r="AN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AL56" i="18" s="1"/>
  <c r="AP55" i="18"/>
  <c r="AO55" i="18"/>
  <c r="AN55" i="18"/>
  <c r="AK55"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AP53" i="18"/>
  <c r="AO53" i="18"/>
  <c r="AN53" i="18"/>
  <c r="AK53" i="18"/>
  <c r="AJ53" i="18"/>
  <c r="AI53" i="18"/>
  <c r="AH53" i="18"/>
  <c r="AG53" i="18"/>
  <c r="AF53" i="18"/>
  <c r="AE53" i="18"/>
  <c r="AD53" i="18"/>
  <c r="AC53" i="18"/>
  <c r="AB53" i="18"/>
  <c r="AA53" i="18"/>
  <c r="Z53" i="18"/>
  <c r="Y53" i="18"/>
  <c r="X53" i="18"/>
  <c r="W53" i="18"/>
  <c r="V53" i="18"/>
  <c r="U53" i="18"/>
  <c r="T53" i="18"/>
  <c r="S53" i="18"/>
  <c r="R53" i="18"/>
  <c r="Q53" i="18"/>
  <c r="P53" i="18"/>
  <c r="O53" i="18"/>
  <c r="N53" i="18"/>
  <c r="M53" i="18"/>
  <c r="L53" i="18"/>
  <c r="K53" i="18"/>
  <c r="J53" i="18"/>
  <c r="I53" i="18"/>
  <c r="H53" i="18"/>
  <c r="G53" i="18"/>
  <c r="AP51" i="18"/>
  <c r="AO51" i="18"/>
  <c r="AN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AL51" i="18" s="1"/>
  <c r="AP49" i="18"/>
  <c r="AO49" i="18"/>
  <c r="AN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AL49" i="18" s="1"/>
  <c r="H49" i="18"/>
  <c r="G49" i="18"/>
  <c r="AP47" i="18"/>
  <c r="AO47" i="18"/>
  <c r="AN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AL46" i="18" s="1"/>
  <c r="AP45" i="18"/>
  <c r="AO45" i="18"/>
  <c r="AN45" i="18"/>
  <c r="AK45"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AP43" i="18"/>
  <c r="AO43" i="18"/>
  <c r="AN43" i="18"/>
  <c r="AK43"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I43" i="18"/>
  <c r="H43" i="18"/>
  <c r="G43" i="18"/>
  <c r="AL42" i="18" s="1"/>
  <c r="AP41" i="18"/>
  <c r="AO41" i="18"/>
  <c r="AN41" i="18"/>
  <c r="AK41" i="18"/>
  <c r="AJ41" i="18"/>
  <c r="AI41" i="18"/>
  <c r="AH41" i="18"/>
  <c r="AG41" i="18"/>
  <c r="AF41" i="18"/>
  <c r="AE41" i="18"/>
  <c r="AD41" i="18"/>
  <c r="AC41" i="18"/>
  <c r="AB41" i="18"/>
  <c r="AA41" i="18"/>
  <c r="Z41" i="18"/>
  <c r="Y41" i="18"/>
  <c r="X41" i="18"/>
  <c r="W41" i="18"/>
  <c r="V41" i="18"/>
  <c r="U41" i="18"/>
  <c r="T41" i="18"/>
  <c r="S41" i="18"/>
  <c r="R41" i="18"/>
  <c r="Q41" i="18"/>
  <c r="P41" i="18"/>
  <c r="O41" i="18"/>
  <c r="N41" i="18"/>
  <c r="M41" i="18"/>
  <c r="L41" i="18"/>
  <c r="K41" i="18"/>
  <c r="J41" i="18"/>
  <c r="I41" i="18"/>
  <c r="H41" i="18"/>
  <c r="G41" i="18"/>
  <c r="AL41" i="18" s="1"/>
  <c r="AP39" i="18"/>
  <c r="AO39" i="18"/>
  <c r="AN39" i="18"/>
  <c r="AK39"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AL39" i="18" s="1"/>
  <c r="H39" i="18"/>
  <c r="G39" i="18"/>
  <c r="AP37" i="18"/>
  <c r="AO37" i="18"/>
  <c r="AN37" i="18"/>
  <c r="AK37"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AP35" i="18"/>
  <c r="AO35" i="18"/>
  <c r="AN35" i="18"/>
  <c r="AK35" i="18"/>
  <c r="AJ35" i="18"/>
  <c r="AI35" i="18"/>
  <c r="AH35" i="18"/>
  <c r="AG35" i="18"/>
  <c r="AF35" i="18"/>
  <c r="AE35" i="18"/>
  <c r="AD35" i="18"/>
  <c r="AC35" i="18"/>
  <c r="AB35" i="18"/>
  <c r="AA35" i="18"/>
  <c r="Z35" i="18"/>
  <c r="Y35" i="18"/>
  <c r="X35" i="18"/>
  <c r="W35" i="18"/>
  <c r="V35" i="18"/>
  <c r="U35" i="18"/>
  <c r="T35" i="18"/>
  <c r="S35" i="18"/>
  <c r="R35" i="18"/>
  <c r="Q35" i="18"/>
  <c r="P35" i="18"/>
  <c r="O35" i="18"/>
  <c r="N35" i="18"/>
  <c r="M35" i="18"/>
  <c r="L35" i="18"/>
  <c r="K35" i="18"/>
  <c r="J35" i="18"/>
  <c r="I35" i="18"/>
  <c r="H35" i="18"/>
  <c r="G35" i="18"/>
  <c r="AP33" i="18"/>
  <c r="AO33" i="18"/>
  <c r="AN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AL33" i="18" s="1"/>
  <c r="AP31" i="18"/>
  <c r="AO31" i="18"/>
  <c r="AN31" i="18"/>
  <c r="AK31"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G31" i="18"/>
  <c r="AP29" i="18"/>
  <c r="AO29" i="18"/>
  <c r="AN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AP27" i="18"/>
  <c r="AO27" i="18"/>
  <c r="AN27" i="18"/>
  <c r="AK27"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AP25" i="18"/>
  <c r="AO25" i="18"/>
  <c r="AN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AL24" i="18" s="1"/>
  <c r="AP23" i="18"/>
  <c r="AO23" i="18"/>
  <c r="AN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AP21" i="18"/>
  <c r="AO21" i="18"/>
  <c r="AN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AP19" i="18"/>
  <c r="AO19" i="18"/>
  <c r="AN19" i="18"/>
  <c r="AK19"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AP17" i="18"/>
  <c r="AO17" i="18"/>
  <c r="AN17" i="18"/>
  <c r="AK17" i="18"/>
  <c r="AJ17" i="18"/>
  <c r="AI17"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H17" i="18"/>
  <c r="G17" i="18"/>
  <c r="AP15" i="18"/>
  <c r="AR15" i="18" s="1"/>
  <c r="AO15" i="18"/>
  <c r="AN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AR13" i="18"/>
  <c r="AP13" i="18"/>
  <c r="AO13" i="18"/>
  <c r="AN13" i="18"/>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AP11" i="18"/>
  <c r="AR11" i="18" s="1"/>
  <c r="AO11" i="18"/>
  <c r="AN11" i="18"/>
  <c r="AK11" i="18"/>
  <c r="AJ11" i="18"/>
  <c r="AJ154" i="18" s="1"/>
  <c r="AI11" i="18"/>
  <c r="AH11" i="18"/>
  <c r="AG11" i="18"/>
  <c r="AF11" i="18"/>
  <c r="AF155" i="18" s="1"/>
  <c r="AE11" i="18"/>
  <c r="AD11" i="18"/>
  <c r="AC11" i="18"/>
  <c r="AB11" i="18"/>
  <c r="AB155" i="18" s="1"/>
  <c r="AA11" i="18"/>
  <c r="Z11" i="18"/>
  <c r="Y11" i="18"/>
  <c r="X11" i="18"/>
  <c r="X156" i="18" s="1"/>
  <c r="W11" i="18"/>
  <c r="V11" i="18"/>
  <c r="U11" i="18"/>
  <c r="T11" i="18"/>
  <c r="T154" i="18" s="1"/>
  <c r="S11" i="18"/>
  <c r="R11" i="18"/>
  <c r="Q11" i="18"/>
  <c r="P11" i="18"/>
  <c r="P156" i="18" s="1"/>
  <c r="O11" i="18"/>
  <c r="N11" i="18"/>
  <c r="M11" i="18"/>
  <c r="L11" i="18"/>
  <c r="L151" i="18" s="1"/>
  <c r="K11" i="18"/>
  <c r="J11" i="18"/>
  <c r="I11" i="18"/>
  <c r="H11" i="18"/>
  <c r="H156" i="18" s="1"/>
  <c r="G11" i="18"/>
  <c r="G9" i="18"/>
  <c r="H9" i="18" s="1"/>
  <c r="I9" i="18" s="1"/>
  <c r="J9" i="18" s="1"/>
  <c r="K9" i="18" s="1"/>
  <c r="L9" i="18" s="1"/>
  <c r="M9" i="18" s="1"/>
  <c r="N9" i="18" s="1"/>
  <c r="O9" i="18" s="1"/>
  <c r="P9" i="18" s="1"/>
  <c r="Q9" i="18" s="1"/>
  <c r="R9" i="18" s="1"/>
  <c r="S9" i="18" s="1"/>
  <c r="T9" i="18" s="1"/>
  <c r="U9" i="18" s="1"/>
  <c r="V9" i="18" s="1"/>
  <c r="W9" i="18" s="1"/>
  <c r="X9" i="18" s="1"/>
  <c r="Y9" i="18" s="1"/>
  <c r="Z9" i="18" s="1"/>
  <c r="AA9" i="18" s="1"/>
  <c r="AB9" i="18" s="1"/>
  <c r="AC9" i="18" s="1"/>
  <c r="AD9" i="18" s="1"/>
  <c r="AE9" i="18" s="1"/>
  <c r="AF9" i="18" s="1"/>
  <c r="AG9" i="18" s="1"/>
  <c r="AH9" i="18" s="1"/>
  <c r="AI9" i="18" s="1"/>
  <c r="AJ9" i="18" s="1"/>
  <c r="AK9" i="18" s="1"/>
  <c r="AM6" i="18"/>
  <c r="AL6" i="18"/>
  <c r="C5" i="18"/>
  <c r="E4" i="18"/>
  <c r="AL19" i="18" l="1"/>
  <c r="AL34" i="18"/>
  <c r="AL67" i="18"/>
  <c r="AL87" i="18"/>
  <c r="AL119" i="18"/>
  <c r="AL123" i="18"/>
  <c r="L153" i="19"/>
  <c r="P158" i="19"/>
  <c r="T153" i="19"/>
  <c r="X153" i="19"/>
  <c r="AB153" i="19"/>
  <c r="AF153" i="19"/>
  <c r="AJ152" i="19"/>
  <c r="AL19" i="19"/>
  <c r="AL25" i="19"/>
  <c r="AL45" i="19"/>
  <c r="AL49" i="19"/>
  <c r="AL57" i="19"/>
  <c r="AL61" i="19"/>
  <c r="AL67" i="19"/>
  <c r="AL75" i="19"/>
  <c r="AL115" i="19"/>
  <c r="AL125" i="19"/>
  <c r="AL17" i="18"/>
  <c r="AL35" i="18"/>
  <c r="AL55" i="18"/>
  <c r="AL91" i="18"/>
  <c r="AL99" i="18"/>
  <c r="AL131" i="18"/>
  <c r="AL10" i="18"/>
  <c r="AL23" i="18"/>
  <c r="AL27" i="18"/>
  <c r="AL40" i="18"/>
  <c r="AL43" i="18"/>
  <c r="AL57" i="18"/>
  <c r="AL59" i="18"/>
  <c r="AL63" i="18"/>
  <c r="AL72" i="18"/>
  <c r="AL75" i="18"/>
  <c r="AL89" i="18"/>
  <c r="AL90" i="18"/>
  <c r="AL95" i="18"/>
  <c r="AL107" i="18"/>
  <c r="AL121" i="18"/>
  <c r="AL122" i="18"/>
  <c r="AL127" i="18"/>
  <c r="AL139" i="18"/>
  <c r="AL13" i="19"/>
  <c r="AL24" i="19"/>
  <c r="AL27" i="19"/>
  <c r="AL37" i="19"/>
  <c r="AL51" i="19"/>
  <c r="AL64" i="19"/>
  <c r="AL73" i="19"/>
  <c r="AL77" i="19"/>
  <c r="AL83" i="19"/>
  <c r="AL85" i="19"/>
  <c r="AL91" i="19"/>
  <c r="AL93" i="19"/>
  <c r="AL99" i="19"/>
  <c r="AL123" i="19"/>
  <c r="AL129" i="19"/>
  <c r="AL133" i="19"/>
  <c r="K151" i="18"/>
  <c r="O154" i="18"/>
  <c r="S154" i="18"/>
  <c r="W154" i="18"/>
  <c r="AA154" i="18"/>
  <c r="AI154" i="18"/>
  <c r="I151" i="18"/>
  <c r="U151" i="18"/>
  <c r="AL15" i="18"/>
  <c r="AL25" i="18"/>
  <c r="AL26" i="18"/>
  <c r="AL31" i="18"/>
  <c r="AL47" i="18"/>
  <c r="AL65" i="18"/>
  <c r="AL79" i="18"/>
  <c r="AL97" i="18"/>
  <c r="AL111" i="18"/>
  <c r="AL129" i="18"/>
  <c r="AK143" i="18"/>
  <c r="V158" i="19"/>
  <c r="H143" i="19"/>
  <c r="L143" i="19"/>
  <c r="P143" i="19"/>
  <c r="T143" i="19"/>
  <c r="X143" i="19"/>
  <c r="AB143" i="19"/>
  <c r="AF143" i="19"/>
  <c r="AJ143" i="19"/>
  <c r="AL17" i="19"/>
  <c r="AL21" i="19"/>
  <c r="AL33" i="19"/>
  <c r="AL41" i="19"/>
  <c r="AL59" i="19"/>
  <c r="AL68" i="19"/>
  <c r="AL127" i="19"/>
  <c r="AL131" i="19"/>
  <c r="AL137" i="19"/>
  <c r="AL141" i="19"/>
  <c r="AQ33" i="18"/>
  <c r="AM33" i="18"/>
  <c r="AQ39" i="18"/>
  <c r="AM39" i="18"/>
  <c r="AQ41" i="18"/>
  <c r="AM41" i="18"/>
  <c r="AQ49" i="18"/>
  <c r="AM49" i="18"/>
  <c r="AQ51" i="18"/>
  <c r="AR51" i="18" s="1"/>
  <c r="AM51" i="18"/>
  <c r="AQ71" i="18"/>
  <c r="AM71" i="18"/>
  <c r="AQ73" i="18"/>
  <c r="AM73" i="18"/>
  <c r="AQ81" i="18"/>
  <c r="AM81" i="18"/>
  <c r="AQ83" i="18"/>
  <c r="AR83" i="18" s="1"/>
  <c r="AM83" i="18"/>
  <c r="AQ103" i="18"/>
  <c r="AM103" i="18"/>
  <c r="AQ105" i="18"/>
  <c r="AM105" i="18"/>
  <c r="AQ113" i="18"/>
  <c r="AM113" i="18"/>
  <c r="AQ115" i="18"/>
  <c r="AR115" i="18" s="1"/>
  <c r="AM115" i="18"/>
  <c r="AQ135" i="18"/>
  <c r="AM135" i="18"/>
  <c r="AQ137" i="18"/>
  <c r="AM137" i="18"/>
  <c r="AQ17" i="18"/>
  <c r="AM17" i="18"/>
  <c r="AQ19" i="18"/>
  <c r="AR19" i="18" s="1"/>
  <c r="AM19" i="18"/>
  <c r="AQ35" i="18"/>
  <c r="AM35" i="18"/>
  <c r="AQ55" i="18"/>
  <c r="AM55" i="18"/>
  <c r="AR55" i="18"/>
  <c r="AQ67" i="18"/>
  <c r="AM67" i="18"/>
  <c r="AQ87" i="18"/>
  <c r="AR87" i="18" s="1"/>
  <c r="AM87" i="18"/>
  <c r="AQ91" i="18"/>
  <c r="AR91" i="18" s="1"/>
  <c r="AM91" i="18"/>
  <c r="AQ99" i="18"/>
  <c r="AM99" i="18"/>
  <c r="AQ119" i="18"/>
  <c r="AR119" i="18" s="1"/>
  <c r="AM119" i="18"/>
  <c r="AQ123" i="18"/>
  <c r="AR123" i="18" s="1"/>
  <c r="AM123" i="18"/>
  <c r="AQ131" i="18"/>
  <c r="AM131" i="18"/>
  <c r="AQ23" i="18"/>
  <c r="AR23" i="18" s="1"/>
  <c r="AM23" i="18"/>
  <c r="AQ27" i="18"/>
  <c r="AR27" i="18" s="1"/>
  <c r="AM27" i="18"/>
  <c r="AQ43" i="18"/>
  <c r="AR43" i="18" s="1"/>
  <c r="AM43" i="18"/>
  <c r="AQ57" i="18"/>
  <c r="AM57" i="18"/>
  <c r="AQ59" i="18"/>
  <c r="AR59" i="18" s="1"/>
  <c r="AM59" i="18"/>
  <c r="AQ63" i="18"/>
  <c r="AM63" i="18"/>
  <c r="AR63" i="18"/>
  <c r="AQ75" i="18"/>
  <c r="AR75" i="18" s="1"/>
  <c r="AM75" i="18"/>
  <c r="AQ89" i="18"/>
  <c r="AM89" i="18"/>
  <c r="AQ95" i="18"/>
  <c r="AM95" i="18"/>
  <c r="AR95" i="18"/>
  <c r="AQ107" i="18"/>
  <c r="AR107" i="18" s="1"/>
  <c r="AM107" i="18"/>
  <c r="AQ121" i="18"/>
  <c r="AM121" i="18"/>
  <c r="AQ127" i="18"/>
  <c r="AR127" i="18" s="1"/>
  <c r="AM127" i="18"/>
  <c r="AQ139" i="18"/>
  <c r="AR139" i="18" s="1"/>
  <c r="AM139" i="18"/>
  <c r="AQ15" i="18"/>
  <c r="AM15" i="18"/>
  <c r="AQ25" i="18"/>
  <c r="AM25" i="18"/>
  <c r="AQ31" i="18"/>
  <c r="AR31" i="18" s="1"/>
  <c r="AM31" i="18"/>
  <c r="AR35" i="18"/>
  <c r="AR39" i="18"/>
  <c r="AQ47" i="18"/>
  <c r="AR47" i="18" s="1"/>
  <c r="AM47" i="18"/>
  <c r="AQ65" i="18"/>
  <c r="AM65" i="18"/>
  <c r="AR67" i="18"/>
  <c r="AR71" i="18"/>
  <c r="AQ79" i="18"/>
  <c r="AR79" i="18" s="1"/>
  <c r="AM79" i="18"/>
  <c r="AQ97" i="18"/>
  <c r="AM97" i="18"/>
  <c r="AR99" i="18"/>
  <c r="AR103" i="18"/>
  <c r="AQ111" i="18"/>
  <c r="AR111" i="18" s="1"/>
  <c r="AM111" i="18"/>
  <c r="AQ129" i="18"/>
  <c r="AM129" i="18"/>
  <c r="AR131" i="18"/>
  <c r="AR135" i="18"/>
  <c r="AL11" i="18"/>
  <c r="AL14" i="18"/>
  <c r="I175" i="18"/>
  <c r="M175" i="18"/>
  <c r="Q175" i="18"/>
  <c r="U175" i="18"/>
  <c r="Y175" i="18"/>
  <c r="AC175" i="18"/>
  <c r="AG175" i="18"/>
  <c r="AK174" i="18"/>
  <c r="AL13" i="18"/>
  <c r="AL12" i="18"/>
  <c r="AL18" i="18"/>
  <c r="AL22" i="18"/>
  <c r="AL32" i="18"/>
  <c r="AR33" i="18"/>
  <c r="AL45" i="18"/>
  <c r="AL44" i="18"/>
  <c r="AL50" i="18"/>
  <c r="AL54" i="18"/>
  <c r="AL64" i="18"/>
  <c r="AR65" i="18"/>
  <c r="AL77" i="18"/>
  <c r="AL76" i="18"/>
  <c r="AL82" i="18"/>
  <c r="AL86" i="18"/>
  <c r="AL96" i="18"/>
  <c r="AR97" i="18"/>
  <c r="AL109" i="18"/>
  <c r="AL108" i="18"/>
  <c r="AL114" i="18"/>
  <c r="AL118" i="18"/>
  <c r="AL128" i="18"/>
  <c r="AR129" i="18"/>
  <c r="AL141" i="18"/>
  <c r="AL140" i="18"/>
  <c r="J143" i="18"/>
  <c r="P143" i="18"/>
  <c r="U143" i="18"/>
  <c r="Z143" i="18"/>
  <c r="AF143" i="18"/>
  <c r="O151" i="18"/>
  <c r="T151" i="18"/>
  <c r="AA151" i="18"/>
  <c r="AI151" i="18"/>
  <c r="K152" i="18"/>
  <c r="S152" i="18"/>
  <c r="AA152" i="18"/>
  <c r="AI152" i="18"/>
  <c r="K153" i="18"/>
  <c r="S153" i="18"/>
  <c r="AA153" i="18"/>
  <c r="AI153" i="18"/>
  <c r="K154" i="18"/>
  <c r="K155" i="18"/>
  <c r="X155" i="18"/>
  <c r="AH160" i="18"/>
  <c r="AH164" i="18"/>
  <c r="AR25" i="18"/>
  <c r="AL37" i="18"/>
  <c r="AL36" i="18"/>
  <c r="AR57" i="18"/>
  <c r="AL69" i="18"/>
  <c r="AL68" i="18"/>
  <c r="AR89" i="18"/>
  <c r="AL101" i="18"/>
  <c r="AL100" i="18"/>
  <c r="AR121" i="18"/>
  <c r="AL133" i="18"/>
  <c r="AL132" i="18"/>
  <c r="AI143" i="18"/>
  <c r="AE143" i="18"/>
  <c r="AA143" i="18"/>
  <c r="W143" i="18"/>
  <c r="S143" i="18"/>
  <c r="O143" i="18"/>
  <c r="K143" i="18"/>
  <c r="G143" i="18"/>
  <c r="L143" i="18"/>
  <c r="Q143" i="18"/>
  <c r="V143" i="18"/>
  <c r="AB143" i="18"/>
  <c r="AG143" i="18"/>
  <c r="AH151" i="18"/>
  <c r="P151" i="18"/>
  <c r="AB151" i="18"/>
  <c r="AJ151" i="18"/>
  <c r="AH152" i="18"/>
  <c r="L152" i="18"/>
  <c r="T152" i="18"/>
  <c r="AB152" i="18"/>
  <c r="AJ152" i="18"/>
  <c r="AH153" i="18"/>
  <c r="L153" i="18"/>
  <c r="T153" i="18"/>
  <c r="AB153" i="18"/>
  <c r="AJ153" i="18"/>
  <c r="AH154" i="18"/>
  <c r="L154" i="18"/>
  <c r="AB154" i="18"/>
  <c r="AH155" i="18"/>
  <c r="L155" i="18"/>
  <c r="L156" i="18"/>
  <c r="AH159" i="18"/>
  <c r="AH163" i="18"/>
  <c r="G166" i="18"/>
  <c r="G165" i="18"/>
  <c r="G164" i="18"/>
  <c r="G163" i="18"/>
  <c r="G162" i="18"/>
  <c r="G161" i="18"/>
  <c r="G160" i="18"/>
  <c r="G159" i="18"/>
  <c r="G158" i="18"/>
  <c r="G157" i="18"/>
  <c r="G156" i="18"/>
  <c r="G175" i="18"/>
  <c r="G174" i="18"/>
  <c r="G173" i="18"/>
  <c r="G172" i="18"/>
  <c r="G171" i="18"/>
  <c r="G170" i="18"/>
  <c r="G169" i="18"/>
  <c r="G168" i="18"/>
  <c r="G167" i="18"/>
  <c r="S166" i="18"/>
  <c r="S165" i="18"/>
  <c r="S164" i="18"/>
  <c r="S163" i="18"/>
  <c r="S162" i="18"/>
  <c r="S161" i="18"/>
  <c r="S160" i="18"/>
  <c r="S159" i="18"/>
  <c r="S158" i="18"/>
  <c r="S157" i="18"/>
  <c r="S156" i="18"/>
  <c r="S155" i="18"/>
  <c r="S175" i="18"/>
  <c r="S174" i="18"/>
  <c r="S173" i="18"/>
  <c r="S172" i="18"/>
  <c r="S171" i="18"/>
  <c r="S170" i="18"/>
  <c r="S169" i="18"/>
  <c r="S168" i="18"/>
  <c r="S167" i="18"/>
  <c r="AE175" i="18"/>
  <c r="AE174" i="18"/>
  <c r="AE173" i="18"/>
  <c r="AE172" i="18"/>
  <c r="AE171" i="18"/>
  <c r="AE170" i="18"/>
  <c r="AE169" i="18"/>
  <c r="AE168" i="18"/>
  <c r="AE167" i="18"/>
  <c r="AE166" i="18"/>
  <c r="AE165" i="18"/>
  <c r="AE164" i="18"/>
  <c r="AE163" i="18"/>
  <c r="AE162" i="18"/>
  <c r="AE161" i="18"/>
  <c r="AE160" i="18"/>
  <c r="AE159" i="18"/>
  <c r="AE158" i="18"/>
  <c r="AE157" i="18"/>
  <c r="AE156" i="18"/>
  <c r="AE155" i="18"/>
  <c r="M158" i="18"/>
  <c r="M157" i="18"/>
  <c r="M152" i="18"/>
  <c r="M160" i="18"/>
  <c r="M159" i="18"/>
  <c r="M156" i="18"/>
  <c r="M155" i="18"/>
  <c r="M154" i="18"/>
  <c r="M153" i="18"/>
  <c r="Q160" i="18"/>
  <c r="Q159" i="18"/>
  <c r="Q156" i="18"/>
  <c r="Q153" i="18"/>
  <c r="Q158" i="18"/>
  <c r="Q157" i="18"/>
  <c r="Q155" i="18"/>
  <c r="Q154" i="18"/>
  <c r="Q152" i="18"/>
  <c r="U158" i="18"/>
  <c r="U157" i="18"/>
  <c r="U156" i="18"/>
  <c r="U155" i="18"/>
  <c r="U154" i="18"/>
  <c r="U160" i="18"/>
  <c r="U159" i="18"/>
  <c r="U153" i="18"/>
  <c r="U152" i="18"/>
  <c r="AC158" i="18"/>
  <c r="AC156" i="18"/>
  <c r="AC154" i="18"/>
  <c r="AC151" i="18"/>
  <c r="AC160" i="18"/>
  <c r="AC159" i="18"/>
  <c r="AC157" i="18"/>
  <c r="AC155" i="18"/>
  <c r="AC153" i="18"/>
  <c r="AC152" i="18"/>
  <c r="AK158" i="18"/>
  <c r="AK151" i="18"/>
  <c r="AK160" i="18"/>
  <c r="AK159" i="18"/>
  <c r="AK157" i="18"/>
  <c r="AK156" i="18"/>
  <c r="AK155" i="18"/>
  <c r="AK154" i="18"/>
  <c r="AK153" i="18"/>
  <c r="AK152" i="18"/>
  <c r="AL16" i="18"/>
  <c r="AR17" i="18"/>
  <c r="AL29" i="18"/>
  <c r="AL28" i="18"/>
  <c r="AL38" i="18"/>
  <c r="AL48" i="18"/>
  <c r="AR49" i="18"/>
  <c r="AL61" i="18"/>
  <c r="AL60" i="18"/>
  <c r="AL70" i="18"/>
  <c r="AL80" i="18"/>
  <c r="AR81" i="18"/>
  <c r="AL93" i="18"/>
  <c r="AL92" i="18"/>
  <c r="AL102" i="18"/>
  <c r="AL112" i="18"/>
  <c r="AR113" i="18"/>
  <c r="AL125" i="18"/>
  <c r="AL124" i="18"/>
  <c r="AL134" i="18"/>
  <c r="H143" i="18"/>
  <c r="M143" i="18"/>
  <c r="R143" i="18"/>
  <c r="X143" i="18"/>
  <c r="AC143" i="18"/>
  <c r="AH143" i="18"/>
  <c r="G151" i="18"/>
  <c r="Q151" i="18"/>
  <c r="W151" i="18"/>
  <c r="AE151" i="18"/>
  <c r="G152" i="18"/>
  <c r="O152" i="18"/>
  <c r="W152" i="18"/>
  <c r="AE152" i="18"/>
  <c r="G153" i="18"/>
  <c r="O153" i="18"/>
  <c r="W153" i="18"/>
  <c r="AE153" i="18"/>
  <c r="G154" i="18"/>
  <c r="AE154" i="18"/>
  <c r="G155" i="18"/>
  <c r="P155" i="18"/>
  <c r="AH158" i="18"/>
  <c r="AH162" i="18"/>
  <c r="K175" i="18"/>
  <c r="K174" i="18"/>
  <c r="K173" i="18"/>
  <c r="K172" i="18"/>
  <c r="K171" i="18"/>
  <c r="K170" i="18"/>
  <c r="K169" i="18"/>
  <c r="K168" i="18"/>
  <c r="K167" i="18"/>
  <c r="K166" i="18"/>
  <c r="K165" i="18"/>
  <c r="K164" i="18"/>
  <c r="K163" i="18"/>
  <c r="K162" i="18"/>
  <c r="K161" i="18"/>
  <c r="K160" i="18"/>
  <c r="K159" i="18"/>
  <c r="K158" i="18"/>
  <c r="K157" i="18"/>
  <c r="K156" i="18"/>
  <c r="O175" i="18"/>
  <c r="O174" i="18"/>
  <c r="O173" i="18"/>
  <c r="O172" i="18"/>
  <c r="O171" i="18"/>
  <c r="O170" i="18"/>
  <c r="O169" i="18"/>
  <c r="O168" i="18"/>
  <c r="O167" i="18"/>
  <c r="O166" i="18"/>
  <c r="O165" i="18"/>
  <c r="O164" i="18"/>
  <c r="O163" i="18"/>
  <c r="O162" i="18"/>
  <c r="O161" i="18"/>
  <c r="O160" i="18"/>
  <c r="O159" i="18"/>
  <c r="O158" i="18"/>
  <c r="O157" i="18"/>
  <c r="O156" i="18"/>
  <c r="O155" i="18"/>
  <c r="W166" i="18"/>
  <c r="W165" i="18"/>
  <c r="W164" i="18"/>
  <c r="W163" i="18"/>
  <c r="W162" i="18"/>
  <c r="W161" i="18"/>
  <c r="W160" i="18"/>
  <c r="W159" i="18"/>
  <c r="W158" i="18"/>
  <c r="W157" i="18"/>
  <c r="W156" i="18"/>
  <c r="W155" i="18"/>
  <c r="W175" i="18"/>
  <c r="W174" i="18"/>
  <c r="W173" i="18"/>
  <c r="W172" i="18"/>
  <c r="W171" i="18"/>
  <c r="W170" i="18"/>
  <c r="W169" i="18"/>
  <c r="W168" i="18"/>
  <c r="W167" i="18"/>
  <c r="AA175" i="18"/>
  <c r="AA174" i="18"/>
  <c r="AA173" i="18"/>
  <c r="AA172" i="18"/>
  <c r="AA171" i="18"/>
  <c r="AA170" i="18"/>
  <c r="AA169" i="18"/>
  <c r="AA168" i="18"/>
  <c r="AA167" i="18"/>
  <c r="AA166" i="18"/>
  <c r="AA165" i="18"/>
  <c r="AA164" i="18"/>
  <c r="AA163" i="18"/>
  <c r="AA162" i="18"/>
  <c r="AA161" i="18"/>
  <c r="AA160" i="18"/>
  <c r="AA159" i="18"/>
  <c r="AA158" i="18"/>
  <c r="AA157" i="18"/>
  <c r="AA156" i="18"/>
  <c r="AA155" i="18"/>
  <c r="AI165" i="18"/>
  <c r="AI164" i="18"/>
  <c r="AI163" i="18"/>
  <c r="AI162" i="18"/>
  <c r="AI161" i="18"/>
  <c r="AI160" i="18"/>
  <c r="AI159" i="18"/>
  <c r="AI158" i="18"/>
  <c r="AI157" i="18"/>
  <c r="AI156" i="18"/>
  <c r="AI155" i="18"/>
  <c r="AI175" i="18"/>
  <c r="AI174" i="18"/>
  <c r="AI173" i="18"/>
  <c r="AI172" i="18"/>
  <c r="AI171" i="18"/>
  <c r="AI170" i="18"/>
  <c r="AI169" i="18"/>
  <c r="AI168" i="18"/>
  <c r="AI167" i="18"/>
  <c r="I160" i="18"/>
  <c r="I158" i="18"/>
  <c r="I156" i="18"/>
  <c r="I155" i="18"/>
  <c r="I154" i="18"/>
  <c r="I153" i="18"/>
  <c r="I159" i="18"/>
  <c r="I157" i="18"/>
  <c r="I152" i="18"/>
  <c r="Y159" i="18"/>
  <c r="Y155" i="18"/>
  <c r="Y153" i="18"/>
  <c r="Y152" i="18"/>
  <c r="Y160" i="18"/>
  <c r="Y158" i="18"/>
  <c r="Y157" i="18"/>
  <c r="Y156" i="18"/>
  <c r="Y154" i="18"/>
  <c r="Y151" i="18"/>
  <c r="AG160" i="18"/>
  <c r="AG159" i="18"/>
  <c r="AG157" i="18"/>
  <c r="AG156" i="18"/>
  <c r="AG155" i="18"/>
  <c r="AG154" i="18"/>
  <c r="AG153" i="18"/>
  <c r="AG152" i="18"/>
  <c r="AG158" i="18"/>
  <c r="AG151" i="18"/>
  <c r="H166" i="18"/>
  <c r="H165" i="18"/>
  <c r="H164" i="18"/>
  <c r="H163" i="18"/>
  <c r="H162" i="18"/>
  <c r="H161" i="18"/>
  <c r="H160" i="18"/>
  <c r="H159" i="18"/>
  <c r="H158" i="18"/>
  <c r="H157" i="18"/>
  <c r="H175" i="18"/>
  <c r="H174" i="18"/>
  <c r="H173" i="18"/>
  <c r="H172" i="18"/>
  <c r="H171" i="18"/>
  <c r="H170" i="18"/>
  <c r="H169" i="18"/>
  <c r="H168" i="18"/>
  <c r="H167" i="18"/>
  <c r="L166" i="18"/>
  <c r="L165" i="18"/>
  <c r="L164" i="18"/>
  <c r="L163" i="18"/>
  <c r="L162" i="18"/>
  <c r="L161" i="18"/>
  <c r="L160" i="18"/>
  <c r="L159" i="18"/>
  <c r="L158" i="18"/>
  <c r="L157" i="18"/>
  <c r="L175" i="18"/>
  <c r="L174" i="18"/>
  <c r="L173" i="18"/>
  <c r="L172" i="18"/>
  <c r="L171" i="18"/>
  <c r="L170" i="18"/>
  <c r="L169" i="18"/>
  <c r="L168" i="18"/>
  <c r="L167" i="18"/>
  <c r="P175" i="18"/>
  <c r="P174" i="18"/>
  <c r="P173" i="18"/>
  <c r="P172" i="18"/>
  <c r="P171" i="18"/>
  <c r="P170" i="18"/>
  <c r="P169" i="18"/>
  <c r="P168" i="18"/>
  <c r="P167" i="18"/>
  <c r="P166" i="18"/>
  <c r="P165" i="18"/>
  <c r="P164" i="18"/>
  <c r="P163" i="18"/>
  <c r="P162" i="18"/>
  <c r="P161" i="18"/>
  <c r="P160" i="18"/>
  <c r="P159" i="18"/>
  <c r="P158" i="18"/>
  <c r="P157" i="18"/>
  <c r="T166" i="18"/>
  <c r="T165" i="18"/>
  <c r="T164" i="18"/>
  <c r="T163" i="18"/>
  <c r="T162" i="18"/>
  <c r="T161" i="18"/>
  <c r="T160" i="18"/>
  <c r="T159" i="18"/>
  <c r="T158" i="18"/>
  <c r="T157" i="18"/>
  <c r="T175" i="18"/>
  <c r="T174" i="18"/>
  <c r="T173" i="18"/>
  <c r="T172" i="18"/>
  <c r="T171" i="18"/>
  <c r="T170" i="18"/>
  <c r="T169" i="18"/>
  <c r="T168" i="18"/>
  <c r="T167" i="18"/>
  <c r="X166" i="18"/>
  <c r="X165" i="18"/>
  <c r="X164" i="18"/>
  <c r="X163" i="18"/>
  <c r="X162" i="18"/>
  <c r="X161" i="18"/>
  <c r="X160" i="18"/>
  <c r="X159" i="18"/>
  <c r="X158" i="18"/>
  <c r="X157" i="18"/>
  <c r="X175" i="18"/>
  <c r="X174" i="18"/>
  <c r="X173" i="18"/>
  <c r="X172" i="18"/>
  <c r="X171" i="18"/>
  <c r="X170" i="18"/>
  <c r="X169" i="18"/>
  <c r="X168" i="18"/>
  <c r="X167" i="18"/>
  <c r="AB166" i="18"/>
  <c r="AB165" i="18"/>
  <c r="AB164" i="18"/>
  <c r="AB163" i="18"/>
  <c r="AB162" i="18"/>
  <c r="AB161" i="18"/>
  <c r="AB160" i="18"/>
  <c r="AB159" i="18"/>
  <c r="AB158" i="18"/>
  <c r="AB157" i="18"/>
  <c r="AB156" i="18"/>
  <c r="AB175" i="18"/>
  <c r="AB174" i="18"/>
  <c r="AB173" i="18"/>
  <c r="AB172" i="18"/>
  <c r="AB171" i="18"/>
  <c r="AB170" i="18"/>
  <c r="AB169" i="18"/>
  <c r="AB168" i="18"/>
  <c r="AB167" i="18"/>
  <c r="AF175" i="18"/>
  <c r="AF174" i="18"/>
  <c r="AF173" i="18"/>
  <c r="AF172" i="18"/>
  <c r="AF171" i="18"/>
  <c r="AF170" i="18"/>
  <c r="AF169" i="18"/>
  <c r="AF168" i="18"/>
  <c r="AF167" i="18"/>
  <c r="AF166" i="18"/>
  <c r="AF165" i="18"/>
  <c r="AF164" i="18"/>
  <c r="AF163" i="18"/>
  <c r="AF162" i="18"/>
  <c r="AF161" i="18"/>
  <c r="AF160" i="18"/>
  <c r="AF159" i="18"/>
  <c r="AF158" i="18"/>
  <c r="AF157" i="18"/>
  <c r="AF156" i="18"/>
  <c r="AJ175" i="18"/>
  <c r="AJ165" i="18"/>
  <c r="AJ164" i="18"/>
  <c r="AJ163" i="18"/>
  <c r="AJ162" i="18"/>
  <c r="AJ161" i="18"/>
  <c r="AJ160" i="18"/>
  <c r="AJ159" i="18"/>
  <c r="AJ158" i="18"/>
  <c r="AJ157" i="18"/>
  <c r="AJ156" i="18"/>
  <c r="AJ174" i="18"/>
  <c r="AJ173" i="18"/>
  <c r="AJ172" i="18"/>
  <c r="AJ171" i="18"/>
  <c r="AJ170" i="18"/>
  <c r="AJ169" i="18"/>
  <c r="AJ168" i="18"/>
  <c r="AJ167" i="18"/>
  <c r="AJ166" i="18"/>
  <c r="S220" i="18"/>
  <c r="V220" i="18" s="1"/>
  <c r="I220" i="18"/>
  <c r="S218" i="18"/>
  <c r="V218" i="18" s="1"/>
  <c r="I218" i="18"/>
  <c r="S216" i="18"/>
  <c r="V216" i="18" s="1"/>
  <c r="I216" i="18"/>
  <c r="S214" i="18"/>
  <c r="V214" i="18" s="1"/>
  <c r="I214" i="18"/>
  <c r="S212" i="18"/>
  <c r="V212" i="18" s="1"/>
  <c r="I212" i="18"/>
  <c r="S210" i="18"/>
  <c r="V210" i="18" s="1"/>
  <c r="I210" i="18"/>
  <c r="S208" i="18"/>
  <c r="V208" i="18" s="1"/>
  <c r="I221" i="18"/>
  <c r="K220" i="18"/>
  <c r="K219" i="18"/>
  <c r="S215" i="18"/>
  <c r="V215" i="18" s="1"/>
  <c r="I213" i="18"/>
  <c r="K212" i="18"/>
  <c r="K211" i="18"/>
  <c r="K207" i="18"/>
  <c r="K205" i="18"/>
  <c r="K203" i="18"/>
  <c r="K201" i="18"/>
  <c r="K199" i="18"/>
  <c r="K197" i="18"/>
  <c r="S221" i="18"/>
  <c r="V221" i="18" s="1"/>
  <c r="I219" i="18"/>
  <c r="M219" i="18" s="1"/>
  <c r="P219" i="18" s="1"/>
  <c r="K218" i="18"/>
  <c r="K217" i="18"/>
  <c r="S213" i="18"/>
  <c r="V213" i="18" s="1"/>
  <c r="I211" i="18"/>
  <c r="M211" i="18" s="1"/>
  <c r="P211" i="18" s="1"/>
  <c r="K210" i="18"/>
  <c r="K209" i="18"/>
  <c r="S207" i="18"/>
  <c r="V207" i="18" s="1"/>
  <c r="I207" i="18"/>
  <c r="M207" i="18" s="1"/>
  <c r="P207" i="18" s="1"/>
  <c r="S205" i="18"/>
  <c r="V205" i="18" s="1"/>
  <c r="S219" i="18"/>
  <c r="V219" i="18" s="1"/>
  <c r="I217" i="18"/>
  <c r="M217" i="18" s="1"/>
  <c r="P217" i="18" s="1"/>
  <c r="K216" i="18"/>
  <c r="K215" i="18"/>
  <c r="S211" i="18"/>
  <c r="V211" i="18" s="1"/>
  <c r="I209" i="18"/>
  <c r="M209" i="18" s="1"/>
  <c r="P209" i="18" s="1"/>
  <c r="K208" i="18"/>
  <c r="K206" i="18"/>
  <c r="K204" i="18"/>
  <c r="K202" i="18"/>
  <c r="K200" i="18"/>
  <c r="K198" i="18"/>
  <c r="K221" i="18"/>
  <c r="S217" i="18"/>
  <c r="V217" i="18" s="1"/>
  <c r="I215" i="18"/>
  <c r="M215" i="18" s="1"/>
  <c r="P215" i="18" s="1"/>
  <c r="K214" i="18"/>
  <c r="K213" i="18"/>
  <c r="S209" i="18"/>
  <c r="V209" i="18" s="1"/>
  <c r="I208" i="18"/>
  <c r="M208" i="18" s="1"/>
  <c r="P208" i="18" s="1"/>
  <c r="S206" i="18"/>
  <c r="V206" i="18" s="1"/>
  <c r="I206" i="18"/>
  <c r="M206" i="18" s="1"/>
  <c r="P206" i="18" s="1"/>
  <c r="S204" i="18"/>
  <c r="V204" i="18" s="1"/>
  <c r="I204" i="18"/>
  <c r="M204" i="18" s="1"/>
  <c r="P204" i="18" s="1"/>
  <c r="S202" i="18"/>
  <c r="V202" i="18" s="1"/>
  <c r="I202" i="18"/>
  <c r="M202" i="18" s="1"/>
  <c r="P202" i="18" s="1"/>
  <c r="S200" i="18"/>
  <c r="V200" i="18" s="1"/>
  <c r="S203" i="18"/>
  <c r="V203" i="18" s="1"/>
  <c r="I201" i="18"/>
  <c r="M201" i="18" s="1"/>
  <c r="P201" i="18" s="1"/>
  <c r="I198" i="18"/>
  <c r="M198" i="18" s="1"/>
  <c r="P198" i="18" s="1"/>
  <c r="I203" i="18"/>
  <c r="M203" i="18" s="1"/>
  <c r="P203" i="18" s="1"/>
  <c r="I199" i="18"/>
  <c r="M199" i="18" s="1"/>
  <c r="P199" i="18" s="1"/>
  <c r="S197" i="18"/>
  <c r="V197" i="18" s="1"/>
  <c r="I205" i="18"/>
  <c r="M205" i="18" s="1"/>
  <c r="P205" i="18" s="1"/>
  <c r="I200" i="18"/>
  <c r="M200" i="18" s="1"/>
  <c r="P200" i="18" s="1"/>
  <c r="S198" i="18"/>
  <c r="V198" i="18" s="1"/>
  <c r="S199" i="18"/>
  <c r="V199" i="18" s="1"/>
  <c r="I197" i="18"/>
  <c r="M197" i="18" s="1"/>
  <c r="P197" i="18" s="1"/>
  <c r="AL21" i="18"/>
  <c r="AL20" i="18"/>
  <c r="AL30" i="18"/>
  <c r="AR41" i="18"/>
  <c r="AL53" i="18"/>
  <c r="AL52" i="18"/>
  <c r="AL58" i="18"/>
  <c r="AL62" i="18"/>
  <c r="AR73" i="18"/>
  <c r="AL85" i="18"/>
  <c r="AL84" i="18"/>
  <c r="AL94" i="18"/>
  <c r="AL104" i="18"/>
  <c r="AR105" i="18"/>
  <c r="AL117" i="18"/>
  <c r="AL116" i="18"/>
  <c r="AL126" i="18"/>
  <c r="AL136" i="18"/>
  <c r="AR137" i="18"/>
  <c r="I143" i="18"/>
  <c r="N143" i="18"/>
  <c r="T143" i="18"/>
  <c r="Y143" i="18"/>
  <c r="AD143" i="18"/>
  <c r="AJ143" i="18"/>
  <c r="H151" i="18"/>
  <c r="M151" i="18"/>
  <c r="S151" i="18"/>
  <c r="X151" i="18"/>
  <c r="AF151" i="18"/>
  <c r="H152" i="18"/>
  <c r="P152" i="18"/>
  <c r="X152" i="18"/>
  <c r="AF152" i="18"/>
  <c r="H153" i="18"/>
  <c r="P153" i="18"/>
  <c r="X153" i="18"/>
  <c r="AF153" i="18"/>
  <c r="H154" i="18"/>
  <c r="P154" i="18"/>
  <c r="X154" i="18"/>
  <c r="AF154" i="18"/>
  <c r="H155" i="18"/>
  <c r="T155" i="18"/>
  <c r="AJ155" i="18"/>
  <c r="AH156" i="18"/>
  <c r="T156" i="18"/>
  <c r="AH157" i="18"/>
  <c r="AH161" i="18"/>
  <c r="AH165" i="18"/>
  <c r="I161" i="18"/>
  <c r="M161" i="18"/>
  <c r="Q161" i="18"/>
  <c r="U161" i="18"/>
  <c r="Y161" i="18"/>
  <c r="AC161" i="18"/>
  <c r="AG161" i="18"/>
  <c r="AK161" i="18"/>
  <c r="I162" i="18"/>
  <c r="M162" i="18"/>
  <c r="Q162" i="18"/>
  <c r="U162" i="18"/>
  <c r="Y162" i="18"/>
  <c r="AC162" i="18"/>
  <c r="AG162" i="18"/>
  <c r="AK162" i="18"/>
  <c r="I163" i="18"/>
  <c r="M163" i="18"/>
  <c r="Q163" i="18"/>
  <c r="U163" i="18"/>
  <c r="Y163" i="18"/>
  <c r="AC163" i="18"/>
  <c r="AG163" i="18"/>
  <c r="AK163" i="18"/>
  <c r="I164" i="18"/>
  <c r="M164" i="18"/>
  <c r="Q164" i="18"/>
  <c r="U164" i="18"/>
  <c r="Y164" i="18"/>
  <c r="AC164" i="18"/>
  <c r="AG164" i="18"/>
  <c r="AK164" i="18"/>
  <c r="I165" i="18"/>
  <c r="M165" i="18"/>
  <c r="Q165" i="18"/>
  <c r="U165" i="18"/>
  <c r="Y165" i="18"/>
  <c r="AC165" i="18"/>
  <c r="AG165" i="18"/>
  <c r="AK165" i="18"/>
  <c r="I166" i="18"/>
  <c r="M166" i="18"/>
  <c r="Q166" i="18"/>
  <c r="U166" i="18"/>
  <c r="Y166" i="18"/>
  <c r="AC166" i="18"/>
  <c r="AG166" i="18"/>
  <c r="Q167" i="18"/>
  <c r="AG167" i="18"/>
  <c r="Q168" i="18"/>
  <c r="AG168" i="18"/>
  <c r="Q169" i="18"/>
  <c r="AG169" i="18"/>
  <c r="Q170" i="18"/>
  <c r="AG170" i="18"/>
  <c r="Q171" i="18"/>
  <c r="AG171" i="18"/>
  <c r="Q172" i="18"/>
  <c r="AG172" i="18"/>
  <c r="Q173" i="18"/>
  <c r="AG173" i="18"/>
  <c r="Q174" i="18"/>
  <c r="AG174" i="18"/>
  <c r="AQ29" i="19"/>
  <c r="AM29" i="19"/>
  <c r="AQ35" i="19"/>
  <c r="AM35" i="19"/>
  <c r="AQ43" i="19"/>
  <c r="AM43" i="19"/>
  <c r="AQ53" i="19"/>
  <c r="AM53" i="19"/>
  <c r="AQ65" i="19"/>
  <c r="AR65" i="19" s="1"/>
  <c r="AM65" i="19"/>
  <c r="AQ69" i="19"/>
  <c r="AM69" i="19"/>
  <c r="AQ107" i="19"/>
  <c r="AM107" i="19"/>
  <c r="J151" i="18"/>
  <c r="N151" i="18"/>
  <c r="R151" i="18"/>
  <c r="V151" i="18"/>
  <c r="Z151" i="18"/>
  <c r="AD151" i="18"/>
  <c r="J152" i="18"/>
  <c r="N152" i="18"/>
  <c r="R152" i="18"/>
  <c r="V152" i="18"/>
  <c r="Z152" i="18"/>
  <c r="AD152" i="18"/>
  <c r="J153" i="18"/>
  <c r="N153" i="18"/>
  <c r="R153" i="18"/>
  <c r="V153" i="18"/>
  <c r="Z153" i="18"/>
  <c r="AD153" i="18"/>
  <c r="J154" i="18"/>
  <c r="N154" i="18"/>
  <c r="R154" i="18"/>
  <c r="V154" i="18"/>
  <c r="Z154" i="18"/>
  <c r="AD154" i="18"/>
  <c r="J155" i="18"/>
  <c r="N155" i="18"/>
  <c r="R155" i="18"/>
  <c r="V155" i="18"/>
  <c r="Z155" i="18"/>
  <c r="AD155" i="18"/>
  <c r="J156" i="18"/>
  <c r="N156" i="18"/>
  <c r="R156" i="18"/>
  <c r="V156" i="18"/>
  <c r="Z156" i="18"/>
  <c r="AD156" i="18"/>
  <c r="J157" i="18"/>
  <c r="N157" i="18"/>
  <c r="R157" i="18"/>
  <c r="V157" i="18"/>
  <c r="Z157" i="18"/>
  <c r="AD157" i="18"/>
  <c r="J158" i="18"/>
  <c r="N158" i="18"/>
  <c r="R158" i="18"/>
  <c r="V158" i="18"/>
  <c r="Z158" i="18"/>
  <c r="AD158" i="18"/>
  <c r="J159" i="18"/>
  <c r="N159" i="18"/>
  <c r="R159" i="18"/>
  <c r="V159" i="18"/>
  <c r="Z159" i="18"/>
  <c r="AD159" i="18"/>
  <c r="J160" i="18"/>
  <c r="N160" i="18"/>
  <c r="R160" i="18"/>
  <c r="V160" i="18"/>
  <c r="Z160" i="18"/>
  <c r="AD160" i="18"/>
  <c r="J161" i="18"/>
  <c r="N161" i="18"/>
  <c r="R161" i="18"/>
  <c r="V161" i="18"/>
  <c r="Z161" i="18"/>
  <c r="AD161" i="18"/>
  <c r="J162" i="18"/>
  <c r="N162" i="18"/>
  <c r="R162" i="18"/>
  <c r="V162" i="18"/>
  <c r="Z162" i="18"/>
  <c r="AD162" i="18"/>
  <c r="J163" i="18"/>
  <c r="N163" i="18"/>
  <c r="R163" i="18"/>
  <c r="V163" i="18"/>
  <c r="Z163" i="18"/>
  <c r="AD163" i="18"/>
  <c r="J164" i="18"/>
  <c r="N164" i="18"/>
  <c r="R164" i="18"/>
  <c r="V164" i="18"/>
  <c r="Z164" i="18"/>
  <c r="AD164" i="18"/>
  <c r="J165" i="18"/>
  <c r="N165" i="18"/>
  <c r="R165" i="18"/>
  <c r="V165" i="18"/>
  <c r="Z165" i="18"/>
  <c r="AD165" i="18"/>
  <c r="AH166" i="18"/>
  <c r="J166" i="18"/>
  <c r="N166" i="18"/>
  <c r="R166" i="18"/>
  <c r="V166" i="18"/>
  <c r="Z166" i="18"/>
  <c r="AD166" i="18"/>
  <c r="AI166" i="18"/>
  <c r="M167" i="18"/>
  <c r="AC167" i="18"/>
  <c r="M168" i="18"/>
  <c r="AC168" i="18"/>
  <c r="M169" i="18"/>
  <c r="AC169" i="18"/>
  <c r="M170" i="18"/>
  <c r="AC170" i="18"/>
  <c r="M171" i="18"/>
  <c r="AC171" i="18"/>
  <c r="M172" i="18"/>
  <c r="AC172" i="18"/>
  <c r="M173" i="18"/>
  <c r="AC173" i="18"/>
  <c r="M174" i="18"/>
  <c r="AC174" i="18"/>
  <c r="AQ19" i="19"/>
  <c r="AM19" i="19"/>
  <c r="AQ25" i="19"/>
  <c r="AR25" i="19" s="1"/>
  <c r="AM25" i="19"/>
  <c r="AQ45" i="19"/>
  <c r="AR45" i="19" s="1"/>
  <c r="AM45" i="19"/>
  <c r="AQ49" i="19"/>
  <c r="AR49" i="19" s="1"/>
  <c r="AM49" i="19"/>
  <c r="AR53" i="19"/>
  <c r="AQ57" i="19"/>
  <c r="AR57" i="19" s="1"/>
  <c r="AM57" i="19"/>
  <c r="AQ61" i="19"/>
  <c r="AM61" i="19"/>
  <c r="AQ67" i="19"/>
  <c r="AM67" i="19"/>
  <c r="AR69" i="19"/>
  <c r="AQ75" i="19"/>
  <c r="AM75" i="19"/>
  <c r="AQ115" i="19"/>
  <c r="AM115" i="19"/>
  <c r="I167" i="18"/>
  <c r="Y167" i="18"/>
  <c r="I168" i="18"/>
  <c r="Y168" i="18"/>
  <c r="I169" i="18"/>
  <c r="Y169" i="18"/>
  <c r="I170" i="18"/>
  <c r="Y170" i="18"/>
  <c r="I171" i="18"/>
  <c r="Y171" i="18"/>
  <c r="I172" i="18"/>
  <c r="Y172" i="18"/>
  <c r="I173" i="18"/>
  <c r="Y173" i="18"/>
  <c r="I174" i="18"/>
  <c r="Y174" i="18"/>
  <c r="AK175" i="18"/>
  <c r="AQ13" i="19"/>
  <c r="AM13" i="19"/>
  <c r="AQ27" i="19"/>
  <c r="AM27" i="19"/>
  <c r="AR29" i="19"/>
  <c r="AQ37" i="19"/>
  <c r="AM37" i="19"/>
  <c r="AQ51" i="19"/>
  <c r="AM51" i="19"/>
  <c r="AQ73" i="19"/>
  <c r="AR73" i="19" s="1"/>
  <c r="AM73" i="19"/>
  <c r="AQ77" i="19"/>
  <c r="AM77" i="19"/>
  <c r="AQ83" i="19"/>
  <c r="AM83" i="19"/>
  <c r="AQ85" i="19"/>
  <c r="AM85" i="19"/>
  <c r="AQ91" i="19"/>
  <c r="AM91" i="19"/>
  <c r="AQ93" i="19"/>
  <c r="AM93" i="19"/>
  <c r="AQ99" i="19"/>
  <c r="AM99" i="19"/>
  <c r="AK166" i="18"/>
  <c r="AH167" i="18"/>
  <c r="U167" i="18"/>
  <c r="AK167" i="18"/>
  <c r="AH168" i="18"/>
  <c r="U168" i="18"/>
  <c r="AK168" i="18"/>
  <c r="AH169" i="18"/>
  <c r="U169" i="18"/>
  <c r="AK169" i="18"/>
  <c r="AH170" i="18"/>
  <c r="U170" i="18"/>
  <c r="AK170" i="18"/>
  <c r="AH171" i="18"/>
  <c r="U171" i="18"/>
  <c r="AK171" i="18"/>
  <c r="AH172" i="18"/>
  <c r="U172" i="18"/>
  <c r="AK172" i="18"/>
  <c r="AH173" i="18"/>
  <c r="U173" i="18"/>
  <c r="AK173" i="18"/>
  <c r="AH174" i="18"/>
  <c r="U174" i="18"/>
  <c r="AH175" i="18"/>
  <c r="AR13" i="19"/>
  <c r="AQ17" i="19"/>
  <c r="AM17" i="19"/>
  <c r="AR17" i="19"/>
  <c r="AQ21" i="19"/>
  <c r="AR21" i="19" s="1"/>
  <c r="AM21" i="19"/>
  <c r="AQ33" i="19"/>
  <c r="AR33" i="19" s="1"/>
  <c r="AM33" i="19"/>
  <c r="AR37" i="19"/>
  <c r="AQ41" i="19"/>
  <c r="AM41" i="19"/>
  <c r="AR41" i="19"/>
  <c r="AQ59" i="19"/>
  <c r="AM59" i="19"/>
  <c r="AR61" i="19"/>
  <c r="AR77" i="19"/>
  <c r="H154" i="19"/>
  <c r="AL12" i="19"/>
  <c r="AL16" i="19"/>
  <c r="AR27" i="19"/>
  <c r="AL39" i="19"/>
  <c r="AL38" i="19"/>
  <c r="AL48" i="19"/>
  <c r="AR59" i="19"/>
  <c r="AL71" i="19"/>
  <c r="AL70" i="19"/>
  <c r="AR91" i="19"/>
  <c r="AL109" i="19"/>
  <c r="AL108" i="19"/>
  <c r="AL111" i="19"/>
  <c r="AL113" i="19"/>
  <c r="AR115" i="19"/>
  <c r="AQ135" i="19"/>
  <c r="AR135" i="19" s="1"/>
  <c r="AM135" i="19"/>
  <c r="AQ139" i="19"/>
  <c r="AR139" i="19" s="1"/>
  <c r="AM139" i="19"/>
  <c r="AH151" i="19"/>
  <c r="I173" i="19"/>
  <c r="I172" i="19"/>
  <c r="I171" i="19"/>
  <c r="I170" i="19"/>
  <c r="I169" i="19"/>
  <c r="I168" i="19"/>
  <c r="I167" i="19"/>
  <c r="I166" i="19"/>
  <c r="I165" i="19"/>
  <c r="I154" i="19"/>
  <c r="I143" i="19"/>
  <c r="M173" i="19"/>
  <c r="M172" i="19"/>
  <c r="M171" i="19"/>
  <c r="M170" i="19"/>
  <c r="M169" i="19"/>
  <c r="M143" i="19"/>
  <c r="Q173" i="19"/>
  <c r="Q172" i="19"/>
  <c r="Q171" i="19"/>
  <c r="Q169" i="19"/>
  <c r="Q170" i="19"/>
  <c r="Q158" i="19"/>
  <c r="Q143" i="19"/>
  <c r="U172" i="19"/>
  <c r="U171" i="19"/>
  <c r="U169" i="19"/>
  <c r="U168" i="19"/>
  <c r="U167" i="19"/>
  <c r="U166" i="19"/>
  <c r="U165" i="19"/>
  <c r="U158" i="19"/>
  <c r="U143" i="19"/>
  <c r="Y172" i="19"/>
  <c r="Y171" i="19"/>
  <c r="Y169" i="19"/>
  <c r="Y168" i="19"/>
  <c r="Y167" i="19"/>
  <c r="Y166" i="19"/>
  <c r="Y165" i="19"/>
  <c r="Y143" i="19"/>
  <c r="AC172" i="19"/>
  <c r="AC171" i="19"/>
  <c r="AC170" i="19"/>
  <c r="AC169" i="19"/>
  <c r="AC143" i="19"/>
  <c r="AG172" i="19"/>
  <c r="AG171" i="19"/>
  <c r="AG170" i="19"/>
  <c r="AG169" i="19"/>
  <c r="AG158" i="19"/>
  <c r="AG143" i="19"/>
  <c r="AK172" i="19"/>
  <c r="AK171" i="19"/>
  <c r="AK169" i="19"/>
  <c r="AK168" i="19"/>
  <c r="AK167" i="19"/>
  <c r="AK166" i="19"/>
  <c r="AK165" i="19"/>
  <c r="AK158" i="19"/>
  <c r="AK143" i="19"/>
  <c r="AR19" i="19"/>
  <c r="AL31" i="19"/>
  <c r="AL30" i="19"/>
  <c r="AL36" i="19"/>
  <c r="AL50" i="19"/>
  <c r="AR51" i="19"/>
  <c r="AL63" i="19"/>
  <c r="AL62" i="19"/>
  <c r="AL72" i="19"/>
  <c r="AL81" i="19"/>
  <c r="AL80" i="19"/>
  <c r="AL87" i="19"/>
  <c r="AL86" i="19"/>
  <c r="AL90" i="19"/>
  <c r="AL92" i="19"/>
  <c r="AR93" i="19"/>
  <c r="AL97" i="19"/>
  <c r="AL96" i="19"/>
  <c r="AL117" i="19"/>
  <c r="AL116" i="19"/>
  <c r="AL119" i="19"/>
  <c r="AL121" i="19"/>
  <c r="AQ125" i="19"/>
  <c r="AM125" i="19"/>
  <c r="AH143" i="19"/>
  <c r="J168" i="19"/>
  <c r="J167" i="19"/>
  <c r="J166" i="19"/>
  <c r="J165" i="19"/>
  <c r="N168" i="19"/>
  <c r="N167" i="19"/>
  <c r="N166" i="19"/>
  <c r="N165" i="19"/>
  <c r="Z168" i="19"/>
  <c r="Z167" i="19"/>
  <c r="Z166" i="19"/>
  <c r="Z165" i="19"/>
  <c r="Z158" i="19"/>
  <c r="AD168" i="19"/>
  <c r="AD167" i="19"/>
  <c r="AD166" i="19"/>
  <c r="AD165" i="19"/>
  <c r="AL11" i="19"/>
  <c r="AL23" i="19"/>
  <c r="AL22" i="19"/>
  <c r="AR43" i="19"/>
  <c r="AL55" i="19"/>
  <c r="AL54" i="19"/>
  <c r="AR75" i="19"/>
  <c r="AR83" i="19"/>
  <c r="AR99" i="19"/>
  <c r="AQ123" i="19"/>
  <c r="AR123" i="19" s="1"/>
  <c r="AM123" i="19"/>
  <c r="AR125" i="19"/>
  <c r="AQ129" i="19"/>
  <c r="AR129" i="19" s="1"/>
  <c r="AM129" i="19"/>
  <c r="AQ133" i="19"/>
  <c r="AM133" i="19"/>
  <c r="AH153" i="19"/>
  <c r="J167" i="18"/>
  <c r="N167" i="18"/>
  <c r="R167" i="18"/>
  <c r="V167" i="18"/>
  <c r="Z167" i="18"/>
  <c r="AD167" i="18"/>
  <c r="J168" i="18"/>
  <c r="N168" i="18"/>
  <c r="R168" i="18"/>
  <c r="V168" i="18"/>
  <c r="Z168" i="18"/>
  <c r="AD168" i="18"/>
  <c r="J169" i="18"/>
  <c r="N169" i="18"/>
  <c r="R169" i="18"/>
  <c r="V169" i="18"/>
  <c r="Z169" i="18"/>
  <c r="AD169" i="18"/>
  <c r="J170" i="18"/>
  <c r="N170" i="18"/>
  <c r="R170" i="18"/>
  <c r="V170" i="18"/>
  <c r="Z170" i="18"/>
  <c r="AD170" i="18"/>
  <c r="J171" i="18"/>
  <c r="N171" i="18"/>
  <c r="R171" i="18"/>
  <c r="V171" i="18"/>
  <c r="Z171" i="18"/>
  <c r="AD171" i="18"/>
  <c r="J172" i="18"/>
  <c r="N172" i="18"/>
  <c r="R172" i="18"/>
  <c r="V172" i="18"/>
  <c r="Z172" i="18"/>
  <c r="AD172" i="18"/>
  <c r="J173" i="18"/>
  <c r="N173" i="18"/>
  <c r="R173" i="18"/>
  <c r="V173" i="18"/>
  <c r="Z173" i="18"/>
  <c r="AD173" i="18"/>
  <c r="J174" i="18"/>
  <c r="N174" i="18"/>
  <c r="R174" i="18"/>
  <c r="V174" i="18"/>
  <c r="Z174" i="18"/>
  <c r="AD174" i="18"/>
  <c r="J175" i="18"/>
  <c r="N175" i="18"/>
  <c r="R175" i="18"/>
  <c r="V175" i="18"/>
  <c r="Z175" i="18"/>
  <c r="AD175" i="18"/>
  <c r="G175" i="19"/>
  <c r="G174" i="19"/>
  <c r="G173" i="19"/>
  <c r="G172" i="19"/>
  <c r="G171" i="19"/>
  <c r="G154" i="19"/>
  <c r="G153" i="19"/>
  <c r="G152" i="19"/>
  <c r="G151" i="19"/>
  <c r="G143" i="19"/>
  <c r="G158" i="19"/>
  <c r="G157" i="19"/>
  <c r="G156" i="19"/>
  <c r="G155" i="19"/>
  <c r="K175" i="19"/>
  <c r="K174" i="19"/>
  <c r="K173" i="19"/>
  <c r="K172" i="19"/>
  <c r="K171" i="19"/>
  <c r="K153" i="19"/>
  <c r="K152" i="19"/>
  <c r="K151" i="19"/>
  <c r="K158" i="19"/>
  <c r="K157" i="19"/>
  <c r="K156" i="19"/>
  <c r="K155" i="19"/>
  <c r="K154" i="19"/>
  <c r="K143" i="19"/>
  <c r="O172" i="19"/>
  <c r="O171" i="19"/>
  <c r="O175" i="19"/>
  <c r="O174" i="19"/>
  <c r="O173" i="19"/>
  <c r="O153" i="19"/>
  <c r="O152" i="19"/>
  <c r="O151" i="19"/>
  <c r="O143" i="19"/>
  <c r="O157" i="19"/>
  <c r="O156" i="19"/>
  <c r="O155" i="19"/>
  <c r="O154" i="19"/>
  <c r="S175" i="19"/>
  <c r="S174" i="19"/>
  <c r="S173" i="19"/>
  <c r="S172" i="19"/>
  <c r="S171" i="19"/>
  <c r="S170" i="19"/>
  <c r="S153" i="19"/>
  <c r="S152" i="19"/>
  <c r="S151" i="19"/>
  <c r="S157" i="19"/>
  <c r="S156" i="19"/>
  <c r="S155" i="19"/>
  <c r="S154" i="19"/>
  <c r="S143" i="19"/>
  <c r="W175" i="19"/>
  <c r="W174" i="19"/>
  <c r="W173" i="19"/>
  <c r="W172" i="19"/>
  <c r="W170" i="19"/>
  <c r="W171" i="19"/>
  <c r="W153" i="19"/>
  <c r="W152" i="19"/>
  <c r="W151" i="19"/>
  <c r="W143" i="19"/>
  <c r="W157" i="19"/>
  <c r="W156" i="19"/>
  <c r="W155" i="19"/>
  <c r="W154" i="19"/>
  <c r="AA175" i="19"/>
  <c r="AA174" i="19"/>
  <c r="AA173" i="19"/>
  <c r="AA172" i="19"/>
  <c r="AA171" i="19"/>
  <c r="AA153" i="19"/>
  <c r="AA152" i="19"/>
  <c r="AA151" i="19"/>
  <c r="AA157" i="19"/>
  <c r="AA156" i="19"/>
  <c r="AA155" i="19"/>
  <c r="AA154" i="19"/>
  <c r="AA143" i="19"/>
  <c r="AE172" i="19"/>
  <c r="AE171" i="19"/>
  <c r="AE175" i="19"/>
  <c r="AE174" i="19"/>
  <c r="AE173" i="19"/>
  <c r="AE153" i="19"/>
  <c r="AE152" i="19"/>
  <c r="AE151" i="19"/>
  <c r="AE143" i="19"/>
  <c r="AE157" i="19"/>
  <c r="AE156" i="19"/>
  <c r="AE155" i="19"/>
  <c r="AE154" i="19"/>
  <c r="AI175" i="19"/>
  <c r="AI174" i="19"/>
  <c r="AI173" i="19"/>
  <c r="AI172" i="19"/>
  <c r="AI171" i="19"/>
  <c r="AI170" i="19"/>
  <c r="AI153" i="19"/>
  <c r="AI152" i="19"/>
  <c r="AI151" i="19"/>
  <c r="AI157" i="19"/>
  <c r="AI156" i="19"/>
  <c r="AI155" i="19"/>
  <c r="AI154" i="19"/>
  <c r="AI143" i="19"/>
  <c r="AL15" i="19"/>
  <c r="AL14" i="19"/>
  <c r="AL34" i="19"/>
  <c r="AR35" i="19"/>
  <c r="AL47" i="19"/>
  <c r="AL46" i="19"/>
  <c r="AL52" i="19"/>
  <c r="AL56" i="19"/>
  <c r="AL66" i="19"/>
  <c r="AR67" i="19"/>
  <c r="AL79" i="19"/>
  <c r="AL78" i="19"/>
  <c r="AL82" i="19"/>
  <c r="AL84" i="19"/>
  <c r="AR85" i="19"/>
  <c r="AL89" i="19"/>
  <c r="AL88" i="19"/>
  <c r="AL95" i="19"/>
  <c r="AL94" i="19"/>
  <c r="AL98" i="19"/>
  <c r="AL101" i="19"/>
  <c r="AL100" i="19"/>
  <c r="AL103" i="19"/>
  <c r="AL105" i="19"/>
  <c r="AR107" i="19"/>
  <c r="AQ127" i="19"/>
  <c r="AR127" i="19" s="1"/>
  <c r="AM127" i="19"/>
  <c r="AQ131" i="19"/>
  <c r="AR131" i="19" s="1"/>
  <c r="AM131" i="19"/>
  <c r="AR133" i="19"/>
  <c r="AQ137" i="19"/>
  <c r="AM137" i="19"/>
  <c r="AR137" i="19"/>
  <c r="AQ141" i="19"/>
  <c r="AR141" i="19" s="1"/>
  <c r="AM141" i="19"/>
  <c r="AH152" i="19"/>
  <c r="AL104" i="19"/>
  <c r="AL112" i="19"/>
  <c r="AL120" i="19"/>
  <c r="AL128" i="19"/>
  <c r="AL136" i="19"/>
  <c r="H151" i="19"/>
  <c r="L151" i="19"/>
  <c r="P151" i="19"/>
  <c r="T151" i="19"/>
  <c r="X151" i="19"/>
  <c r="AB151" i="19"/>
  <c r="AF151" i="19"/>
  <c r="AJ151" i="19"/>
  <c r="H152" i="19"/>
  <c r="L152" i="19"/>
  <c r="P152" i="19"/>
  <c r="T152" i="19"/>
  <c r="X152" i="19"/>
  <c r="AB152" i="19"/>
  <c r="AF152" i="19"/>
  <c r="H153" i="19"/>
  <c r="P153" i="19"/>
  <c r="AJ153" i="19"/>
  <c r="AK159" i="19"/>
  <c r="AK163" i="19"/>
  <c r="H175" i="19"/>
  <c r="H174" i="19"/>
  <c r="H173" i="19"/>
  <c r="H172" i="19"/>
  <c r="H171" i="19"/>
  <c r="H170" i="19"/>
  <c r="H169" i="19"/>
  <c r="L175" i="19"/>
  <c r="L174" i="19"/>
  <c r="L173" i="19"/>
  <c r="L172" i="19"/>
  <c r="L170" i="19"/>
  <c r="L169" i="19"/>
  <c r="L171" i="19"/>
  <c r="P172" i="19"/>
  <c r="P171" i="19"/>
  <c r="P175" i="19"/>
  <c r="P174" i="19"/>
  <c r="P173" i="19"/>
  <c r="P169" i="19"/>
  <c r="P168" i="19"/>
  <c r="P167" i="19"/>
  <c r="P166" i="19"/>
  <c r="P165" i="19"/>
  <c r="T172" i="19"/>
  <c r="T171" i="19"/>
  <c r="T175" i="19"/>
  <c r="T174" i="19"/>
  <c r="T173" i="19"/>
  <c r="T169" i="19"/>
  <c r="T168" i="19"/>
  <c r="T167" i="19"/>
  <c r="T166" i="19"/>
  <c r="T165" i="19"/>
  <c r="X175" i="19"/>
  <c r="X174" i="19"/>
  <c r="X173" i="19"/>
  <c r="X172" i="19"/>
  <c r="X171" i="19"/>
  <c r="X169" i="19"/>
  <c r="X170" i="19"/>
  <c r="AB175" i="19"/>
  <c r="AB174" i="19"/>
  <c r="AB173" i="19"/>
  <c r="AB172" i="19"/>
  <c r="AB171" i="19"/>
  <c r="AB169" i="19"/>
  <c r="AB170" i="19"/>
  <c r="AF172" i="19"/>
  <c r="AF171" i="19"/>
  <c r="AF175" i="19"/>
  <c r="AF174" i="19"/>
  <c r="AF173" i="19"/>
  <c r="AF169" i="19"/>
  <c r="AF168" i="19"/>
  <c r="AF167" i="19"/>
  <c r="AF166" i="19"/>
  <c r="AF165" i="19"/>
  <c r="AF158" i="19"/>
  <c r="AJ172" i="19"/>
  <c r="AJ171" i="19"/>
  <c r="AJ175" i="19"/>
  <c r="AJ174" i="19"/>
  <c r="AJ173" i="19"/>
  <c r="AJ169" i="19"/>
  <c r="AJ168" i="19"/>
  <c r="AJ167" i="19"/>
  <c r="AJ166" i="19"/>
  <c r="AJ165" i="19"/>
  <c r="S221" i="19"/>
  <c r="V221" i="19" s="1"/>
  <c r="I221" i="19"/>
  <c r="S219" i="19"/>
  <c r="V219" i="19" s="1"/>
  <c r="I219" i="19"/>
  <c r="S217" i="19"/>
  <c r="V217" i="19" s="1"/>
  <c r="I217" i="19"/>
  <c r="S215" i="19"/>
  <c r="V215" i="19" s="1"/>
  <c r="I215" i="19"/>
  <c r="S213" i="19"/>
  <c r="V213" i="19" s="1"/>
  <c r="I213" i="19"/>
  <c r="S211" i="19"/>
  <c r="V211" i="19" s="1"/>
  <c r="I211" i="19"/>
  <c r="S209" i="19"/>
  <c r="V209" i="19" s="1"/>
  <c r="I209" i="19"/>
  <c r="S207" i="19"/>
  <c r="V207" i="19" s="1"/>
  <c r="I207" i="19"/>
  <c r="S205" i="19"/>
  <c r="V205" i="19" s="1"/>
  <c r="I205" i="19"/>
  <c r="S203" i="19"/>
  <c r="V203" i="19" s="1"/>
  <c r="I203" i="19"/>
  <c r="S201" i="19"/>
  <c r="V201" i="19" s="1"/>
  <c r="I201" i="19"/>
  <c r="S199" i="19"/>
  <c r="V199" i="19" s="1"/>
  <c r="I199" i="19"/>
  <c r="S197" i="19"/>
  <c r="V197" i="19" s="1"/>
  <c r="I197" i="19"/>
  <c r="K220" i="19"/>
  <c r="K218" i="19"/>
  <c r="K216" i="19"/>
  <c r="K214" i="19"/>
  <c r="K212" i="19"/>
  <c r="K210" i="19"/>
  <c r="K208" i="19"/>
  <c r="K206" i="19"/>
  <c r="K204" i="19"/>
  <c r="K202" i="19"/>
  <c r="K200" i="19"/>
  <c r="K198" i="19"/>
  <c r="S220" i="19"/>
  <c r="V220" i="19" s="1"/>
  <c r="I220" i="19"/>
  <c r="S218" i="19"/>
  <c r="V218" i="19" s="1"/>
  <c r="I218" i="19"/>
  <c r="S216" i="19"/>
  <c r="V216" i="19" s="1"/>
  <c r="I216" i="19"/>
  <c r="M216" i="19" s="1"/>
  <c r="P216" i="19" s="1"/>
  <c r="S214" i="19"/>
  <c r="V214" i="19" s="1"/>
  <c r="K221" i="19"/>
  <c r="K219" i="19"/>
  <c r="K217" i="19"/>
  <c r="K215" i="19"/>
  <c r="K213" i="19"/>
  <c r="K211" i="19"/>
  <c r="K209" i="19"/>
  <c r="K207" i="19"/>
  <c r="K205" i="19"/>
  <c r="K203" i="19"/>
  <c r="K201" i="19"/>
  <c r="K199" i="19"/>
  <c r="K197" i="19"/>
  <c r="S210" i="19"/>
  <c r="V210" i="19" s="1"/>
  <c r="I208" i="19"/>
  <c r="M208" i="19" s="1"/>
  <c r="P208" i="19" s="1"/>
  <c r="S202" i="19"/>
  <c r="V202" i="19" s="1"/>
  <c r="I200" i="19"/>
  <c r="M200" i="19" s="1"/>
  <c r="P200" i="19" s="1"/>
  <c r="S212" i="19"/>
  <c r="V212" i="19" s="1"/>
  <c r="I210" i="19"/>
  <c r="M210" i="19" s="1"/>
  <c r="P210" i="19" s="1"/>
  <c r="S204" i="19"/>
  <c r="V204" i="19" s="1"/>
  <c r="I202" i="19"/>
  <c r="I212" i="19"/>
  <c r="M212" i="19" s="1"/>
  <c r="P212" i="19" s="1"/>
  <c r="S206" i="19"/>
  <c r="V206" i="19" s="1"/>
  <c r="I204" i="19"/>
  <c r="S198" i="19"/>
  <c r="V198" i="19" s="1"/>
  <c r="I214" i="19"/>
  <c r="M214" i="19" s="1"/>
  <c r="P214" i="19" s="1"/>
  <c r="S208" i="19"/>
  <c r="V208" i="19" s="1"/>
  <c r="I206" i="19"/>
  <c r="S200" i="19"/>
  <c r="V200" i="19" s="1"/>
  <c r="I198" i="19"/>
  <c r="M198" i="19" s="1"/>
  <c r="P198" i="19" s="1"/>
  <c r="AL102" i="19"/>
  <c r="AL110" i="19"/>
  <c r="AL118" i="19"/>
  <c r="AL126" i="19"/>
  <c r="AL134" i="19"/>
  <c r="J143" i="19"/>
  <c r="N143" i="19"/>
  <c r="R143" i="19"/>
  <c r="V143" i="19"/>
  <c r="Z143" i="19"/>
  <c r="AD143" i="19"/>
  <c r="I151" i="19"/>
  <c r="M151" i="19"/>
  <c r="Q151" i="19"/>
  <c r="U151" i="19"/>
  <c r="Y151" i="19"/>
  <c r="AC151" i="19"/>
  <c r="AG151" i="19"/>
  <c r="AK151" i="19"/>
  <c r="I152" i="19"/>
  <c r="M152" i="19"/>
  <c r="Q152" i="19"/>
  <c r="U152" i="19"/>
  <c r="Y152" i="19"/>
  <c r="AC152" i="19"/>
  <c r="AG152" i="19"/>
  <c r="AK152" i="19"/>
  <c r="I153" i="19"/>
  <c r="M153" i="19"/>
  <c r="Q153" i="19"/>
  <c r="U153" i="19"/>
  <c r="Y153" i="19"/>
  <c r="AC153" i="19"/>
  <c r="AG153" i="19"/>
  <c r="AK153" i="19"/>
  <c r="P154" i="19"/>
  <c r="X154" i="19"/>
  <c r="AF154" i="19"/>
  <c r="H155" i="19"/>
  <c r="P155" i="19"/>
  <c r="X155" i="19"/>
  <c r="AF155" i="19"/>
  <c r="H156" i="19"/>
  <c r="P156" i="19"/>
  <c r="X156" i="19"/>
  <c r="AF156" i="19"/>
  <c r="H157" i="19"/>
  <c r="P157" i="19"/>
  <c r="X157" i="19"/>
  <c r="AF157" i="19"/>
  <c r="H158" i="19"/>
  <c r="AB158" i="19"/>
  <c r="AK162" i="19"/>
  <c r="AL124" i="19"/>
  <c r="AL132" i="19"/>
  <c r="AL140" i="19"/>
  <c r="J151" i="19"/>
  <c r="N151" i="19"/>
  <c r="R151" i="19"/>
  <c r="V151" i="19"/>
  <c r="Z151" i="19"/>
  <c r="AD151" i="19"/>
  <c r="J152" i="19"/>
  <c r="N152" i="19"/>
  <c r="R152" i="19"/>
  <c r="V152" i="19"/>
  <c r="Z152" i="19"/>
  <c r="AD152" i="19"/>
  <c r="J153" i="19"/>
  <c r="N153" i="19"/>
  <c r="R153" i="19"/>
  <c r="V153" i="19"/>
  <c r="Z153" i="19"/>
  <c r="AD153" i="19"/>
  <c r="AH154" i="19"/>
  <c r="AK161" i="19"/>
  <c r="L154" i="19"/>
  <c r="T154" i="19"/>
  <c r="AB154" i="19"/>
  <c r="AJ154" i="19"/>
  <c r="AH155" i="19"/>
  <c r="L155" i="19"/>
  <c r="T155" i="19"/>
  <c r="AB155" i="19"/>
  <c r="AJ155" i="19"/>
  <c r="AH156" i="19"/>
  <c r="L156" i="19"/>
  <c r="T156" i="19"/>
  <c r="AB156" i="19"/>
  <c r="AJ156" i="19"/>
  <c r="AH157" i="19"/>
  <c r="L157" i="19"/>
  <c r="T157" i="19"/>
  <c r="AB157" i="19"/>
  <c r="AJ157" i="19"/>
  <c r="AH158" i="19"/>
  <c r="L158" i="19"/>
  <c r="AK160" i="19"/>
  <c r="AJ164" i="19"/>
  <c r="J159" i="19"/>
  <c r="P159" i="19"/>
  <c r="U159" i="19"/>
  <c r="Z159" i="19"/>
  <c r="AF159" i="19"/>
  <c r="J160" i="19"/>
  <c r="P160" i="19"/>
  <c r="U160" i="19"/>
  <c r="Z160" i="19"/>
  <c r="AF160" i="19"/>
  <c r="J161" i="19"/>
  <c r="P161" i="19"/>
  <c r="U161" i="19"/>
  <c r="Z161" i="19"/>
  <c r="AF161" i="19"/>
  <c r="J162" i="19"/>
  <c r="P162" i="19"/>
  <c r="U162" i="19"/>
  <c r="Z162" i="19"/>
  <c r="AF162" i="19"/>
  <c r="J163" i="19"/>
  <c r="P163" i="19"/>
  <c r="U163" i="19"/>
  <c r="Z163" i="19"/>
  <c r="AF163" i="19"/>
  <c r="J164" i="19"/>
  <c r="P164" i="19"/>
  <c r="U164" i="19"/>
  <c r="AB164" i="19"/>
  <c r="AI159" i="19"/>
  <c r="AE159" i="19"/>
  <c r="AA159" i="19"/>
  <c r="W159" i="19"/>
  <c r="S159" i="19"/>
  <c r="O159" i="19"/>
  <c r="K159" i="19"/>
  <c r="G159" i="19"/>
  <c r="L159" i="19"/>
  <c r="Q159" i="19"/>
  <c r="V159" i="19"/>
  <c r="AB159" i="19"/>
  <c r="AG159" i="19"/>
  <c r="AI160" i="19"/>
  <c r="AE160" i="19"/>
  <c r="AA160" i="19"/>
  <c r="W160" i="19"/>
  <c r="S160" i="19"/>
  <c r="O160" i="19"/>
  <c r="K160" i="19"/>
  <c r="G160" i="19"/>
  <c r="L160" i="19"/>
  <c r="Q160" i="19"/>
  <c r="V160" i="19"/>
  <c r="AB160" i="19"/>
  <c r="AG160" i="19"/>
  <c r="AI161" i="19"/>
  <c r="AE161" i="19"/>
  <c r="AA161" i="19"/>
  <c r="W161" i="19"/>
  <c r="S161" i="19"/>
  <c r="O161" i="19"/>
  <c r="K161" i="19"/>
  <c r="G161" i="19"/>
  <c r="L161" i="19"/>
  <c r="Q161" i="19"/>
  <c r="V161" i="19"/>
  <c r="AB161" i="19"/>
  <c r="AG161" i="19"/>
  <c r="AI162" i="19"/>
  <c r="AE162" i="19"/>
  <c r="AA162" i="19"/>
  <c r="W162" i="19"/>
  <c r="S162" i="19"/>
  <c r="O162" i="19"/>
  <c r="K162" i="19"/>
  <c r="G162" i="19"/>
  <c r="L162" i="19"/>
  <c r="Q162" i="19"/>
  <c r="V162" i="19"/>
  <c r="AB162" i="19"/>
  <c r="AG162" i="19"/>
  <c r="AI163" i="19"/>
  <c r="AE163" i="19"/>
  <c r="AA163" i="19"/>
  <c r="W163" i="19"/>
  <c r="S163" i="19"/>
  <c r="O163" i="19"/>
  <c r="K163" i="19"/>
  <c r="G163" i="19"/>
  <c r="L163" i="19"/>
  <c r="Q163" i="19"/>
  <c r="V163" i="19"/>
  <c r="AB163" i="19"/>
  <c r="AG163" i="19"/>
  <c r="AI164" i="19"/>
  <c r="AE164" i="19"/>
  <c r="AA164" i="19"/>
  <c r="W164" i="19"/>
  <c r="AH164" i="19"/>
  <c r="AC164" i="19"/>
  <c r="X164" i="19"/>
  <c r="S164" i="19"/>
  <c r="O164" i="19"/>
  <c r="K164" i="19"/>
  <c r="G164" i="19"/>
  <c r="L164" i="19"/>
  <c r="Q164" i="19"/>
  <c r="V164" i="19"/>
  <c r="AD164" i="19"/>
  <c r="AK164" i="19"/>
  <c r="M154" i="19"/>
  <c r="Q154" i="19"/>
  <c r="U154" i="19"/>
  <c r="Y154" i="19"/>
  <c r="AC154" i="19"/>
  <c r="AG154" i="19"/>
  <c r="AK154" i="19"/>
  <c r="I155" i="19"/>
  <c r="M155" i="19"/>
  <c r="Q155" i="19"/>
  <c r="U155" i="19"/>
  <c r="Y155" i="19"/>
  <c r="AC155" i="19"/>
  <c r="AG155" i="19"/>
  <c r="AK155" i="19"/>
  <c r="I156" i="19"/>
  <c r="M156" i="19"/>
  <c r="Q156" i="19"/>
  <c r="U156" i="19"/>
  <c r="Y156" i="19"/>
  <c r="AC156" i="19"/>
  <c r="AG156" i="19"/>
  <c r="AK156" i="19"/>
  <c r="I157" i="19"/>
  <c r="M157" i="19"/>
  <c r="Q157" i="19"/>
  <c r="U157" i="19"/>
  <c r="Y157" i="19"/>
  <c r="AC157" i="19"/>
  <c r="AG157" i="19"/>
  <c r="AK157" i="19"/>
  <c r="I158" i="19"/>
  <c r="M158" i="19"/>
  <c r="R158" i="19"/>
  <c r="X158" i="19"/>
  <c r="AC158" i="19"/>
  <c r="H159" i="19"/>
  <c r="M159" i="19"/>
  <c r="R159" i="19"/>
  <c r="X159" i="19"/>
  <c r="AC159" i="19"/>
  <c r="AH159" i="19"/>
  <c r="H160" i="19"/>
  <c r="M160" i="19"/>
  <c r="R160" i="19"/>
  <c r="X160" i="19"/>
  <c r="AC160" i="19"/>
  <c r="AH160" i="19"/>
  <c r="H161" i="19"/>
  <c r="M161" i="19"/>
  <c r="R161" i="19"/>
  <c r="X161" i="19"/>
  <c r="AC161" i="19"/>
  <c r="AH161" i="19"/>
  <c r="H162" i="19"/>
  <c r="M162" i="19"/>
  <c r="R162" i="19"/>
  <c r="X162" i="19"/>
  <c r="AC162" i="19"/>
  <c r="AH162" i="19"/>
  <c r="H163" i="19"/>
  <c r="M163" i="19"/>
  <c r="R163" i="19"/>
  <c r="X163" i="19"/>
  <c r="AC163" i="19"/>
  <c r="AH163" i="19"/>
  <c r="H164" i="19"/>
  <c r="M164" i="19"/>
  <c r="R164" i="19"/>
  <c r="Y164" i="19"/>
  <c r="AF164" i="19"/>
  <c r="J154" i="19"/>
  <c r="N154" i="19"/>
  <c r="R154" i="19"/>
  <c r="V154" i="19"/>
  <c r="Z154" i="19"/>
  <c r="AD154" i="19"/>
  <c r="J155" i="19"/>
  <c r="N155" i="19"/>
  <c r="R155" i="19"/>
  <c r="V155" i="19"/>
  <c r="Z155" i="19"/>
  <c r="AD155" i="19"/>
  <c r="J156" i="19"/>
  <c r="N156" i="19"/>
  <c r="R156" i="19"/>
  <c r="V156" i="19"/>
  <c r="Z156" i="19"/>
  <c r="AD156" i="19"/>
  <c r="J157" i="19"/>
  <c r="N157" i="19"/>
  <c r="R157" i="19"/>
  <c r="V157" i="19"/>
  <c r="Z157" i="19"/>
  <c r="AD157" i="19"/>
  <c r="AI158" i="19"/>
  <c r="AE158" i="19"/>
  <c r="AA158" i="19"/>
  <c r="W158" i="19"/>
  <c r="S158" i="19"/>
  <c r="O158" i="19"/>
  <c r="J158" i="19"/>
  <c r="N158" i="19"/>
  <c r="T158" i="19"/>
  <c r="Y158" i="19"/>
  <c r="AD158" i="19"/>
  <c r="AJ158" i="19"/>
  <c r="I159" i="19"/>
  <c r="N159" i="19"/>
  <c r="T159" i="19"/>
  <c r="Y159" i="19"/>
  <c r="AD159" i="19"/>
  <c r="AJ159" i="19"/>
  <c r="I160" i="19"/>
  <c r="N160" i="19"/>
  <c r="T160" i="19"/>
  <c r="Y160" i="19"/>
  <c r="AD160" i="19"/>
  <c r="AJ160" i="19"/>
  <c r="I161" i="19"/>
  <c r="N161" i="19"/>
  <c r="T161" i="19"/>
  <c r="Y161" i="19"/>
  <c r="AD161" i="19"/>
  <c r="AJ161" i="19"/>
  <c r="I162" i="19"/>
  <c r="N162" i="19"/>
  <c r="T162" i="19"/>
  <c r="Y162" i="19"/>
  <c r="AD162" i="19"/>
  <c r="AJ162" i="19"/>
  <c r="I163" i="19"/>
  <c r="N163" i="19"/>
  <c r="T163" i="19"/>
  <c r="Y163" i="19"/>
  <c r="AD163" i="19"/>
  <c r="AJ163" i="19"/>
  <c r="I164" i="19"/>
  <c r="N164" i="19"/>
  <c r="T164" i="19"/>
  <c r="Z164" i="19"/>
  <c r="AG164" i="19"/>
  <c r="AI165" i="19"/>
  <c r="AE165" i="19"/>
  <c r="AA165" i="19"/>
  <c r="W165" i="19"/>
  <c r="S165" i="19"/>
  <c r="O165" i="19"/>
  <c r="K165" i="19"/>
  <c r="G165" i="19"/>
  <c r="L165" i="19"/>
  <c r="Q165" i="19"/>
  <c r="V165" i="19"/>
  <c r="AB165" i="19"/>
  <c r="AG165" i="19"/>
  <c r="AI166" i="19"/>
  <c r="AE166" i="19"/>
  <c r="AA166" i="19"/>
  <c r="W166" i="19"/>
  <c r="S166" i="19"/>
  <c r="O166" i="19"/>
  <c r="K166" i="19"/>
  <c r="G166" i="19"/>
  <c r="L166" i="19"/>
  <c r="Q166" i="19"/>
  <c r="V166" i="19"/>
  <c r="AB166" i="19"/>
  <c r="AG166" i="19"/>
  <c r="AI167" i="19"/>
  <c r="AE167" i="19"/>
  <c r="AA167" i="19"/>
  <c r="W167" i="19"/>
  <c r="S167" i="19"/>
  <c r="O167" i="19"/>
  <c r="K167" i="19"/>
  <c r="G167" i="19"/>
  <c r="L167" i="19"/>
  <c r="Q167" i="19"/>
  <c r="V167" i="19"/>
  <c r="AB167" i="19"/>
  <c r="AG167" i="19"/>
  <c r="AI168" i="19"/>
  <c r="AE168" i="19"/>
  <c r="AA168" i="19"/>
  <c r="W168" i="19"/>
  <c r="S168" i="19"/>
  <c r="O168" i="19"/>
  <c r="K168" i="19"/>
  <c r="G168" i="19"/>
  <c r="L168" i="19"/>
  <c r="Q168" i="19"/>
  <c r="V168" i="19"/>
  <c r="AB168" i="19"/>
  <c r="AG168" i="19"/>
  <c r="AI169" i="19"/>
  <c r="H165" i="19"/>
  <c r="M165" i="19"/>
  <c r="R165" i="19"/>
  <c r="X165" i="19"/>
  <c r="AC165" i="19"/>
  <c r="AH165" i="19"/>
  <c r="H166" i="19"/>
  <c r="M166" i="19"/>
  <c r="R166" i="19"/>
  <c r="X166" i="19"/>
  <c r="AC166" i="19"/>
  <c r="AH166" i="19"/>
  <c r="H167" i="19"/>
  <c r="M167" i="19"/>
  <c r="R167" i="19"/>
  <c r="X167" i="19"/>
  <c r="AC167" i="19"/>
  <c r="AH167" i="19"/>
  <c r="H168" i="19"/>
  <c r="M168" i="19"/>
  <c r="R168" i="19"/>
  <c r="X168" i="19"/>
  <c r="AC168" i="19"/>
  <c r="AH168" i="19"/>
  <c r="AK174" i="19"/>
  <c r="AK175" i="19"/>
  <c r="J169" i="19"/>
  <c r="N169" i="19"/>
  <c r="R169" i="19"/>
  <c r="V169" i="19"/>
  <c r="Z169" i="19"/>
  <c r="AD169" i="19"/>
  <c r="AH169" i="19"/>
  <c r="AH170" i="19"/>
  <c r="AD170" i="19"/>
  <c r="Z170" i="19"/>
  <c r="V170" i="19"/>
  <c r="R170" i="19"/>
  <c r="N170" i="19"/>
  <c r="J170" i="19"/>
  <c r="O170" i="19"/>
  <c r="T170" i="19"/>
  <c r="Y170" i="19"/>
  <c r="AE170" i="19"/>
  <c r="AJ170" i="19"/>
  <c r="G169" i="19"/>
  <c r="K169" i="19"/>
  <c r="O169" i="19"/>
  <c r="S169" i="19"/>
  <c r="W169" i="19"/>
  <c r="AA169" i="19"/>
  <c r="AE169" i="19"/>
  <c r="G170" i="19"/>
  <c r="K170" i="19"/>
  <c r="P170" i="19"/>
  <c r="U170" i="19"/>
  <c r="AA170" i="19"/>
  <c r="AF170" i="19"/>
  <c r="AK170" i="19"/>
  <c r="AH171" i="19"/>
  <c r="AH172" i="19"/>
  <c r="AK173" i="19"/>
  <c r="J171" i="19"/>
  <c r="N171" i="19"/>
  <c r="R171" i="19"/>
  <c r="V171" i="19"/>
  <c r="Z171" i="19"/>
  <c r="AD171" i="19"/>
  <c r="J172" i="19"/>
  <c r="N172" i="19"/>
  <c r="R172" i="19"/>
  <c r="V172" i="19"/>
  <c r="Z172" i="19"/>
  <c r="AD172" i="19"/>
  <c r="J173" i="19"/>
  <c r="N173" i="19"/>
  <c r="R173" i="19"/>
  <c r="V173" i="19"/>
  <c r="Z173" i="19"/>
  <c r="AD173" i="19"/>
  <c r="AH173" i="19"/>
  <c r="J174" i="19"/>
  <c r="N174" i="19"/>
  <c r="R174" i="19"/>
  <c r="V174" i="19"/>
  <c r="Z174" i="19"/>
  <c r="AD174" i="19"/>
  <c r="AH174" i="19"/>
  <c r="J175" i="19"/>
  <c r="N175" i="19"/>
  <c r="R175" i="19"/>
  <c r="V175" i="19"/>
  <c r="Z175" i="19"/>
  <c r="AD175" i="19"/>
  <c r="AH175" i="19"/>
  <c r="U173" i="19"/>
  <c r="Y173" i="19"/>
  <c r="AC173" i="19"/>
  <c r="AG173" i="19"/>
  <c r="I174" i="19"/>
  <c r="M174" i="19"/>
  <c r="Q174" i="19"/>
  <c r="U174" i="19"/>
  <c r="Y174" i="19"/>
  <c r="AC174" i="19"/>
  <c r="AG174" i="19"/>
  <c r="I175" i="19"/>
  <c r="M175" i="19"/>
  <c r="Q175" i="19"/>
  <c r="U175" i="19"/>
  <c r="Y175" i="19"/>
  <c r="AC175" i="19"/>
  <c r="AG175" i="19"/>
  <c r="M206" i="19" l="1"/>
  <c r="P206" i="19" s="1"/>
  <c r="M199" i="19"/>
  <c r="P199" i="19" s="1"/>
  <c r="M207" i="19"/>
  <c r="P207" i="19" s="1"/>
  <c r="M215" i="19"/>
  <c r="P215" i="19" s="1"/>
  <c r="AL166" i="19"/>
  <c r="AN166" i="19" s="1"/>
  <c r="AL169" i="19"/>
  <c r="AN169" i="19" s="1"/>
  <c r="AL168" i="19"/>
  <c r="AN168" i="19" s="1"/>
  <c r="AL161" i="19"/>
  <c r="AN161" i="19" s="1"/>
  <c r="M204" i="19"/>
  <c r="P204" i="19" s="1"/>
  <c r="AQ105" i="19"/>
  <c r="AR105" i="19" s="1"/>
  <c r="AM105" i="19"/>
  <c r="AQ89" i="19"/>
  <c r="AR89" i="19" s="1"/>
  <c r="AM89" i="19"/>
  <c r="AL156" i="19"/>
  <c r="AN156" i="19" s="1"/>
  <c r="AL151" i="19"/>
  <c r="AN151" i="19" s="1"/>
  <c r="AL171" i="19"/>
  <c r="AN171" i="19" s="1"/>
  <c r="AL175" i="19"/>
  <c r="AN175" i="19" s="1"/>
  <c r="AQ23" i="19"/>
  <c r="AR23" i="19" s="1"/>
  <c r="AM23" i="19"/>
  <c r="AQ121" i="19"/>
  <c r="AR121" i="19" s="1"/>
  <c r="AM121" i="19"/>
  <c r="AQ63" i="19"/>
  <c r="AR63" i="19" s="1"/>
  <c r="AM63" i="19"/>
  <c r="AQ111" i="19"/>
  <c r="AR111" i="19" s="1"/>
  <c r="AM111" i="19"/>
  <c r="AQ53" i="18"/>
  <c r="AR53" i="18" s="1"/>
  <c r="AM53" i="18"/>
  <c r="AM21" i="18"/>
  <c r="AQ21" i="18"/>
  <c r="AR21" i="18" s="1"/>
  <c r="M210" i="18"/>
  <c r="P210" i="18" s="1"/>
  <c r="M214" i="18"/>
  <c r="P214" i="18" s="1"/>
  <c r="M218" i="18"/>
  <c r="P218" i="18" s="1"/>
  <c r="AL154" i="18"/>
  <c r="AN154" i="18" s="1"/>
  <c r="AL153" i="18"/>
  <c r="AN153" i="18" s="1"/>
  <c r="AL152" i="18"/>
  <c r="AN152" i="18" s="1"/>
  <c r="AL151" i="18"/>
  <c r="AN151" i="18" s="1"/>
  <c r="AQ29" i="18"/>
  <c r="AR29" i="18" s="1"/>
  <c r="AM29" i="18"/>
  <c r="AL167" i="18"/>
  <c r="AN167" i="18" s="1"/>
  <c r="AL171" i="18"/>
  <c r="AN171" i="18" s="1"/>
  <c r="AL175" i="18"/>
  <c r="AN175" i="18" s="1"/>
  <c r="AL159" i="18"/>
  <c r="AN159" i="18" s="1"/>
  <c r="AL163" i="18"/>
  <c r="AN163" i="18" s="1"/>
  <c r="AQ133" i="18"/>
  <c r="AR133" i="18" s="1"/>
  <c r="AM133" i="18"/>
  <c r="AQ109" i="18"/>
  <c r="AR109" i="18" s="1"/>
  <c r="AM109" i="18"/>
  <c r="AQ45" i="18"/>
  <c r="AR45" i="18" s="1"/>
  <c r="AM45" i="18"/>
  <c r="AM11" i="18"/>
  <c r="AQ11" i="18"/>
  <c r="AL170" i="19"/>
  <c r="AN170" i="19" s="1"/>
  <c r="AL167" i="19"/>
  <c r="AN167" i="19" s="1"/>
  <c r="AL160" i="19"/>
  <c r="AN160" i="19" s="1"/>
  <c r="M220" i="19"/>
  <c r="P220" i="19" s="1"/>
  <c r="M203" i="19"/>
  <c r="P203" i="19" s="1"/>
  <c r="M211" i="19"/>
  <c r="P211" i="19" s="1"/>
  <c r="M219" i="19"/>
  <c r="P219" i="19" s="1"/>
  <c r="AQ103" i="19"/>
  <c r="AR103" i="19" s="1"/>
  <c r="AM103" i="19"/>
  <c r="AQ79" i="19"/>
  <c r="AR79" i="19" s="1"/>
  <c r="AM79" i="19"/>
  <c r="AL157" i="19"/>
  <c r="AN157" i="19" s="1"/>
  <c r="AL152" i="19"/>
  <c r="AN152" i="19" s="1"/>
  <c r="AL172" i="19"/>
  <c r="AN172" i="19" s="1"/>
  <c r="AQ55" i="19"/>
  <c r="AR55" i="19" s="1"/>
  <c r="AM55" i="19"/>
  <c r="AQ119" i="19"/>
  <c r="AR119" i="19" s="1"/>
  <c r="AM119" i="19"/>
  <c r="AQ81" i="19"/>
  <c r="AR81" i="19" s="1"/>
  <c r="AM81" i="19"/>
  <c r="AQ31" i="19"/>
  <c r="AR31" i="19" s="1"/>
  <c r="AM31" i="19"/>
  <c r="AQ71" i="19"/>
  <c r="AR71" i="19" s="1"/>
  <c r="AM71" i="19"/>
  <c r="AQ39" i="19"/>
  <c r="AR39" i="19" s="1"/>
  <c r="AM39" i="19"/>
  <c r="AQ125" i="18"/>
  <c r="AR125" i="18" s="1"/>
  <c r="AM125" i="18"/>
  <c r="AL168" i="18"/>
  <c r="AN168" i="18" s="1"/>
  <c r="AL172" i="18"/>
  <c r="AN172" i="18" s="1"/>
  <c r="AL156" i="18"/>
  <c r="AN156" i="18" s="1"/>
  <c r="AL160" i="18"/>
  <c r="AN160" i="18" s="1"/>
  <c r="AL164" i="18"/>
  <c r="AN164" i="18" s="1"/>
  <c r="AQ37" i="18"/>
  <c r="AR37" i="18" s="1"/>
  <c r="AM37" i="18"/>
  <c r="AL164" i="19"/>
  <c r="AN164" i="19" s="1"/>
  <c r="AL163" i="19"/>
  <c r="AN163" i="19" s="1"/>
  <c r="AL159" i="19"/>
  <c r="AN159" i="19" s="1"/>
  <c r="AQ95" i="19"/>
  <c r="AR95" i="19" s="1"/>
  <c r="AM95" i="19"/>
  <c r="AL158" i="19"/>
  <c r="AN158" i="19" s="1"/>
  <c r="AL153" i="19"/>
  <c r="AN153" i="19" s="1"/>
  <c r="AL173" i="19"/>
  <c r="AN173" i="19" s="1"/>
  <c r="AQ11" i="19"/>
  <c r="AR11" i="19" s="1"/>
  <c r="AM11" i="19"/>
  <c r="AQ97" i="19"/>
  <c r="AR97" i="19" s="1"/>
  <c r="AM97" i="19"/>
  <c r="AQ109" i="19"/>
  <c r="AR109" i="19" s="1"/>
  <c r="AM109" i="19"/>
  <c r="AQ117" i="18"/>
  <c r="AR117" i="18" s="1"/>
  <c r="AM117" i="18"/>
  <c r="M213" i="18"/>
  <c r="P213" i="18" s="1"/>
  <c r="M221" i="18"/>
  <c r="P221" i="18" s="1"/>
  <c r="M212" i="18"/>
  <c r="P212" i="18" s="1"/>
  <c r="M216" i="18"/>
  <c r="P216" i="18" s="1"/>
  <c r="M220" i="18"/>
  <c r="P220" i="18" s="1"/>
  <c r="AL155" i="18"/>
  <c r="AN155" i="18" s="1"/>
  <c r="AQ93" i="18"/>
  <c r="AR93" i="18" s="1"/>
  <c r="AM93" i="18"/>
  <c r="AL169" i="18"/>
  <c r="AN169" i="18" s="1"/>
  <c r="AL173" i="18"/>
  <c r="AN173" i="18" s="1"/>
  <c r="AL157" i="18"/>
  <c r="AN157" i="18" s="1"/>
  <c r="AL161" i="18"/>
  <c r="AN161" i="18" s="1"/>
  <c r="AL165" i="18"/>
  <c r="AN165" i="18" s="1"/>
  <c r="AQ69" i="18"/>
  <c r="AR69" i="18" s="1"/>
  <c r="AM69" i="18"/>
  <c r="AQ141" i="18"/>
  <c r="AR141" i="18" s="1"/>
  <c r="AM141" i="18"/>
  <c r="AQ77" i="18"/>
  <c r="AR77" i="18" s="1"/>
  <c r="AM77" i="18"/>
  <c r="AQ13" i="18"/>
  <c r="AM13" i="18"/>
  <c r="AL165" i="19"/>
  <c r="AN165" i="19" s="1"/>
  <c r="AL162" i="19"/>
  <c r="AN162" i="19" s="1"/>
  <c r="M202" i="19"/>
  <c r="P202" i="19" s="1"/>
  <c r="M218" i="19"/>
  <c r="P218" i="19" s="1"/>
  <c r="M197" i="19"/>
  <c r="P197" i="19" s="1"/>
  <c r="M201" i="19"/>
  <c r="P201" i="19" s="1"/>
  <c r="M205" i="19"/>
  <c r="P205" i="19" s="1"/>
  <c r="M209" i="19"/>
  <c r="P209" i="19" s="1"/>
  <c r="M213" i="19"/>
  <c r="P213" i="19" s="1"/>
  <c r="M217" i="19"/>
  <c r="P217" i="19" s="1"/>
  <c r="M221" i="19"/>
  <c r="P221" i="19" s="1"/>
  <c r="AQ101" i="19"/>
  <c r="AR101" i="19" s="1"/>
  <c r="AM101" i="19"/>
  <c r="AQ47" i="19"/>
  <c r="AR47" i="19" s="1"/>
  <c r="AM47" i="19"/>
  <c r="AQ15" i="19"/>
  <c r="AR15" i="19" s="1"/>
  <c r="AM15" i="19"/>
  <c r="AL155" i="19"/>
  <c r="AN155" i="19" s="1"/>
  <c r="AL143" i="19"/>
  <c r="AL154" i="19"/>
  <c r="AN154" i="19" s="1"/>
  <c r="AL174" i="19"/>
  <c r="AN174" i="19" s="1"/>
  <c r="AQ117" i="19"/>
  <c r="AR117" i="19" s="1"/>
  <c r="AM117" i="19"/>
  <c r="AQ87" i="19"/>
  <c r="AR87" i="19" s="1"/>
  <c r="AM87" i="19"/>
  <c r="AQ113" i="19"/>
  <c r="AR113" i="19" s="1"/>
  <c r="AM113" i="19"/>
  <c r="AQ85" i="18"/>
  <c r="AR85" i="18" s="1"/>
  <c r="AM85" i="18"/>
  <c r="AQ61" i="18"/>
  <c r="AR61" i="18" s="1"/>
  <c r="AM61" i="18"/>
  <c r="AL170" i="18"/>
  <c r="AN170" i="18" s="1"/>
  <c r="AL174" i="18"/>
  <c r="AN174" i="18" s="1"/>
  <c r="AL158" i="18"/>
  <c r="AN158" i="18" s="1"/>
  <c r="AL162" i="18"/>
  <c r="AN162" i="18" s="1"/>
  <c r="AL166" i="18"/>
  <c r="AN166" i="18" s="1"/>
  <c r="AL143" i="18"/>
  <c r="AQ101" i="18"/>
  <c r="AR101" i="18" s="1"/>
  <c r="AM101" i="18"/>
  <c r="S201" i="18" l="1"/>
  <c r="V201" i="18" s="1"/>
  <c r="AN176" i="18"/>
  <c r="G148" i="18" s="1"/>
  <c r="Y148" i="18" s="1"/>
  <c r="AM148" i="18" s="1"/>
  <c r="AN176" i="19"/>
  <c r="G148" i="19" s="1"/>
  <c r="Y148" i="19" s="1"/>
  <c r="AM148" i="19" s="1"/>
  <c r="K82" i="11" l="1"/>
  <c r="K81" i="11"/>
  <c r="K80" i="11"/>
  <c r="J79" i="11"/>
  <c r="J83" i="11" s="1"/>
  <c r="I79" i="11"/>
  <c r="I83" i="11" s="1"/>
  <c r="H79" i="11"/>
  <c r="K78" i="11"/>
  <c r="K77" i="11"/>
  <c r="K76" i="11"/>
  <c r="D3" i="17"/>
  <c r="C3" i="17"/>
  <c r="B3" i="17"/>
  <c r="E13" i="17"/>
  <c r="E12" i="17"/>
  <c r="E11" i="17"/>
  <c r="E10" i="17"/>
  <c r="E9" i="17"/>
  <c r="E8" i="17"/>
  <c r="E7" i="17"/>
  <c r="E6" i="17"/>
  <c r="T52" i="9"/>
  <c r="Z52" i="9" s="1"/>
  <c r="Z5" i="9"/>
  <c r="Z3" i="9"/>
  <c r="T52" i="6"/>
  <c r="Z52" i="6" s="1"/>
  <c r="Z5" i="6"/>
  <c r="Z3" i="6"/>
  <c r="M78" i="11" l="1"/>
  <c r="M77" i="11"/>
  <c r="K79" i="11"/>
  <c r="K83" i="11" s="1"/>
  <c r="H83" i="11"/>
  <c r="M76" i="11"/>
  <c r="M79" i="11" s="1"/>
  <c r="N83" i="11" s="1"/>
  <c r="E3" i="17"/>
  <c r="F3" i="17" s="1"/>
  <c r="N68" i="11" s="1"/>
  <c r="AK48" i="6"/>
  <c r="AK13" i="6"/>
  <c r="AK17" i="6"/>
  <c r="AK21" i="6"/>
  <c r="AK25" i="6"/>
  <c r="AK29" i="6"/>
  <c r="AK33" i="6"/>
  <c r="AK37" i="6"/>
  <c r="AK41" i="6"/>
  <c r="AK45" i="6"/>
  <c r="AK49" i="6"/>
  <c r="AK12" i="6"/>
  <c r="AK16" i="6"/>
  <c r="AK20" i="6"/>
  <c r="AK24" i="6"/>
  <c r="AK28" i="6"/>
  <c r="AK32" i="6"/>
  <c r="AK36" i="6"/>
  <c r="AK40" i="6"/>
  <c r="AK44" i="6"/>
  <c r="AK10" i="6"/>
  <c r="AK14" i="6"/>
  <c r="AK18" i="6"/>
  <c r="AK22" i="6"/>
  <c r="AK26" i="6"/>
  <c r="AK30" i="6"/>
  <c r="AK34" i="6"/>
  <c r="AK38" i="6"/>
  <c r="AK42" i="6"/>
  <c r="AK46" i="6"/>
  <c r="AK11" i="6"/>
  <c r="AK15" i="6"/>
  <c r="AK19" i="6"/>
  <c r="AK23" i="6"/>
  <c r="AK27" i="6"/>
  <c r="AK31" i="6"/>
  <c r="AK35" i="6"/>
  <c r="AK39" i="6"/>
  <c r="AK43" i="6"/>
  <c r="AK47" i="6"/>
  <c r="I126" i="5" l="1"/>
  <c r="I127" i="5"/>
  <c r="H126" i="5"/>
  <c r="H127" i="5"/>
  <c r="C11" i="12" l="1"/>
  <c r="C21" i="12" s="1"/>
  <c r="AO20" i="15"/>
  <c r="J20" i="15"/>
  <c r="BE13" i="15"/>
  <c r="AO13" i="15" s="1"/>
  <c r="AO16" i="15" s="1"/>
  <c r="Z13" i="15"/>
  <c r="J13" i="15" s="1"/>
  <c r="J16" i="15" s="1"/>
  <c r="H114" i="5" l="1"/>
  <c r="I115" i="5" l="1"/>
  <c r="H117" i="5"/>
  <c r="I117" i="5"/>
  <c r="H118" i="5"/>
  <c r="I118" i="5"/>
  <c r="H119" i="5"/>
  <c r="I119" i="5"/>
  <c r="H120" i="5"/>
  <c r="I120" i="5"/>
  <c r="H121" i="5"/>
  <c r="I121" i="5"/>
  <c r="H122" i="5"/>
  <c r="I122" i="5"/>
  <c r="H123" i="5"/>
  <c r="I123" i="5"/>
  <c r="H124" i="5"/>
  <c r="I124" i="5"/>
  <c r="H125" i="5"/>
  <c r="I125" i="5"/>
  <c r="P11" i="12" l="1"/>
  <c r="P21" i="12" s="1"/>
  <c r="AC11" i="12"/>
  <c r="AC21" i="12" s="1"/>
  <c r="J122" i="11" l="1"/>
  <c r="I122" i="11"/>
  <c r="H122" i="11"/>
  <c r="K121" i="11"/>
  <c r="K120" i="11"/>
  <c r="J112" i="11"/>
  <c r="I112" i="11"/>
  <c r="H112" i="11"/>
  <c r="K111" i="11"/>
  <c r="K110" i="11"/>
  <c r="J105" i="11"/>
  <c r="I105" i="11"/>
  <c r="H105" i="11"/>
  <c r="K104" i="11"/>
  <c r="K103" i="11"/>
  <c r="J96" i="11"/>
  <c r="I96" i="11"/>
  <c r="H96" i="11"/>
  <c r="K95" i="11"/>
  <c r="K94" i="11"/>
  <c r="K93" i="11"/>
  <c r="K92" i="11"/>
  <c r="L68" i="11"/>
  <c r="J56" i="11"/>
  <c r="I56" i="11"/>
  <c r="H56" i="11"/>
  <c r="K55" i="11"/>
  <c r="K54" i="11"/>
  <c r="J44" i="11"/>
  <c r="I44" i="11"/>
  <c r="H44" i="11"/>
  <c r="K43" i="11"/>
  <c r="K42" i="11"/>
  <c r="J29" i="11"/>
  <c r="J30" i="11" s="1"/>
  <c r="I29" i="11"/>
  <c r="I30" i="11" s="1"/>
  <c r="H29" i="11"/>
  <c r="H30" i="11" s="1"/>
  <c r="K28" i="11"/>
  <c r="K27" i="11"/>
  <c r="K26" i="11"/>
  <c r="J15" i="11"/>
  <c r="J16" i="11" s="1"/>
  <c r="I15" i="11"/>
  <c r="I16" i="11" s="1"/>
  <c r="H15" i="11"/>
  <c r="H16" i="11" s="1"/>
  <c r="G15" i="11"/>
  <c r="G16" i="11" s="1"/>
  <c r="F15" i="11"/>
  <c r="F16" i="11" s="1"/>
  <c r="E15" i="11"/>
  <c r="E16" i="11" s="1"/>
  <c r="K14" i="11"/>
  <c r="K13" i="11"/>
  <c r="K12" i="11"/>
  <c r="K56" i="11" l="1"/>
  <c r="N56" i="11" s="1"/>
  <c r="K29" i="11"/>
  <c r="K30" i="11" s="1"/>
  <c r="H32" i="11" s="1"/>
  <c r="J32" i="11" s="1"/>
  <c r="N32" i="11" s="1"/>
  <c r="K122" i="11"/>
  <c r="N122" i="11" s="1"/>
  <c r="K44" i="11"/>
  <c r="N44" i="11" s="1"/>
  <c r="K15" i="11"/>
  <c r="K16" i="11" s="1"/>
  <c r="N16" i="11" s="1"/>
  <c r="K105" i="11"/>
  <c r="N105" i="11" s="1"/>
  <c r="K112" i="11"/>
  <c r="N112" i="11" s="1"/>
  <c r="K96" i="11"/>
  <c r="N96" i="11" s="1"/>
  <c r="N127" i="11" l="1"/>
  <c r="I116" i="5"/>
  <c r="H116" i="5"/>
  <c r="H115" i="5"/>
  <c r="I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B1" authorId="0" shapeId="0" xr:uid="{00000000-0006-0000-0000-000001000000}">
      <text>
        <r>
          <rPr>
            <b/>
            <sz val="10"/>
            <color indexed="81"/>
            <rFont val="HGPｺﾞｼｯｸM"/>
            <family val="3"/>
            <charset val="128"/>
          </rPr>
          <t>オレンジ色のセルは、「選択入力」です。
薄黄色のセルは「入力」してください。
※薄青色は計算式が設定されています。</t>
        </r>
      </text>
    </comment>
    <comment ref="G6" authorId="0" shapeId="0" xr:uid="{00000000-0006-0000-0000-000002000000}">
      <text>
        <r>
          <rPr>
            <sz val="9"/>
            <color indexed="81"/>
            <rFont val="HGPｺﾞｼｯｸM"/>
            <family val="3"/>
            <charset val="128"/>
          </rPr>
          <t>法人種別を選択してください。</t>
        </r>
      </text>
    </comment>
    <comment ref="G9" authorId="0" shapeId="0" xr:uid="{00000000-0006-0000-0000-000003000000}">
      <text>
        <r>
          <rPr>
            <sz val="9"/>
            <color indexed="81"/>
            <rFont val="HGPｺﾞｼｯｸM"/>
            <family val="3"/>
            <charset val="128"/>
          </rPr>
          <t>施設種別を選択してください。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F2" authorId="0" shapeId="0" xr:uid="{00000000-0006-0000-0500-000001000000}">
      <text>
        <r>
          <rPr>
            <sz val="9"/>
            <color indexed="81"/>
            <rFont val="HGPｺﾞｼｯｸM"/>
            <family val="3"/>
            <charset val="128"/>
          </rPr>
          <t>併設短期入所の有無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4" authorId="0" shapeId="0" xr:uid="{00000000-0006-0000-0800-000001000000}">
      <text>
        <r>
          <rPr>
            <b/>
            <sz val="9"/>
            <color indexed="81"/>
            <rFont val="MS P ゴシック"/>
            <family val="3"/>
            <charset val="128"/>
          </rPr>
          <t>当該月の月始め日を入力してください。（例：4/1と入力すると2019/4/1と表記され、月の日数も計算されます。）</t>
        </r>
        <r>
          <rPr>
            <sz val="9"/>
            <color indexed="81"/>
            <rFont val="MS P ゴシック"/>
            <family val="3"/>
            <charset val="128"/>
          </rPr>
          <t xml:space="preserve">
</t>
        </r>
      </text>
    </comment>
    <comment ref="E4" authorId="0" shapeId="0" xr:uid="{00000000-0006-0000-0800-000002000000}">
      <text>
        <r>
          <rPr>
            <b/>
            <sz val="9"/>
            <color indexed="81"/>
            <rFont val="MS P ゴシック"/>
            <family val="3"/>
            <charset val="128"/>
          </rPr>
          <t>施設が設定した勤務形態、時間数が表示されます。</t>
        </r>
      </text>
    </comment>
    <comment ref="G9" authorId="0" shapeId="0" xr:uid="{00000000-0006-0000-0800-000003000000}">
      <text>
        <r>
          <rPr>
            <b/>
            <sz val="9"/>
            <color indexed="81"/>
            <rFont val="MS P ゴシック"/>
            <family val="3"/>
            <charset val="128"/>
          </rPr>
          <t>月初め日を入力すると曜日が自動で表示されます。</t>
        </r>
        <r>
          <rPr>
            <sz val="9"/>
            <color indexed="81"/>
            <rFont val="MS P ゴシック"/>
            <family val="3"/>
            <charset val="128"/>
          </rPr>
          <t xml:space="preserve">
</t>
        </r>
      </text>
    </comment>
    <comment ref="Q10" authorId="0" shapeId="0" xr:uid="{00000000-0006-0000-0800-000004000000}">
      <text>
        <r>
          <rPr>
            <b/>
            <sz val="9"/>
            <color indexed="81"/>
            <rFont val="MS P ゴシック"/>
            <family val="3"/>
            <charset val="128"/>
          </rPr>
          <t>施設が設定した勤務形態を選択入力すると、下段に設定した時間数が表示されます。</t>
        </r>
      </text>
    </comment>
    <comment ref="AL10" authorId="0" shapeId="0" xr:uid="{00000000-0006-0000-0800-000005000000}">
      <text>
        <r>
          <rPr>
            <b/>
            <sz val="9"/>
            <color indexed="81"/>
            <rFont val="MS P ゴシック"/>
            <family val="3"/>
            <charset val="128"/>
          </rPr>
          <t>月の日数分の時間数の合計が表示されます。</t>
        </r>
        <r>
          <rPr>
            <sz val="9"/>
            <color indexed="81"/>
            <rFont val="MS P ゴシック"/>
            <family val="3"/>
            <charset val="128"/>
          </rPr>
          <t xml:space="preserve">
</t>
        </r>
      </text>
    </comment>
    <comment ref="AL11" authorId="0" shapeId="0" xr:uid="{00000000-0006-0000-0800-000006000000}">
      <text>
        <r>
          <rPr>
            <b/>
            <sz val="9"/>
            <color indexed="81"/>
            <rFont val="MS P ゴシック"/>
            <family val="3"/>
            <charset val="128"/>
          </rPr>
          <t>４週の時間数の合計が表示されます。</t>
        </r>
      </text>
    </comment>
    <comment ref="AP11" authorId="0" shapeId="0" xr:uid="{00000000-0006-0000-0800-000007000000}">
      <text>
        <r>
          <rPr>
            <b/>
            <sz val="9"/>
            <color indexed="81"/>
            <rFont val="MS P ゴシック"/>
            <family val="3"/>
            <charset val="128"/>
          </rPr>
          <t>常勤Ａ又はＢの場合は、「1.0」と表示されます。</t>
        </r>
      </text>
    </comment>
    <comment ref="AQ11" authorId="0" shapeId="0" xr:uid="{00000000-0006-0000-0800-000008000000}">
      <text>
        <r>
          <rPr>
            <b/>
            <sz val="9"/>
            <color indexed="81"/>
            <rFont val="MS P ゴシック"/>
            <family val="3"/>
            <charset val="128"/>
          </rPr>
          <t>常勤・非常勤に関わらず、勤務時間数（実労働時間数）が表示されます。</t>
        </r>
      </text>
    </comment>
    <comment ref="AR11" authorId="0" shapeId="0" xr:uid="{00000000-0006-0000-0800-000009000000}">
      <text>
        <r>
          <rPr>
            <b/>
            <sz val="9"/>
            <color indexed="81"/>
            <rFont val="MS P ゴシック"/>
            <family val="3"/>
            <charset val="128"/>
          </rPr>
          <t>非常勤Ｃ又はＤの場合は、合計時間数が表示されます。</t>
        </r>
        <r>
          <rPr>
            <sz val="9"/>
            <color indexed="81"/>
            <rFont val="MS P ゴシック"/>
            <family val="3"/>
            <charset val="128"/>
          </rPr>
          <t xml:space="preserve">
</t>
        </r>
      </text>
    </comment>
    <comment ref="D12" authorId="0" shapeId="0" xr:uid="{00000000-0006-0000-0800-00000A000000}">
      <text>
        <r>
          <rPr>
            <b/>
            <sz val="9"/>
            <color indexed="81"/>
            <rFont val="MS P ゴシック"/>
            <family val="3"/>
            <charset val="128"/>
          </rPr>
          <t>このセルのタブをクリックすると、勤務形態ＡＢＣＤが表示されるので選択入力してください。</t>
        </r>
      </text>
    </comment>
    <comment ref="C14" authorId="0" shapeId="0" xr:uid="{00000000-0006-0000-0800-00000B000000}">
      <text>
        <r>
          <rPr>
            <b/>
            <sz val="9"/>
            <color indexed="81"/>
            <rFont val="MS P ゴシック"/>
            <family val="3"/>
            <charset val="128"/>
          </rPr>
          <t xml:space="preserve">このセルのタブをクリックすると、施設で設定した職種が表示されるので選択入力してください。
</t>
        </r>
      </text>
    </comment>
    <comment ref="B76" authorId="0" shapeId="0" xr:uid="{00000000-0006-0000-0800-00000C000000}">
      <text>
        <r>
          <rPr>
            <b/>
            <sz val="9"/>
            <color indexed="81"/>
            <rFont val="MS P ゴシック"/>
            <family val="3"/>
            <charset val="128"/>
          </rPr>
          <t>34）～64）行までは非表示にしています。</t>
        </r>
      </text>
    </comment>
    <comment ref="B140" authorId="0" shapeId="0" xr:uid="{00000000-0006-0000-0800-00000D000000}">
      <text>
        <r>
          <rPr>
            <b/>
            <sz val="9"/>
            <color indexed="81"/>
            <rFont val="MS P ゴシック"/>
            <family val="3"/>
            <charset val="128"/>
          </rPr>
          <t>65）以上作成する場合は、139行目と140行目の間に行の挿入をして、必要な行数を確保してください。</t>
        </r>
      </text>
    </comment>
    <comment ref="G142" authorId="0" shapeId="0" xr:uid="{00000000-0006-0000-0800-00000E000000}">
      <text>
        <r>
          <rPr>
            <b/>
            <sz val="9"/>
            <color indexed="81"/>
            <rFont val="MS P ゴシック"/>
            <family val="3"/>
            <charset val="128"/>
          </rPr>
          <t>夜勤人員数（実人数）の計算範囲が10行目から142行目までとしているため、この行を削除しないでください。</t>
        </r>
      </text>
    </comment>
    <comment ref="AJ148" authorId="0" shapeId="0" xr:uid="{00000000-0006-0000-0800-00000F000000}">
      <text>
        <r>
          <rPr>
            <b/>
            <sz val="9"/>
            <color indexed="81"/>
            <rFont val="MS P ゴシック"/>
            <family val="3"/>
            <charset val="128"/>
          </rPr>
          <t>夜勤配置加算算定の場合に数値を入力してください。</t>
        </r>
      </text>
    </comment>
    <comment ref="AM148" authorId="0" shapeId="0" xr:uid="{00000000-0006-0000-0800-000010000000}">
      <text>
        <r>
          <rPr>
            <b/>
            <sz val="9"/>
            <color indexed="81"/>
            <rFont val="MS P ゴシック"/>
            <family val="3"/>
            <charset val="128"/>
          </rPr>
          <t>１日平均夜勤職員数が、必要な夜勤職員数を上回っていれば”OK”と表示されます。</t>
        </r>
      </text>
    </comment>
    <comment ref="G151" authorId="0" shapeId="0" xr:uid="{00000000-0006-0000-0800-000011000000}">
      <text>
        <r>
          <rPr>
            <b/>
            <sz val="9"/>
            <color indexed="81"/>
            <rFont val="MS P ゴシック"/>
            <family val="3"/>
            <charset val="128"/>
          </rPr>
          <t>勤務形態一覧から左記勤務形態の回数が集計されます。各列・各行も同じ。</t>
        </r>
      </text>
    </comment>
    <comment ref="AM151" authorId="0" shapeId="0" xr:uid="{00000000-0006-0000-0800-000012000000}">
      <text>
        <r>
          <rPr>
            <b/>
            <sz val="9"/>
            <color indexed="81"/>
            <rFont val="MS P ゴシック"/>
            <family val="3"/>
            <charset val="128"/>
          </rPr>
          <t>勤務形態ごとの１月間の勤務時間が集計されます。</t>
        </r>
      </text>
    </comment>
    <comment ref="C192" authorId="0" shapeId="0" xr:uid="{00000000-0006-0000-0800-000013000000}">
      <text>
        <r>
          <rPr>
            <b/>
            <sz val="9"/>
            <color indexed="81"/>
            <rFont val="MS P ゴシック"/>
            <family val="3"/>
            <charset val="128"/>
          </rPr>
          <t>法人（施設）が定める常勤の従業者が勤務すべき時間数を入力してください。</t>
        </r>
      </text>
    </comment>
    <comment ref="Z192" authorId="0" shapeId="0" xr:uid="{00000000-0006-0000-0800-000014000000}">
      <text>
        <r>
          <rPr>
            <b/>
            <sz val="9"/>
            <color indexed="81"/>
            <rFont val="MS P ゴシック"/>
            <family val="3"/>
            <charset val="128"/>
          </rPr>
          <t>午後10時から翌日午前5時までを含む連続する16時間で施設で定めた夜勤時間帯を入力してください。</t>
        </r>
      </text>
    </comment>
    <comment ref="E196" authorId="0" shapeId="0" xr:uid="{00000000-0006-0000-0800-000015000000}">
      <text>
        <r>
          <rPr>
            <b/>
            <sz val="9"/>
            <color indexed="81"/>
            <rFont val="MS P ゴシック"/>
            <family val="3"/>
            <charset val="128"/>
          </rPr>
          <t>施設が設定した職種を入力してください。
この欄に入力すると勤務形態一覧で選択入力できます。</t>
        </r>
      </text>
    </comment>
    <comment ref="I196" authorId="0" shapeId="0" xr:uid="{00000000-0006-0000-0800-000016000000}">
      <text>
        <r>
          <rPr>
            <b/>
            <sz val="9"/>
            <color indexed="81"/>
            <rFont val="MS P ゴシック"/>
            <family val="3"/>
            <charset val="128"/>
          </rPr>
          <t>勤務形態一覧の①ＡＢの合計数値が表示されます。</t>
        </r>
      </text>
    </comment>
    <comment ref="K196" authorId="0" shapeId="0" xr:uid="{00000000-0006-0000-0800-000017000000}">
      <text>
        <r>
          <rPr>
            <b/>
            <sz val="9"/>
            <color indexed="81"/>
            <rFont val="MS P ゴシック"/>
            <family val="3"/>
            <charset val="128"/>
          </rPr>
          <t>勤務形態一覧の③ＣＤの合計数値が表示されます。</t>
        </r>
        <r>
          <rPr>
            <sz val="9"/>
            <color indexed="81"/>
            <rFont val="MS P ゴシック"/>
            <family val="3"/>
            <charset val="128"/>
          </rPr>
          <t xml:space="preserve">
</t>
        </r>
      </text>
    </comment>
    <comment ref="M196" authorId="0" shapeId="0" xr:uid="{00000000-0006-0000-0800-000018000000}">
      <text>
        <r>
          <rPr>
            <b/>
            <sz val="9"/>
            <color indexed="81"/>
            <rFont val="MS P ゴシック"/>
            <family val="3"/>
            <charset val="128"/>
          </rPr>
          <t>①ＡＢと③ＣＤの常勤換算数が表示されます。</t>
        </r>
      </text>
    </comment>
    <comment ref="S196" authorId="0" shapeId="0" xr:uid="{00000000-0006-0000-0800-000019000000}">
      <text>
        <r>
          <rPr>
            <b/>
            <sz val="9"/>
            <color indexed="81"/>
            <rFont val="MS P ゴシック"/>
            <family val="3"/>
            <charset val="128"/>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shapeId="0" xr:uid="{00000000-0006-0000-0800-00001A000000}">
      <text>
        <r>
          <rPr>
            <b/>
            <sz val="9"/>
            <color indexed="81"/>
            <rFont val="MS P ゴシック"/>
            <family val="3"/>
            <charset val="128"/>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shapeId="0" xr:uid="{00000000-0006-0000-0800-00001B000000}">
      <text>
        <r>
          <rPr>
            <b/>
            <sz val="9"/>
            <color indexed="81"/>
            <rFont val="MS P ゴシック"/>
            <family val="3"/>
            <charset val="128"/>
          </rPr>
          <t>この欄は、勤務形態一覧の上段に表示するための情報ですので、削除・入力等行わないでください。</t>
        </r>
        <r>
          <rPr>
            <sz val="9"/>
            <color indexed="81"/>
            <rFont val="MS P ゴシック"/>
            <family val="3"/>
            <charset val="128"/>
          </rPr>
          <t xml:space="preserve">
</t>
        </r>
      </text>
    </comment>
    <comment ref="AP197" authorId="0" shapeId="0" xr:uid="{00000000-0006-0000-0800-00001C000000}">
      <text>
        <r>
          <rPr>
            <b/>
            <sz val="9"/>
            <color indexed="81"/>
            <rFont val="MS P ゴシック"/>
            <family val="3"/>
            <charset val="128"/>
          </rPr>
          <t>左記の勤務時間帯から夜勤時間帯の時間数を入力してください。便宜上２列で入力できるようにしています。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F2" authorId="0" shapeId="0" xr:uid="{00000000-0006-0000-0900-000001000000}">
      <text>
        <r>
          <rPr>
            <sz val="9"/>
            <color indexed="81"/>
            <rFont val="HGPｺﾞｼｯｸM"/>
            <family val="3"/>
            <charset val="128"/>
          </rPr>
          <t>併設短期入所の有無</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BF3" authorId="0" shapeId="0" xr:uid="{00000000-0006-0000-0C00-000001000000}">
      <text>
        <r>
          <rPr>
            <sz val="9"/>
            <color indexed="81"/>
            <rFont val="HGSｺﾞｼｯｸM"/>
            <family val="3"/>
            <charset val="128"/>
          </rPr>
          <t>勤務表と同月分</t>
        </r>
      </text>
    </comment>
    <comment ref="AJ5" authorId="0" shapeId="0" xr:uid="{00000000-0006-0000-0C00-000002000000}">
      <text>
        <r>
          <rPr>
            <sz val="9"/>
            <color indexed="81"/>
            <rFont val="HGSｺﾞｼｯｸM"/>
            <family val="3"/>
            <charset val="128"/>
          </rPr>
          <t>病棟毎に作成</t>
        </r>
      </text>
    </comment>
    <comment ref="AO11" authorId="0" shapeId="0" xr:uid="{00000000-0006-0000-0C00-000003000000}">
      <text>
        <r>
          <rPr>
            <sz val="9"/>
            <color indexed="81"/>
            <rFont val="HGSｺﾞｼｯｸM"/>
            <family val="3"/>
            <charset val="128"/>
          </rPr>
          <t>小数点第２位切り上げ</t>
        </r>
      </text>
    </comment>
    <comment ref="AO13" authorId="0" shapeId="0" xr:uid="{00000000-0006-0000-0C00-000004000000}">
      <text>
        <r>
          <rPr>
            <sz val="9"/>
            <color indexed="81"/>
            <rFont val="HGSｺﾞｼｯｸM"/>
            <family val="3"/>
            <charset val="128"/>
          </rPr>
          <t>小数点第３位切り下げ</t>
        </r>
      </text>
    </comment>
  </commentList>
</comments>
</file>

<file path=xl/sharedStrings.xml><?xml version="1.0" encoding="utf-8"?>
<sst xmlns="http://schemas.openxmlformats.org/spreadsheetml/2006/main" count="7330" uniqueCount="1681">
  <si>
    <t>名</t>
    <rPh sb="0" eb="1">
      <t>ナ</t>
    </rPh>
    <phoneticPr fontId="1"/>
  </si>
  <si>
    <t>社会福祉法人</t>
    <rPh sb="0" eb="6">
      <t>シャカイ</t>
    </rPh>
    <phoneticPr fontId="1"/>
  </si>
  <si>
    <t>作成日</t>
    <rPh sb="0" eb="2">
      <t>サクセイ</t>
    </rPh>
    <rPh sb="2" eb="3">
      <t>ヒ</t>
    </rPh>
    <phoneticPr fontId="1"/>
  </si>
  <si>
    <t>（施設コード）</t>
    <rPh sb="1" eb="3">
      <t>シセツ</t>
    </rPh>
    <phoneticPr fontId="1"/>
  </si>
  <si>
    <t>２）</t>
  </si>
  <si>
    <t>３）</t>
  </si>
  <si>
    <t>４）</t>
  </si>
  <si>
    <t>５）</t>
  </si>
  <si>
    <t>６）</t>
  </si>
  <si>
    <t>７）</t>
  </si>
  <si>
    <t>８）</t>
  </si>
  <si>
    <t>９）</t>
  </si>
  <si>
    <t>１０）</t>
  </si>
  <si>
    <t>１１）</t>
  </si>
  <si>
    <t>医療法人</t>
    <rPh sb="0" eb="2">
      <t>イリョウ</t>
    </rPh>
    <rPh sb="2" eb="4">
      <t>ホウジン</t>
    </rPh>
    <phoneticPr fontId="1"/>
  </si>
  <si>
    <t>社会医療法人</t>
    <rPh sb="0" eb="2">
      <t>シャカイ</t>
    </rPh>
    <rPh sb="2" eb="4">
      <t>イリョウ</t>
    </rPh>
    <rPh sb="4" eb="6">
      <t>ホウジン</t>
    </rPh>
    <phoneticPr fontId="1"/>
  </si>
  <si>
    <t>短期</t>
    <rPh sb="0" eb="2">
      <t>タンキ</t>
    </rPh>
    <phoneticPr fontId="1"/>
  </si>
  <si>
    <t>その他</t>
    <rPh sb="2" eb="3">
      <t>タ</t>
    </rPh>
    <phoneticPr fontId="1"/>
  </si>
  <si>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</si>
  <si>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</si>
  <si>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</si>
  <si>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</si>
  <si>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</si>
  <si>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</si>
  <si>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</si>
  <si>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</si>
  <si>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</si>
  <si>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</si>
  <si>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</si>
  <si>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</si>
  <si>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</si>
  <si>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</si>
  <si>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</si>
  <si>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</si>
  <si>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</si>
  <si>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</si>
  <si>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</si>
  <si>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</si>
  <si>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</si>
  <si>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</si>
  <si>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</si>
  <si>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</si>
  <si>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</si>
  <si>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</si>
  <si>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</si>
  <si>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</si>
  <si>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</si>
  <si>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介護報酬区分</t>
  </si>
  <si>
    <t>身体拘束廃止取組の有無</t>
  </si>
  <si>
    <t>初期加算</t>
  </si>
  <si>
    <t>経口移行加算</t>
  </si>
  <si>
    <t>経口維持加算</t>
  </si>
  <si>
    <t>口腔衛生管理加算</t>
  </si>
  <si>
    <t>在宅復帰支援機能加算</t>
  </si>
  <si>
    <t>認知症行動・心理症状緊急対応加算</t>
  </si>
  <si>
    <t>□</t>
  </si>
  <si>
    <t>□</t>
    <phoneticPr fontId="1"/>
  </si>
  <si>
    <t>西暦</t>
  </si>
  <si>
    <t>年齢</t>
  </si>
  <si>
    <t>干支</t>
  </si>
  <si>
    <t>明治</t>
  </si>
  <si>
    <t>43年</t>
  </si>
  <si>
    <t>107歳</t>
  </si>
  <si>
    <t>戌</t>
  </si>
  <si>
    <t>44年</t>
  </si>
  <si>
    <t>106歳</t>
  </si>
  <si>
    <t>亥</t>
  </si>
  <si>
    <t>45年</t>
  </si>
  <si>
    <t>105歳</t>
  </si>
  <si>
    <t>子</t>
  </si>
  <si>
    <t>大正</t>
  </si>
  <si>
    <t>2年</t>
  </si>
  <si>
    <t>104歳</t>
  </si>
  <si>
    <t>丑</t>
  </si>
  <si>
    <t>3年</t>
  </si>
  <si>
    <t>103歳</t>
  </si>
  <si>
    <t>寅</t>
  </si>
  <si>
    <t>4年</t>
  </si>
  <si>
    <t>102歳</t>
  </si>
  <si>
    <t>卯</t>
  </si>
  <si>
    <t>5年</t>
  </si>
  <si>
    <t>101歳</t>
  </si>
  <si>
    <t>辰</t>
  </si>
  <si>
    <t>6年</t>
  </si>
  <si>
    <t>100歳</t>
  </si>
  <si>
    <t>巳</t>
  </si>
  <si>
    <t>7年</t>
  </si>
  <si>
    <t>99歳</t>
  </si>
  <si>
    <t>午</t>
  </si>
  <si>
    <t>8年</t>
  </si>
  <si>
    <t>98歳</t>
  </si>
  <si>
    <t>未</t>
  </si>
  <si>
    <t>9年</t>
  </si>
  <si>
    <t>97歳</t>
  </si>
  <si>
    <t>申</t>
  </si>
  <si>
    <t>10年</t>
  </si>
  <si>
    <t>96歳</t>
  </si>
  <si>
    <t>酉</t>
  </si>
  <si>
    <t>11年</t>
  </si>
  <si>
    <t>95歳</t>
  </si>
  <si>
    <t>12年</t>
  </si>
  <si>
    <t>94歳</t>
  </si>
  <si>
    <t>13年</t>
  </si>
  <si>
    <t>93歳</t>
  </si>
  <si>
    <t>14年</t>
  </si>
  <si>
    <t>92歳</t>
  </si>
  <si>
    <t>15年</t>
  </si>
  <si>
    <t>91歳</t>
  </si>
  <si>
    <t>昭和</t>
  </si>
  <si>
    <t>90歳</t>
  </si>
  <si>
    <t>89歳</t>
  </si>
  <si>
    <t>88歳</t>
  </si>
  <si>
    <t>87歳</t>
  </si>
  <si>
    <t>86歳</t>
  </si>
  <si>
    <t>85歳</t>
  </si>
  <si>
    <t>84歳</t>
  </si>
  <si>
    <t>83歳</t>
  </si>
  <si>
    <t>82歳</t>
  </si>
  <si>
    <t>81歳</t>
  </si>
  <si>
    <t>80歳</t>
  </si>
  <si>
    <t>79歳</t>
  </si>
  <si>
    <t>78歳</t>
  </si>
  <si>
    <t>77歳</t>
  </si>
  <si>
    <t>16年</t>
  </si>
  <si>
    <t>76歳</t>
  </si>
  <si>
    <t>17年</t>
  </si>
  <si>
    <t>75歳</t>
  </si>
  <si>
    <t>18年</t>
  </si>
  <si>
    <t>74歳</t>
  </si>
  <si>
    <t>19年</t>
  </si>
  <si>
    <t>73歳</t>
  </si>
  <si>
    <t>20年</t>
  </si>
  <si>
    <t>72歳</t>
  </si>
  <si>
    <t>21年</t>
  </si>
  <si>
    <t>71歳</t>
  </si>
  <si>
    <t>22年</t>
  </si>
  <si>
    <t>70歳</t>
  </si>
  <si>
    <t>23年</t>
  </si>
  <si>
    <t>69歳</t>
  </si>
  <si>
    <t>24年</t>
  </si>
  <si>
    <t>68歳</t>
  </si>
  <si>
    <t>25年</t>
  </si>
  <si>
    <t>67歳</t>
  </si>
  <si>
    <t>26年</t>
  </si>
  <si>
    <t>66歳</t>
  </si>
  <si>
    <t>27年</t>
  </si>
  <si>
    <t>65歳</t>
  </si>
  <si>
    <t>28年</t>
  </si>
  <si>
    <t>64歳</t>
  </si>
  <si>
    <t>29年</t>
  </si>
  <si>
    <t>63歳</t>
  </si>
  <si>
    <t>30年</t>
  </si>
  <si>
    <t>62歳</t>
  </si>
  <si>
    <t>31年</t>
  </si>
  <si>
    <t>61歳</t>
  </si>
  <si>
    <t>32年</t>
  </si>
  <si>
    <t>60歳</t>
  </si>
  <si>
    <t>33年</t>
  </si>
  <si>
    <t>59歳</t>
  </si>
  <si>
    <t>34年</t>
  </si>
  <si>
    <t>58歳</t>
  </si>
  <si>
    <t>35年</t>
  </si>
  <si>
    <t>57歳</t>
  </si>
  <si>
    <t>36年</t>
  </si>
  <si>
    <t>56歳</t>
  </si>
  <si>
    <t>37年</t>
  </si>
  <si>
    <t>55歳</t>
  </si>
  <si>
    <t>38年</t>
  </si>
  <si>
    <t>54歳</t>
  </si>
  <si>
    <t>39年</t>
  </si>
  <si>
    <t>53歳</t>
  </si>
  <si>
    <t>40年</t>
  </si>
  <si>
    <t>52歳</t>
  </si>
  <si>
    <t>41年</t>
  </si>
  <si>
    <t>51歳</t>
  </si>
  <si>
    <t>42年</t>
  </si>
  <si>
    <t>50歳</t>
  </si>
  <si>
    <t>49歳</t>
  </si>
  <si>
    <t>48歳</t>
  </si>
  <si>
    <t>47歳</t>
  </si>
  <si>
    <t>46年</t>
  </si>
  <si>
    <t>46歳</t>
  </si>
  <si>
    <t>47年</t>
  </si>
  <si>
    <t>45歳</t>
  </si>
  <si>
    <t>48年</t>
  </si>
  <si>
    <t>44歳</t>
  </si>
  <si>
    <t>49年</t>
  </si>
  <si>
    <t>43歳</t>
  </si>
  <si>
    <t>50年</t>
  </si>
  <si>
    <t>42歳</t>
  </si>
  <si>
    <t>51年</t>
  </si>
  <si>
    <t>41歳</t>
  </si>
  <si>
    <t>52年</t>
  </si>
  <si>
    <t>40歳</t>
  </si>
  <si>
    <t>53年</t>
  </si>
  <si>
    <t>39歳</t>
  </si>
  <si>
    <t>54年</t>
  </si>
  <si>
    <t>38歳</t>
  </si>
  <si>
    <t>55年</t>
  </si>
  <si>
    <t>37歳</t>
  </si>
  <si>
    <t>56年</t>
  </si>
  <si>
    <t>36歳</t>
  </si>
  <si>
    <t>57年</t>
  </si>
  <si>
    <t>35歳</t>
  </si>
  <si>
    <t>58年</t>
  </si>
  <si>
    <t>34歳</t>
  </si>
  <si>
    <t>59年</t>
  </si>
  <si>
    <t>33歳</t>
  </si>
  <si>
    <t>60年</t>
  </si>
  <si>
    <t>32歳</t>
  </si>
  <si>
    <t>61年</t>
  </si>
  <si>
    <t>31歳</t>
  </si>
  <si>
    <t>62年</t>
  </si>
  <si>
    <t>30歳</t>
  </si>
  <si>
    <t>63年</t>
  </si>
  <si>
    <t>29歳</t>
  </si>
  <si>
    <t>28歳</t>
  </si>
  <si>
    <t>平成</t>
  </si>
  <si>
    <t>27歳</t>
  </si>
  <si>
    <t>26歳</t>
  </si>
  <si>
    <t>25歳</t>
  </si>
  <si>
    <t>24歳</t>
  </si>
  <si>
    <t>23歳</t>
  </si>
  <si>
    <t>22歳</t>
  </si>
  <si>
    <t>21歳</t>
  </si>
  <si>
    <t>20歳</t>
  </si>
  <si>
    <t>19歳</t>
  </si>
  <si>
    <t>18歳</t>
  </si>
  <si>
    <t>17歳</t>
  </si>
  <si>
    <t>16歳</t>
  </si>
  <si>
    <t>15歳</t>
  </si>
  <si>
    <t>14歳</t>
  </si>
  <si>
    <t>13歳</t>
  </si>
  <si>
    <t>12歳</t>
  </si>
  <si>
    <t>11歳</t>
  </si>
  <si>
    <t>10歳</t>
  </si>
  <si>
    <t>9歳</t>
  </si>
  <si>
    <t>8歳</t>
  </si>
  <si>
    <t>7歳</t>
  </si>
  <si>
    <t>6歳</t>
  </si>
  <si>
    <t>5歳</t>
  </si>
  <si>
    <t>4歳</t>
  </si>
  <si>
    <t>3歳</t>
  </si>
  <si>
    <t>2歳</t>
  </si>
  <si>
    <t>1歳</t>
  </si>
  <si>
    <t>0歳</t>
  </si>
  <si>
    <t>酉 </t>
  </si>
  <si>
    <t/>
  </si>
  <si>
    <t>平成</t>
    <phoneticPr fontId="1"/>
  </si>
  <si>
    <t>1年</t>
    <rPh sb="1" eb="2">
      <t>ネン</t>
    </rPh>
    <phoneticPr fontId="1"/>
  </si>
  <si>
    <t>このエクセルシートは削除しないでください。</t>
    <rPh sb="10" eb="12">
      <t>サクジョ</t>
    </rPh>
    <phoneticPr fontId="1"/>
  </si>
  <si>
    <t>地方公共団体</t>
    <rPh sb="0" eb="2">
      <t>チホウ</t>
    </rPh>
    <rPh sb="2" eb="4">
      <t>コウキョウ</t>
    </rPh>
    <rPh sb="4" eb="6">
      <t>ダンタイ</t>
    </rPh>
    <phoneticPr fontId="1"/>
  </si>
  <si>
    <t>個人</t>
    <rPh sb="0" eb="2">
      <t>コジン</t>
    </rPh>
    <phoneticPr fontId="1"/>
  </si>
  <si>
    <t>別紙7</t>
    <rPh sb="0" eb="2">
      <t>ベッシ</t>
    </rPh>
    <phoneticPr fontId="4"/>
  </si>
  <si>
    <t>A</t>
  </si>
  <si>
    <t>従業者の勤務の体制及び勤務形態一覧表</t>
  </si>
  <si>
    <t>年</t>
    <phoneticPr fontId="4"/>
  </si>
  <si>
    <t>月分）</t>
    <phoneticPr fontId="4"/>
  </si>
  <si>
    <t>）</t>
    <phoneticPr fontId="4"/>
  </si>
  <si>
    <t>Ｂ</t>
  </si>
  <si>
    <t xml:space="preserve">事　業　所　名 （  </t>
    <rPh sb="0" eb="1">
      <t>ジ</t>
    </rPh>
    <rPh sb="2" eb="3">
      <t>ギョウ</t>
    </rPh>
    <rPh sb="4" eb="5">
      <t>ショ</t>
    </rPh>
    <rPh sb="6" eb="7">
      <t>ショメイ</t>
    </rPh>
    <phoneticPr fontId="4"/>
  </si>
  <si>
    <t>Ｃ</t>
  </si>
  <si>
    <t>［入所（利用）者数</t>
    <rPh sb="1" eb="3">
      <t>ニュウショ</t>
    </rPh>
    <rPh sb="4" eb="6">
      <t>リヨウ</t>
    </rPh>
    <rPh sb="7" eb="8">
      <t>シャ</t>
    </rPh>
    <rPh sb="8" eb="9">
      <t>スウ</t>
    </rPh>
    <phoneticPr fontId="4"/>
  </si>
  <si>
    <t xml:space="preserve"> 名（施設</t>
    <rPh sb="1" eb="2">
      <t>ナ</t>
    </rPh>
    <rPh sb="3" eb="5">
      <t>シセツ</t>
    </rPh>
    <phoneticPr fontId="4"/>
  </si>
  <si>
    <t>Ｄ</t>
  </si>
  <si>
    <t>［ユニット数</t>
    <rPh sb="5" eb="6">
      <t>スウ</t>
    </rPh>
    <phoneticPr fontId="4"/>
  </si>
  <si>
    <t>勤務形態</t>
    <rPh sb="2" eb="4">
      <t>ケイタイ</t>
    </rPh>
    <phoneticPr fontId="4"/>
  </si>
  <si>
    <t>勤務形態毎の
勤務回数合計</t>
    <rPh sb="0" eb="2">
      <t>キンム</t>
    </rPh>
    <rPh sb="2" eb="4">
      <t>ケイタイ</t>
    </rPh>
    <rPh sb="4" eb="5">
      <t>ゴト</t>
    </rPh>
    <rPh sb="7" eb="9">
      <t>キンム</t>
    </rPh>
    <rPh sb="9" eb="11">
      <t>カイスウ</t>
    </rPh>
    <rPh sb="11" eb="13">
      <t>ゴウケイ</t>
    </rPh>
    <phoneticPr fontId="4"/>
  </si>
  <si>
    <t>４週の</t>
  </si>
  <si>
    <t>週平均</t>
  </si>
  <si>
    <t>常勤換</t>
  </si>
  <si>
    <t>職　　種</t>
  </si>
  <si>
    <t>氏　　名</t>
  </si>
  <si>
    <t>の勤務</t>
  </si>
  <si>
    <t>算後の</t>
  </si>
  <si>
    <t>合 計</t>
  </si>
  <si>
    <t>時間</t>
  </si>
  <si>
    <t>人数</t>
  </si>
  <si>
    <t>〈記入例〉ユニット型</t>
    <rPh sb="1" eb="3">
      <t>キニュウ</t>
    </rPh>
    <rPh sb="3" eb="4">
      <t>レイ</t>
    </rPh>
    <rPh sb="9" eb="10">
      <t>ガタ</t>
    </rPh>
    <phoneticPr fontId="4"/>
  </si>
  <si>
    <t>　　　※勤務については予定ではなく実績を記入し、順番については指定介護老人福祉施設状況調査表P2～P3の順に記入してください。</t>
  </si>
  <si>
    <t>形態</t>
  </si>
  <si>
    <t>日</t>
    <rPh sb="0" eb="1">
      <t>ヒ</t>
    </rPh>
    <phoneticPr fontId="4"/>
  </si>
  <si>
    <t>月</t>
    <rPh sb="0" eb="1">
      <t>ツキ</t>
    </rPh>
    <phoneticPr fontId="4"/>
  </si>
  <si>
    <t>火</t>
  </si>
  <si>
    <t>水</t>
  </si>
  <si>
    <t>木</t>
  </si>
  <si>
    <t>金</t>
  </si>
  <si>
    <t>土</t>
  </si>
  <si>
    <t>看護職員</t>
    <rPh sb="0" eb="2">
      <t>カンゴ</t>
    </rPh>
    <rPh sb="2" eb="4">
      <t>ショクイン</t>
    </rPh>
    <phoneticPr fontId="4"/>
  </si>
  <si>
    <t>看護職員  計</t>
    <rPh sb="0" eb="2">
      <t>カンゴ</t>
    </rPh>
    <rPh sb="2" eb="4">
      <t>ショクイン</t>
    </rPh>
    <rPh sb="6" eb="7">
      <t>ケイ</t>
    </rPh>
    <phoneticPr fontId="4"/>
  </si>
  <si>
    <t>管理栄養士</t>
    <rPh sb="0" eb="5">
      <t>カンリエイヨウシ</t>
    </rPh>
    <phoneticPr fontId="4"/>
  </si>
  <si>
    <t>介護支援専門員</t>
    <rPh sb="0" eb="2">
      <t>カイゴ</t>
    </rPh>
    <rPh sb="2" eb="4">
      <t>シエン</t>
    </rPh>
    <rPh sb="4" eb="7">
      <t>センモンイン</t>
    </rPh>
    <phoneticPr fontId="4"/>
  </si>
  <si>
    <t>①</t>
  </si>
  <si>
    <t>②</t>
  </si>
  <si>
    <t>③</t>
  </si>
  <si>
    <t>④</t>
  </si>
  <si>
    <t>介護職員</t>
    <rPh sb="0" eb="2">
      <t>カイゴ</t>
    </rPh>
    <rPh sb="2" eb="4">
      <t>ショクイン</t>
    </rPh>
    <phoneticPr fontId="4"/>
  </si>
  <si>
    <t>・</t>
  </si>
  <si>
    <t>Ａユニット（定員１０名）小計</t>
    <rPh sb="6" eb="8">
      <t>テイイン</t>
    </rPh>
    <rPh sb="10" eb="11">
      <t>メイ</t>
    </rPh>
    <rPh sb="12" eb="14">
      <t>ショウケイ</t>
    </rPh>
    <phoneticPr fontId="4"/>
  </si>
  <si>
    <t>Ｂユニット（定員１０名）小計</t>
    <rPh sb="6" eb="8">
      <t>テイイン</t>
    </rPh>
    <rPh sb="10" eb="11">
      <t>メイ</t>
    </rPh>
    <rPh sb="12" eb="14">
      <t>ショウケイ</t>
    </rPh>
    <phoneticPr fontId="4"/>
  </si>
  <si>
    <t>ユニット６小計</t>
    <rPh sb="5" eb="7">
      <t>ショウケイ</t>
    </rPh>
    <phoneticPr fontId="4"/>
  </si>
  <si>
    <t>介護職員  計</t>
    <rPh sb="0" eb="2">
      <t>カイゴ</t>
    </rPh>
    <rPh sb="2" eb="4">
      <t>ショクイン</t>
    </rPh>
    <rPh sb="6" eb="7">
      <t>ケイ</t>
    </rPh>
    <phoneticPr fontId="4"/>
  </si>
  <si>
    <t>　&lt;配置状況&gt;
　看護職員・介護職員：入所(利用)者
　　　　　　　（　１　：　２．０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</si>
  <si>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〈記入例〉従来型</t>
    <rPh sb="1" eb="3">
      <t>キニュウ</t>
    </rPh>
    <rPh sb="3" eb="4">
      <t>レイ</t>
    </rPh>
    <rPh sb="5" eb="8">
      <t>ジュウライガタ</t>
    </rPh>
    <phoneticPr fontId="4"/>
  </si>
  <si>
    <t>日本  太郎</t>
    <rPh sb="0" eb="2">
      <t>ニホン</t>
    </rPh>
    <rPh sb="4" eb="6">
      <t>タロウ</t>
    </rPh>
    <phoneticPr fontId="4"/>
  </si>
  <si>
    <t>大阪  次郎</t>
    <rPh sb="0" eb="2">
      <t>オオサカ</t>
    </rPh>
    <rPh sb="4" eb="6">
      <t>ジロウ</t>
    </rPh>
    <phoneticPr fontId="4"/>
  </si>
  <si>
    <t>　&lt;配置状況&gt;
　看護職員・介護職員：入所(利用)者
　　　　　　　（　１　：　２．９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</si>
  <si>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［ユニット数    　６ユニット　　　　　　　　　　　　　　　　　　　　　］</t>
    <rPh sb="5" eb="6">
      <t>スウ</t>
    </rPh>
    <phoneticPr fontId="4"/>
  </si>
  <si>
    <t>名、併設短期</t>
    <rPh sb="2" eb="4">
      <t>ヘイセツ</t>
    </rPh>
    <phoneticPr fontId="4"/>
  </si>
  <si>
    <t>　　（空床短期</t>
    <rPh sb="3" eb="5">
      <t>クウショウ</t>
    </rPh>
    <phoneticPr fontId="4"/>
  </si>
  <si>
    <t>従業者の勤務の体制及び勤務形態一覧表</t>
    <phoneticPr fontId="4"/>
  </si>
  <si>
    <t>）</t>
    <phoneticPr fontId="4"/>
  </si>
  <si>
    <t>勤務</t>
    <phoneticPr fontId="4"/>
  </si>
  <si>
    <t>兼務先</t>
    <rPh sb="0" eb="2">
      <t>ケンム</t>
    </rPh>
    <rPh sb="2" eb="3">
      <t>サキ</t>
    </rPh>
    <phoneticPr fontId="4"/>
  </si>
  <si>
    <t>第　　１　　週</t>
    <phoneticPr fontId="4"/>
  </si>
  <si>
    <t>第　　２　　週</t>
    <phoneticPr fontId="4"/>
  </si>
  <si>
    <t>第　　３　　週</t>
    <phoneticPr fontId="4"/>
  </si>
  <si>
    <t>第　　４　　週</t>
    <phoneticPr fontId="4"/>
  </si>
  <si>
    <t>①</t>
    <phoneticPr fontId="4"/>
  </si>
  <si>
    <t>②</t>
    <phoneticPr fontId="4"/>
  </si>
  <si>
    <t>③</t>
    <phoneticPr fontId="4"/>
  </si>
  <si>
    <t>④</t>
    <phoneticPr fontId="4"/>
  </si>
  <si>
    <t>⑤</t>
    <phoneticPr fontId="4"/>
  </si>
  <si>
    <t>管理者(医師)</t>
    <rPh sb="0" eb="3">
      <t>カンリシャ</t>
    </rPh>
    <rPh sb="4" eb="6">
      <t>イシ</t>
    </rPh>
    <phoneticPr fontId="4"/>
  </si>
  <si>
    <t>Ａ</t>
    <phoneticPr fontId="4"/>
  </si>
  <si>
    <t>日本　太郎</t>
    <rPh sb="0" eb="2">
      <t>ニホン</t>
    </rPh>
    <rPh sb="3" eb="5">
      <t>タロウ</t>
    </rPh>
    <phoneticPr fontId="4"/>
  </si>
  <si>
    <t>支援相談員</t>
    <rPh sb="0" eb="2">
      <t>シエン</t>
    </rPh>
    <rPh sb="2" eb="4">
      <t>ソウダン</t>
    </rPh>
    <rPh sb="4" eb="5">
      <t>シドウイン</t>
    </rPh>
    <phoneticPr fontId="4"/>
  </si>
  <si>
    <t>Ａ</t>
    <phoneticPr fontId="4"/>
  </si>
  <si>
    <t>大阪　次郎</t>
    <rPh sb="0" eb="2">
      <t>オオサカ</t>
    </rPh>
    <rPh sb="3" eb="5">
      <t>ジロウ</t>
    </rPh>
    <phoneticPr fontId="4"/>
  </si>
  <si>
    <t>○○  ○○</t>
    <phoneticPr fontId="4"/>
  </si>
  <si>
    <t xml:space="preserve">     〃</t>
    <phoneticPr fontId="4"/>
  </si>
  <si>
    <t>B</t>
    <phoneticPr fontId="4"/>
  </si>
  <si>
    <t>通リハ</t>
    <rPh sb="0" eb="1">
      <t>ツウ</t>
    </rPh>
    <phoneticPr fontId="4"/>
  </si>
  <si>
    <t>△△　△△</t>
    <phoneticPr fontId="4"/>
  </si>
  <si>
    <t>C</t>
    <phoneticPr fontId="4"/>
  </si>
  <si>
    <t>③５</t>
    <phoneticPr fontId="4"/>
  </si>
  <si>
    <t>②５</t>
    <phoneticPr fontId="4"/>
  </si>
  <si>
    <t>Ａ</t>
    <phoneticPr fontId="4"/>
  </si>
  <si>
    <t>○○  ○○</t>
    <phoneticPr fontId="4"/>
  </si>
  <si>
    <t>②</t>
    <phoneticPr fontId="4"/>
  </si>
  <si>
    <t>理学療法士</t>
    <rPh sb="0" eb="2">
      <t>リガク</t>
    </rPh>
    <rPh sb="2" eb="5">
      <t>リョウホウシ</t>
    </rPh>
    <phoneticPr fontId="4"/>
  </si>
  <si>
    <t>B</t>
    <phoneticPr fontId="4"/>
  </si>
  <si>
    <t>□□　□□</t>
    <phoneticPr fontId="4"/>
  </si>
  <si>
    <t>⑤</t>
    <phoneticPr fontId="4"/>
  </si>
  <si>
    <t>作業療法士</t>
    <rPh sb="0" eb="2">
      <t>サギョウ</t>
    </rPh>
    <rPh sb="2" eb="5">
      <t>リョウホウシ</t>
    </rPh>
    <phoneticPr fontId="4"/>
  </si>
  <si>
    <t>④</t>
    <phoneticPr fontId="4"/>
  </si>
  <si>
    <t>①</t>
    <phoneticPr fontId="4"/>
  </si>
  <si>
    <t>③</t>
    <phoneticPr fontId="4"/>
  </si>
  <si>
    <t xml:space="preserve">     〃</t>
    <phoneticPr fontId="4"/>
  </si>
  <si>
    <t>Ｃ</t>
    <phoneticPr fontId="4"/>
  </si>
  <si>
    <t>○○  ○○</t>
    <phoneticPr fontId="4"/>
  </si>
  <si>
    <t>①４</t>
    <phoneticPr fontId="4"/>
  </si>
  <si>
    <t>③４</t>
    <phoneticPr fontId="4"/>
  </si>
  <si>
    <t>・</t>
    <phoneticPr fontId="4"/>
  </si>
  <si>
    <t>③</t>
    <phoneticPr fontId="4"/>
  </si>
  <si>
    <t>④</t>
    <phoneticPr fontId="4"/>
  </si>
  <si>
    <t>①</t>
    <phoneticPr fontId="4"/>
  </si>
  <si>
    <t>②</t>
    <phoneticPr fontId="4"/>
  </si>
  <si>
    <t xml:space="preserve">     〃</t>
    <phoneticPr fontId="4"/>
  </si>
  <si>
    <t>【　入所と通所を分けて作成してください。  通所・・必要職種（医師、看護職員、介護職員、ＰＴ・ＯＴ・ＳＴ）を記載すること。　】</t>
    <rPh sb="2" eb="4">
      <t>ニュウショ</t>
    </rPh>
    <rPh sb="5" eb="6">
      <t>ツウ</t>
    </rPh>
    <rPh sb="6" eb="7">
      <t>ショ</t>
    </rPh>
    <rPh sb="8" eb="9">
      <t>ワ</t>
    </rPh>
    <rPh sb="11" eb="13">
      <t>サクセイ</t>
    </rPh>
    <rPh sb="22" eb="23">
      <t>ツウ</t>
    </rPh>
    <rPh sb="23" eb="24">
      <t>ショ</t>
    </rPh>
    <rPh sb="26" eb="28">
      <t>ヒツヨウ</t>
    </rPh>
    <rPh sb="28" eb="30">
      <t>ショクシュ</t>
    </rPh>
    <rPh sb="31" eb="33">
      <t>イシ</t>
    </rPh>
    <rPh sb="34" eb="36">
      <t>カンゴ</t>
    </rPh>
    <rPh sb="36" eb="38">
      <t>ショクイン</t>
    </rPh>
    <rPh sb="39" eb="41">
      <t>カイゴ</t>
    </rPh>
    <rPh sb="41" eb="43">
      <t>ショクイン</t>
    </rPh>
    <rPh sb="54" eb="56">
      <t>キサイ</t>
    </rPh>
    <phoneticPr fontId="4"/>
  </si>
  <si>
    <t xml:space="preserve">記入例－勤務時間  ①７：３０～１６：００  ８ｈ、②９：３０～１８：００  ８ｈ、③１０：３０～１９：００  ８ｈ、④１６：３０～９：３０  １６ｈ  </t>
    <rPh sb="0" eb="2">
      <t>キニュウ</t>
    </rPh>
    <rPh sb="2" eb="3">
      <t>レイ</t>
    </rPh>
    <phoneticPr fontId="4"/>
  </si>
  <si>
    <t>　　　    ２　届出する従業者の職種ごとに下記の勤務形態の区分の順にまとめで記載してください。</t>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4"/>
  </si>
  <si>
    <t>勤務形態の区分　Ａ：常勤で専従　Ｂ：常勤で兼務　Ｃ：常勤以外で専従　Ｄ：常勤以外で兼務</t>
    <phoneticPr fontId="4"/>
  </si>
  <si>
    <t>　　　    ３　常勤換算が必要な職種は、Ａ～Ｄの「週平均の勤務時間」をすべて足し、常勤の従業者が週に勤務すべき時間数で割って、「常勤換算後の人数」を算出してください。</t>
    <phoneticPr fontId="4"/>
  </si>
  <si>
    <t>　　  　  ４　算出にあたっては、小数点以下第２位を切り捨ててください。</t>
    <phoneticPr fontId="4"/>
  </si>
  <si>
    <t>従業者の勤務の体制及び勤務形態一覧表</t>
    <phoneticPr fontId="4"/>
  </si>
  <si>
    <t>　　　※勤務については予定ではなく実績を記入し、順番については介護老人保健施設状況調査表P2～P3の順に記入してください。</t>
    <rPh sb="35" eb="37">
      <t>ホケン</t>
    </rPh>
    <phoneticPr fontId="4"/>
  </si>
  <si>
    <t>第　　１　　週</t>
    <phoneticPr fontId="4"/>
  </si>
  <si>
    <t>管理者（医師）</t>
    <rPh sb="0" eb="3">
      <t>カンリシャ</t>
    </rPh>
    <rPh sb="4" eb="6">
      <t>イシ</t>
    </rPh>
    <phoneticPr fontId="4"/>
  </si>
  <si>
    <t>Ｂ</t>
    <phoneticPr fontId="4"/>
  </si>
  <si>
    <t>③５</t>
    <phoneticPr fontId="4"/>
  </si>
  <si>
    <t>②５</t>
    <phoneticPr fontId="4"/>
  </si>
  <si>
    <t>・</t>
    <phoneticPr fontId="4"/>
  </si>
  <si>
    <t>Ｃ</t>
    <phoneticPr fontId="4"/>
  </si>
  <si>
    <t>□□　□□</t>
    <phoneticPr fontId="4"/>
  </si>
  <si>
    <t>　 　   　１  　届出を行う従業者について、４週間分の勤務すべき時間数を記入してください。勤務時間ごとに区分して番号を付し、その番号を記入してください。また、＜備考＞欄にその旨を記入してください。</t>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4"/>
  </si>
  <si>
    <t>勤務形態の区分　Ａ：常勤で専従　Ｂ：常勤で兼務　Ｃ：常勤以外で専従　Ｄ：常勤以外で兼務</t>
    <phoneticPr fontId="4"/>
  </si>
  <si>
    <t>　　　    ３　常勤換算が必要な職種は、Ａ～Ｄの「週平均の勤務時間」をすべて足し、常勤の従業者が週に勤務すべき時間数で割って、「常勤換算後の人数」を算出してください。</t>
    <phoneticPr fontId="4"/>
  </si>
  <si>
    <t>　　  　  ４　算出にあたっては、小数点以下第２位を切り捨ててください。</t>
    <phoneticPr fontId="4"/>
  </si>
  <si>
    <t>〈記入例〉通リハ</t>
    <rPh sb="1" eb="3">
      <t>キニュウ</t>
    </rPh>
    <rPh sb="3" eb="4">
      <t>レイ</t>
    </rPh>
    <rPh sb="5" eb="6">
      <t>ツウ</t>
    </rPh>
    <phoneticPr fontId="4"/>
  </si>
  <si>
    <t>サービス種類（</t>
    <phoneticPr fontId="4"/>
  </si>
  <si>
    <t>通所リハビリテーション</t>
    <rPh sb="0" eb="2">
      <t>ツウショ</t>
    </rPh>
    <phoneticPr fontId="4"/>
  </si>
  <si>
    <t>）</t>
    <phoneticPr fontId="4"/>
  </si>
  <si>
    <t>勤務</t>
    <phoneticPr fontId="4"/>
  </si>
  <si>
    <t>第　　１　　週</t>
    <phoneticPr fontId="4"/>
  </si>
  <si>
    <t>第　　２　　週</t>
    <phoneticPr fontId="4"/>
  </si>
  <si>
    <t>第　　３　　週</t>
    <phoneticPr fontId="4"/>
  </si>
  <si>
    <t>第　　４　　週</t>
    <phoneticPr fontId="4"/>
  </si>
  <si>
    <t>入所</t>
    <rPh sb="0" eb="2">
      <t>ニュウショ</t>
    </rPh>
    <phoneticPr fontId="4"/>
  </si>
  <si>
    <t>言語聴覚士</t>
    <rPh sb="0" eb="5">
      <t>ゲンゴチョウカクシ</t>
    </rPh>
    <phoneticPr fontId="4"/>
  </si>
  <si>
    <t>　&lt;配置状況&gt;
　看護職員・介護職員：入所(利用)者
　　　　　　　（　１　：　３．７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</si>
  <si>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記入例－勤務時間  ①７：３０～１６：００  ８ｈ、②９：３０～１８：００  ８ｈ、③１０：３０～１９：００  ８ｈ、④１６：３０～９：３０  １６ｈ</t>
    <rPh sb="0" eb="2">
      <t>キニュウ</t>
    </rPh>
    <rPh sb="2" eb="3">
      <t>レイ</t>
    </rPh>
    <phoneticPr fontId="4"/>
  </si>
  <si>
    <r>
      <t>　 　   　１  　届出を行う従業者について、４週間分の勤務すべき時間数を記入してください。勤務時間ごとに区分して番号を付し、その番号を記入してください。また、</t>
    </r>
    <r>
      <rPr>
        <b/>
        <sz val="10"/>
        <color indexed="10"/>
        <rFont val="HGPｺﾞｼｯｸM"/>
        <family val="3"/>
        <charset val="128"/>
      </rPr>
      <t>＜備考＞欄にその旨を記入してください。</t>
    </r>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4"/>
  </si>
  <si>
    <t>サービス種類（  介護老人保健施設　</t>
    <rPh sb="9" eb="11">
      <t>カイゴ</t>
    </rPh>
    <rPh sb="11" eb="13">
      <t>ロウジン</t>
    </rPh>
    <rPh sb="13" eb="15">
      <t>ホケン</t>
    </rPh>
    <rPh sb="15" eb="17">
      <t>シセツ</t>
    </rPh>
    <phoneticPr fontId="4"/>
  </si>
  <si>
    <t>事業所名     （  医療法人  大阪会     大阪苑</t>
    <rPh sb="0" eb="2">
      <t>ジギョウ</t>
    </rPh>
    <rPh sb="2" eb="3">
      <t>ショ</t>
    </rPh>
    <rPh sb="3" eb="4">
      <t>ショメイ</t>
    </rPh>
    <rPh sb="12" eb="14">
      <t>イリョウ</t>
    </rPh>
    <rPh sb="14" eb="16">
      <t>ホウジン</t>
    </rPh>
    <rPh sb="18" eb="20">
      <t>オオサカ</t>
    </rPh>
    <rPh sb="20" eb="21">
      <t>カイ</t>
    </rPh>
    <rPh sb="26" eb="28">
      <t>オオサカ</t>
    </rPh>
    <rPh sb="28" eb="29">
      <t>エン</t>
    </rPh>
    <phoneticPr fontId="4"/>
  </si>
  <si>
    <t>［入所（利用）者数    定員：６０名　入所者数：５７名）］</t>
    <rPh sb="1" eb="3">
      <t>ニュウショ</t>
    </rPh>
    <rPh sb="4" eb="6">
      <t>リヨウ</t>
    </rPh>
    <rPh sb="7" eb="8">
      <t>シャ</t>
    </rPh>
    <rPh sb="8" eb="9">
      <t>スウ</t>
    </rPh>
    <rPh sb="13" eb="15">
      <t>テイイン</t>
    </rPh>
    <rPh sb="18" eb="19">
      <t>メイ</t>
    </rPh>
    <rPh sb="20" eb="23">
      <t>ニュウショシャ</t>
    </rPh>
    <rPh sb="23" eb="24">
      <t>スウ</t>
    </rPh>
    <rPh sb="27" eb="28">
      <t>メイ</t>
    </rPh>
    <phoneticPr fontId="4"/>
  </si>
  <si>
    <t>＜備考＞   施設入所者数  ５７人      うち、認知症高齢者  ２０人    視覚障害者等  １５人
             勤務時間  ①７：００～１６：００  ８ｈ、②９：００～１８：００　８ｈ、③１２：００～２１：００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0" eb="143">
      <t>８ジカン</t>
    </rPh>
    <rPh sb="143" eb="145">
      <t>キンム</t>
    </rPh>
    <rPh sb="148" eb="150">
      <t>バアイ</t>
    </rPh>
    <rPh sb="152" eb="154">
      <t>キンム</t>
    </rPh>
    <rPh sb="154" eb="156">
      <t>クブン</t>
    </rPh>
    <rPh sb="157" eb="158">
      <t>ミギ</t>
    </rPh>
    <rPh sb="159" eb="162">
      <t>ジカンスウ</t>
    </rPh>
    <rPh sb="163" eb="165">
      <t>キニュウ</t>
    </rPh>
    <phoneticPr fontId="4"/>
  </si>
  <si>
    <t>［入所（利用）者数    ６０名（入所  ５０名、短期入所  １０名）］</t>
    <rPh sb="1" eb="3">
      <t>ニュウショ</t>
    </rPh>
    <rPh sb="4" eb="6">
      <t>リヨウ</t>
    </rPh>
    <rPh sb="7" eb="8">
      <t>シャ</t>
    </rPh>
    <rPh sb="8" eb="9">
      <t>スウ</t>
    </rPh>
    <rPh sb="15" eb="16">
      <t>メイ</t>
    </rPh>
    <rPh sb="17" eb="19">
      <t>ニュウショ</t>
    </rPh>
    <rPh sb="23" eb="24">
      <t>メイ</t>
    </rPh>
    <rPh sb="25" eb="27">
      <t>タンキ</t>
    </rPh>
    <rPh sb="27" eb="29">
      <t>ニュウショ</t>
    </rPh>
    <rPh sb="33" eb="34">
      <t>メイ</t>
    </rPh>
    <phoneticPr fontId="4"/>
  </si>
  <si>
    <t>＜備考＞   施設入所者数  ５７人      うち、認知症高齢者  ２０人    視覚障害者等  １５人
             勤務時間  ①７：３０～１６：００  ８ｈ、②９：３０～１８：００  ８ｈ、③１０：３０～１９：００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1" eb="144">
      <t>８ジカン</t>
    </rPh>
    <rPh sb="144" eb="146">
      <t>キンム</t>
    </rPh>
    <rPh sb="149" eb="151">
      <t>バアイ</t>
    </rPh>
    <rPh sb="153" eb="155">
      <t>キンム</t>
    </rPh>
    <rPh sb="155" eb="157">
      <t>クブン</t>
    </rPh>
    <rPh sb="158" eb="159">
      <t>ミギ</t>
    </rPh>
    <rPh sb="160" eb="163">
      <t>ジカンスウ</t>
    </rPh>
    <rPh sb="164" eb="166">
      <t>キニュウ</t>
    </rPh>
    <phoneticPr fontId="4"/>
  </si>
  <si>
    <t xml:space="preserve">＜備考＞   勤務時間  ①７：３０～１６：００  ８ｈ、②９：３０～１８：００  ８ｈ、③１０：３０～１９：００  ８ｈ、④１６：３０～９：３０  １６ｈ  （８時間勤務でない場合は、勤務区分の右に時間数を記入）
                          ⑤１３：００～１６：００　３ｈ  </t>
    <rPh sb="1" eb="3">
      <t>ビコウ</t>
    </rPh>
    <rPh sb="7" eb="11">
      <t>キンムジカン</t>
    </rPh>
    <rPh sb="81" eb="84">
      <t>８ジカン</t>
    </rPh>
    <rPh sb="84" eb="86">
      <t>キンム</t>
    </rPh>
    <rPh sb="89" eb="91">
      <t>バアイ</t>
    </rPh>
    <rPh sb="93" eb="95">
      <t>キンム</t>
    </rPh>
    <rPh sb="95" eb="97">
      <t>クブン</t>
    </rPh>
    <rPh sb="98" eb="99">
      <t>ミギ</t>
    </rPh>
    <rPh sb="100" eb="103">
      <t>ジカンスウ</t>
    </rPh>
    <rPh sb="104" eb="106">
      <t>キニュウ</t>
    </rPh>
    <phoneticPr fontId="4"/>
  </si>
  <si>
    <r>
      <t>「該当する体制等－</t>
    </r>
    <r>
      <rPr>
        <sz val="10"/>
        <rFont val="HGPｺﾞｼｯｸM"/>
        <family val="3"/>
        <charset val="128"/>
      </rPr>
      <t>在宅復帰・在宅療養支援機能加算、短期集中リハビリテーション加算、認知症専門ケア加算、介護職員処遇改善加算</t>
    </r>
    <r>
      <rPr>
        <b/>
        <sz val="11"/>
        <rFont val="HGPｺﾞｼｯｸM"/>
        <family val="3"/>
        <charset val="128"/>
      </rPr>
      <t>」</t>
    </r>
    <rPh sb="1" eb="3">
      <t>ガイトウ</t>
    </rPh>
    <rPh sb="5" eb="7">
      <t>タイセイ</t>
    </rPh>
    <rPh sb="7" eb="8">
      <t>トウ</t>
    </rPh>
    <rPh sb="25" eb="27">
      <t>タンキ</t>
    </rPh>
    <rPh sb="27" eb="29">
      <t>シュウチュウ</t>
    </rPh>
    <rPh sb="38" eb="40">
      <t>カサン</t>
    </rPh>
    <rPh sb="41" eb="44">
      <t>ニンチショウ</t>
    </rPh>
    <rPh sb="44" eb="46">
      <t>センモン</t>
    </rPh>
    <rPh sb="48" eb="50">
      <t>カサン</t>
    </rPh>
    <rPh sb="51" eb="53">
      <t>カイゴ</t>
    </rPh>
    <rPh sb="53" eb="55">
      <t>ショクイン</t>
    </rPh>
    <rPh sb="55" eb="57">
      <t>ショグウ</t>
    </rPh>
    <rPh sb="57" eb="59">
      <t>カイゼン</t>
    </rPh>
    <rPh sb="59" eb="61">
      <t>カサン</t>
    </rPh>
    <phoneticPr fontId="4"/>
  </si>
  <si>
    <r>
      <t>［定員　</t>
    </r>
    <r>
      <rPr>
        <b/>
        <sz val="12"/>
        <rFont val="HGPｺﾞｼｯｸM"/>
        <family val="3"/>
        <charset val="128"/>
      </rPr>
      <t>20</t>
    </r>
    <r>
      <rPr>
        <b/>
        <sz val="11"/>
        <rFont val="HGPｺﾞｼｯｸM"/>
        <family val="3"/>
        <charset val="128"/>
      </rPr>
      <t>名　　利用者数　１５名］</t>
    </r>
    <rPh sb="1" eb="3">
      <t>テイイン</t>
    </rPh>
    <rPh sb="6" eb="7">
      <t>メイ</t>
    </rPh>
    <rPh sb="9" eb="11">
      <t>リヨウ</t>
    </rPh>
    <rPh sb="11" eb="12">
      <t>シャ</t>
    </rPh>
    <rPh sb="12" eb="13">
      <t>スウ</t>
    </rPh>
    <rPh sb="16" eb="17">
      <t>メイ</t>
    </rPh>
    <phoneticPr fontId="4"/>
  </si>
  <si>
    <t>施設区分</t>
  </si>
  <si>
    <t>短期集中リハビリテーション実施加算</t>
  </si>
  <si>
    <t>認知症短期集中リハビリテーション実施加算</t>
  </si>
  <si>
    <t>若年性認知症入所者受入加算</t>
  </si>
  <si>
    <t>外泊時費用</t>
  </si>
  <si>
    <t>ターミナルケア加算</t>
  </si>
  <si>
    <t>所定疾患施設療養費</t>
  </si>
  <si>
    <t>認知症情報提供加算</t>
  </si>
  <si>
    <t>地域連携診療計画情報提供加算</t>
  </si>
  <si>
    <t>特定介護老人保健施設短期入所療養介護費</t>
  </si>
  <si>
    <t>認知症ケア加算</t>
  </si>
  <si>
    <t>リハビリテーションマネジメント加算</t>
  </si>
  <si>
    <t>（Ⅱ）</t>
    <phoneticPr fontId="1"/>
  </si>
  <si>
    <t>（Ⅰロ）</t>
    <phoneticPr fontId="1"/>
  </si>
  <si>
    <t>（Ⅲ）</t>
    <phoneticPr fontId="1"/>
  </si>
  <si>
    <t>（Ⅳ）</t>
    <phoneticPr fontId="1"/>
  </si>
  <si>
    <t>（Ⅴ）</t>
    <phoneticPr fontId="1"/>
  </si>
  <si>
    <t>○</t>
    <phoneticPr fontId="1"/>
  </si>
  <si>
    <t>あり（Ⅰ）</t>
    <phoneticPr fontId="1"/>
  </si>
  <si>
    <t>低栄養リスク改善加算</t>
    <rPh sb="0" eb="3">
      <t>テイエイヨウ</t>
    </rPh>
    <rPh sb="6" eb="8">
      <t>カイゼン</t>
    </rPh>
    <rPh sb="8" eb="10">
      <t>カサン</t>
    </rPh>
    <phoneticPr fontId="1"/>
  </si>
  <si>
    <t>なし</t>
    <phoneticPr fontId="1"/>
  </si>
  <si>
    <t>あり</t>
    <phoneticPr fontId="1"/>
  </si>
  <si>
    <t>排せつ支援加算</t>
    <rPh sb="0" eb="1">
      <t>ハイ</t>
    </rPh>
    <rPh sb="3" eb="5">
      <t>シエン</t>
    </rPh>
    <rPh sb="5" eb="7">
      <t>カサン</t>
    </rPh>
    <phoneticPr fontId="1"/>
  </si>
  <si>
    <t>届
出</t>
    <rPh sb="0" eb="1">
      <t>トドケ</t>
    </rPh>
    <rPh sb="2" eb="3">
      <t>デ</t>
    </rPh>
    <phoneticPr fontId="1"/>
  </si>
  <si>
    <t>○</t>
  </si>
  <si>
    <t>参考様式５</t>
    <rPh sb="0" eb="2">
      <t>サンコウ</t>
    </rPh>
    <rPh sb="2" eb="4">
      <t>ヨウシキ</t>
    </rPh>
    <phoneticPr fontId="4"/>
  </si>
  <si>
    <t>大阪府</t>
    <rPh sb="0" eb="3">
      <t>オオサカフ</t>
    </rPh>
    <phoneticPr fontId="4"/>
  </si>
  <si>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t>
    <rPh sb="73" eb="74">
      <t>オヨ</t>
    </rPh>
    <phoneticPr fontId="4"/>
  </si>
  <si>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4"/>
  </si>
  <si>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4"/>
  </si>
  <si>
    <t>在宅復帰率</t>
    <rPh sb="4" eb="5">
      <t>リツ</t>
    </rPh>
    <phoneticPr fontId="4"/>
  </si>
  <si>
    <t>　算定日が属する月の前６月間において、居宅への退所者のうち、在宅において介護を受けることとなったもの（当該施設における入所期間が１月間を超えていた退所者に限る。）の占める割合</t>
    <rPh sb="19" eb="21">
      <t>キョタク</t>
    </rPh>
    <phoneticPr fontId="4"/>
  </si>
  <si>
    <t>前6月間計</t>
    <rPh sb="4" eb="5">
      <t>ケイ</t>
    </rPh>
    <phoneticPr fontId="4"/>
  </si>
  <si>
    <t>人</t>
    <rPh sb="0" eb="1">
      <t>ニン</t>
    </rPh>
    <phoneticPr fontId="4"/>
  </si>
  <si>
    <t>点</t>
    <rPh sb="0" eb="1">
      <t>テン</t>
    </rPh>
    <phoneticPr fontId="4"/>
  </si>
  <si>
    <t>前3月間計</t>
    <rPh sb="4" eb="5">
      <t>ケイ</t>
    </rPh>
    <phoneticPr fontId="4"/>
  </si>
  <si>
    <t>Ａ÷Ｄ (平均在所日数）</t>
    <rPh sb="5" eb="7">
      <t>ヘイキン</t>
    </rPh>
    <rPh sb="7" eb="9">
      <t>ザイショ</t>
    </rPh>
    <rPh sb="9" eb="11">
      <t>ニッスウ</t>
    </rPh>
    <phoneticPr fontId="4"/>
  </si>
  <si>
    <t>入所前後訪問指導割合</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</si>
  <si>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3" eb="54">
      <t>ニチ</t>
    </rPh>
    <phoneticPr fontId="4"/>
  </si>
  <si>
    <t>退所前後訪問指導割合</t>
  </si>
  <si>
    <t>居宅サービスの実施数</t>
  </si>
  <si>
    <t>※各サービスについて、プルダウンより「実施あり」、「実施なし」を選択してください。</t>
    <rPh sb="1" eb="2">
      <t>カク</t>
    </rPh>
    <rPh sb="19" eb="21">
      <t>ジッシ</t>
    </rPh>
    <rPh sb="26" eb="28">
      <t>ジッシ</t>
    </rPh>
    <rPh sb="32" eb="34">
      <t>センタク</t>
    </rPh>
    <phoneticPr fontId="4"/>
  </si>
  <si>
    <t>短期入所療養介護</t>
    <rPh sb="0" eb="8">
      <t>タンキニュウショリョウヨウカイゴ</t>
    </rPh>
    <phoneticPr fontId="4"/>
  </si>
  <si>
    <t>「実施あり」数</t>
    <rPh sb="1" eb="3">
      <t>ジッシ</t>
    </rPh>
    <rPh sb="6" eb="7">
      <t>スウ</t>
    </rPh>
    <phoneticPr fontId="4"/>
  </si>
  <si>
    <t>リハ専門職の配置割合</t>
  </si>
  <si>
    <t>時間</t>
    <rPh sb="0" eb="2">
      <t>ジカン</t>
    </rPh>
    <phoneticPr fontId="4"/>
  </si>
  <si>
    <t>日</t>
    <rPh sb="0" eb="1">
      <t>ニチ</t>
    </rPh>
    <phoneticPr fontId="4"/>
  </si>
  <si>
    <t>日数：D</t>
    <rPh sb="0" eb="2">
      <t>ニッスウ</t>
    </rPh>
    <phoneticPr fontId="4"/>
  </si>
  <si>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4"/>
  </si>
  <si>
    <t>入所者延日数：Ｂ</t>
    <rPh sb="0" eb="3">
      <t>ニュウショシャ</t>
    </rPh>
    <rPh sb="3" eb="4">
      <t>ノブ</t>
    </rPh>
    <rPh sb="4" eb="5">
      <t>ニチ</t>
    </rPh>
    <rPh sb="5" eb="6">
      <t>スウ</t>
    </rPh>
    <phoneticPr fontId="4"/>
  </si>
  <si>
    <t>延入所者数：Ｂ</t>
    <rPh sb="0" eb="1">
      <t>ノベ</t>
    </rPh>
    <rPh sb="1" eb="3">
      <t>ニュウショ</t>
    </rPh>
    <rPh sb="3" eb="4">
      <t>シャ</t>
    </rPh>
    <rPh sb="4" eb="5">
      <t>スウ</t>
    </rPh>
    <phoneticPr fontId="4"/>
  </si>
  <si>
    <t>　　「在宅復帰・在宅療養支援等指標」　合計　</t>
    <rPh sb="3" eb="7">
      <t>ザイタクフッキ</t>
    </rPh>
    <rPh sb="8" eb="14">
      <t>ザイタクリョウヨウシエン</t>
    </rPh>
    <rPh sb="14" eb="15">
      <t>トウ</t>
    </rPh>
    <rPh sb="15" eb="17">
      <t>シヒョウ</t>
    </rPh>
    <rPh sb="19" eb="21">
      <t>ゴウケイ</t>
    </rPh>
    <phoneticPr fontId="4"/>
  </si>
  <si>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4"/>
  </si>
  <si>
    <t>（事業所番号）</t>
    <rPh sb="1" eb="4">
      <t>ジギョウショ</t>
    </rPh>
    <rPh sb="4" eb="6">
      <t>バンゴウ</t>
    </rPh>
    <phoneticPr fontId="1"/>
  </si>
  <si>
    <t>（１）在宅復帰・在宅療養支援機能指標</t>
    <phoneticPr fontId="4"/>
  </si>
  <si>
    <t>①</t>
    <phoneticPr fontId="4"/>
  </si>
  <si>
    <t>　</t>
    <phoneticPr fontId="4"/>
  </si>
  <si>
    <r>
      <t xml:space="preserve">居宅への退所者の延数（当該施設における入所期間が1月を超える入所者に限る。）：Ａ
</t>
    </r>
    <r>
      <rPr>
        <sz val="11"/>
        <color rgb="FFFF0000"/>
        <rFont val="HGSｺﾞｼｯｸM"/>
        <family val="3"/>
        <charset val="128"/>
      </rPr>
      <t>※１、※２、※３</t>
    </r>
    <rPh sb="0" eb="2">
      <t>キョタク</t>
    </rPh>
    <rPh sb="4" eb="6">
      <t>タイショ</t>
    </rPh>
    <rPh sb="6" eb="7">
      <t>シャ</t>
    </rPh>
    <rPh sb="8" eb="9">
      <t>ノ</t>
    </rPh>
    <rPh sb="9" eb="10">
      <t>スウ</t>
    </rPh>
    <phoneticPr fontId="4"/>
  </si>
  <si>
    <r>
      <t xml:space="preserve">退所者延数：B
</t>
    </r>
    <r>
      <rPr>
        <sz val="11"/>
        <color rgb="FFFF0000"/>
        <rFont val="HGSｺﾞｼｯｸM"/>
        <family val="3"/>
        <charset val="128"/>
      </rPr>
      <t>※２、※３</t>
    </r>
    <rPh sb="3" eb="4">
      <t>ノ</t>
    </rPh>
    <rPh sb="4" eb="5">
      <t>スウ</t>
    </rPh>
    <phoneticPr fontId="4"/>
  </si>
  <si>
    <t>当該施設内で死亡した者：C</t>
    <phoneticPr fontId="4"/>
  </si>
  <si>
    <t>D=(B－C)</t>
    <phoneticPr fontId="4"/>
  </si>
  <si>
    <r>
      <t xml:space="preserve">Ａ÷D×１００
</t>
    </r>
    <r>
      <rPr>
        <sz val="9"/>
        <color rgb="FFFF0000"/>
        <rFont val="HGSｺﾞｼｯｸM"/>
        <family val="3"/>
        <charset val="128"/>
      </rPr>
      <t>※小数点第３位切捨て</t>
    </r>
    <phoneticPr fontId="4"/>
  </si>
  <si>
    <t>％</t>
    <phoneticPr fontId="4"/>
  </si>
  <si>
    <t>％</t>
  </si>
  <si>
    <t>※１　</t>
    <phoneticPr fontId="4"/>
  </si>
  <si>
    <t>　居宅とは、病院、診療所及び介護保険施設を除くもの。</t>
    <phoneticPr fontId="4"/>
  </si>
  <si>
    <t>※２　</t>
    <phoneticPr fontId="4"/>
  </si>
  <si>
    <t>　当該施設を退所後、直ちに病院又は診療所に入院し、一週間以内に退院した後、直ちに当該施設に入所したものについては、当該入院期間を入所期間とみなす。</t>
    <phoneticPr fontId="4"/>
  </si>
  <si>
    <t>※３　</t>
    <phoneticPr fontId="4"/>
  </si>
  <si>
    <t>　退所後直ちに短期入所生活介護又は短期入所療養介護しくは小規模多機能型居宅介護等の宿泊サービスを利用する者は居宅への退所者に含まない。</t>
    <phoneticPr fontId="4"/>
  </si>
  <si>
    <t>退所後直ちに短期入所生活介護又は短期入所療養介護しくは小規模多機能型居宅介護等の宿泊サービスを利用する者は居宅への退所者に含まない。</t>
    <phoneticPr fontId="4"/>
  </si>
  <si>
    <t>②</t>
    <phoneticPr fontId="4"/>
  </si>
  <si>
    <t>ベッド回転率</t>
    <phoneticPr fontId="4"/>
  </si>
  <si>
    <t>　３０．４を当該施設の平均在所日数で除して得た数</t>
    <phoneticPr fontId="4"/>
  </si>
  <si>
    <r>
      <t xml:space="preserve">延入所者数：Ａ　　　
</t>
    </r>
    <r>
      <rPr>
        <sz val="11"/>
        <color rgb="FFFF0000"/>
        <rFont val="HGSｺﾞｼｯｸM"/>
        <family val="3"/>
        <charset val="128"/>
      </rPr>
      <t>※４</t>
    </r>
    <rPh sb="0" eb="1">
      <t>ノ</t>
    </rPh>
    <rPh sb="1" eb="2">
      <t>ニュウ</t>
    </rPh>
    <phoneticPr fontId="4"/>
  </si>
  <si>
    <r>
      <t xml:space="preserve">新規入所者延数：Ｂ
</t>
    </r>
    <r>
      <rPr>
        <sz val="11"/>
        <color rgb="FFFF0000"/>
        <rFont val="HGSｺﾞｼｯｸM"/>
        <family val="3"/>
        <charset val="128"/>
      </rPr>
      <t>※４、※５</t>
    </r>
    <rPh sb="0" eb="2">
      <t>シンキ</t>
    </rPh>
    <rPh sb="2" eb="3">
      <t>ニュウ</t>
    </rPh>
    <phoneticPr fontId="4"/>
  </si>
  <si>
    <r>
      <t xml:space="preserve">新規退所者数：Ｃ
</t>
    </r>
    <r>
      <rPr>
        <sz val="11"/>
        <color rgb="FFFF0000"/>
        <rFont val="HGSｺﾞｼｯｸM"/>
        <family val="3"/>
        <charset val="128"/>
      </rPr>
      <t>※６</t>
    </r>
    <rPh sb="0" eb="2">
      <t>シンキ</t>
    </rPh>
    <rPh sb="2" eb="4">
      <t>タイショ</t>
    </rPh>
    <phoneticPr fontId="4"/>
  </si>
  <si>
    <t>（Ｂ＋Ｃ）÷２：Ｄ</t>
    <phoneticPr fontId="4"/>
  </si>
  <si>
    <t>÷</t>
    <phoneticPr fontId="4"/>
  </si>
  <si>
    <t>平均在所日数</t>
    <phoneticPr fontId="4"/>
  </si>
  <si>
    <t>＝</t>
    <phoneticPr fontId="4"/>
  </si>
  <si>
    <t>％</t>
    <phoneticPr fontId="4"/>
  </si>
  <si>
    <t>※小数点第３位切捨て</t>
    <phoneticPr fontId="4"/>
  </si>
  <si>
    <t>※４　</t>
    <phoneticPr fontId="4"/>
  </si>
  <si>
    <t>　入所者とは、毎日24時現在当該施設に入所中の者。この他に、当該施設に入所してその日のうちに退所又は死亡した者を含む。</t>
    <phoneticPr fontId="4"/>
  </si>
  <si>
    <t>※５　</t>
    <phoneticPr fontId="4"/>
  </si>
  <si>
    <t>　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4"/>
  </si>
  <si>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4"/>
  </si>
  <si>
    <t>※６　</t>
    <phoneticPr fontId="4"/>
  </si>
  <si>
    <t>　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4"/>
  </si>
  <si>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4"/>
  </si>
  <si>
    <t>③</t>
    <phoneticPr fontId="4"/>
  </si>
  <si>
    <r>
      <t xml:space="preserve">新規入所者のうち、入所前後訪問指導を行った者の延数：Ａ
</t>
    </r>
    <r>
      <rPr>
        <sz val="11"/>
        <color rgb="FFFF0000"/>
        <rFont val="HGSｺﾞｼｯｸM"/>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4"/>
  </si>
  <si>
    <r>
      <t xml:space="preserve">新規入所者の延数：Ｂ
</t>
    </r>
    <r>
      <rPr>
        <sz val="11"/>
        <color rgb="FFFF0000"/>
        <rFont val="HGSｺﾞｼｯｸM"/>
        <family val="3"/>
        <charset val="128"/>
      </rPr>
      <t>※９</t>
    </r>
    <rPh sb="0" eb="2">
      <t>シンキ</t>
    </rPh>
    <rPh sb="2" eb="5">
      <t>ニュウショシャ</t>
    </rPh>
    <rPh sb="6" eb="7">
      <t>ノベ</t>
    </rPh>
    <rPh sb="7" eb="8">
      <t>スウ</t>
    </rPh>
    <phoneticPr fontId="4"/>
  </si>
  <si>
    <r>
      <t xml:space="preserve">A÷B×１００
</t>
    </r>
    <r>
      <rPr>
        <sz val="11"/>
        <color rgb="FFFF0000"/>
        <rFont val="HGSｺﾞｼｯｸM"/>
        <family val="3"/>
        <charset val="128"/>
      </rPr>
      <t>※小数点第３位切捨て</t>
    </r>
    <phoneticPr fontId="4"/>
  </si>
  <si>
    <t>※７　</t>
    <phoneticPr fontId="4"/>
  </si>
  <si>
    <t>　居宅を訪問し、当該者及びその家族等に対して退所後の療養上の指導を行った者の数。また、居宅とは、病院、診療所及び介護保険施設を除くものである。</t>
    <phoneticPr fontId="4"/>
  </si>
  <si>
    <t>※８　</t>
    <phoneticPr fontId="4"/>
  </si>
  <si>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4"/>
  </si>
  <si>
    <t>※９　</t>
    <phoneticPr fontId="4"/>
  </si>
  <si>
    <t>　当該施設を退所後、直ちに病院又は診療所に入院し、一週間以内に退院した後、直ちに再度当該施設に入所した者については、入所者数には算入しない。</t>
    <phoneticPr fontId="4"/>
  </si>
  <si>
    <t>④</t>
    <phoneticPr fontId="4"/>
  </si>
  <si>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4"/>
  </si>
  <si>
    <r>
      <t xml:space="preserve">新規退所者のうち、退所前後訪問指導を行った者の延数：Ａ
</t>
    </r>
    <r>
      <rPr>
        <sz val="11"/>
        <color rgb="FFFF0000"/>
        <rFont val="HGSｺﾞｼｯｸM"/>
        <family val="3"/>
        <charset val="128"/>
      </rPr>
      <t>※１０、※１１、※１２</t>
    </r>
    <rPh sb="0" eb="2">
      <t>シンキ</t>
    </rPh>
    <rPh sb="2" eb="4">
      <t>タイショ</t>
    </rPh>
    <rPh sb="4" eb="5">
      <t>シャ</t>
    </rPh>
    <rPh sb="18" eb="19">
      <t>オコナ</t>
    </rPh>
    <rPh sb="21" eb="22">
      <t>モノ</t>
    </rPh>
    <rPh sb="23" eb="24">
      <t>ノベ</t>
    </rPh>
    <rPh sb="24" eb="25">
      <t>スウ</t>
    </rPh>
    <phoneticPr fontId="4"/>
  </si>
  <si>
    <r>
      <t xml:space="preserve">居宅への新規退所者の延数：Ｂ
</t>
    </r>
    <r>
      <rPr>
        <sz val="11"/>
        <color rgb="FFFF0000"/>
        <rFont val="HGSｺﾞｼｯｸM"/>
        <family val="3"/>
        <charset val="128"/>
      </rPr>
      <t>※１２</t>
    </r>
    <rPh sb="0" eb="2">
      <t>キョタク</t>
    </rPh>
    <rPh sb="4" eb="6">
      <t>シンキ</t>
    </rPh>
    <rPh sb="6" eb="8">
      <t>タイショ</t>
    </rPh>
    <rPh sb="8" eb="9">
      <t>シャ</t>
    </rPh>
    <rPh sb="10" eb="11">
      <t>ノベ</t>
    </rPh>
    <rPh sb="11" eb="12">
      <t>スウ</t>
    </rPh>
    <phoneticPr fontId="4"/>
  </si>
  <si>
    <t>※１０　</t>
    <phoneticPr fontId="4"/>
  </si>
  <si>
    <t>　退所後生活することが見込まれる居宅を訪問し、当該者及びその家族等に対して退所後の療養上の指導を行った者。居宅とは、病院、診療所及び介護保険施設を除くもの。</t>
    <phoneticPr fontId="4"/>
  </si>
  <si>
    <t>※１１　</t>
    <phoneticPr fontId="4"/>
  </si>
  <si>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4"/>
  </si>
  <si>
    <t>※１２　</t>
    <phoneticPr fontId="4"/>
  </si>
  <si>
    <t>　当該施設を退所後、直ちに病院又は診療所に入院し、一週間以内に退院した後、直ちに再度当該施設に入所した者については、当該入院期間は入所期間とみなす。</t>
    <phoneticPr fontId="4"/>
  </si>
  <si>
    <t>⑤</t>
    <phoneticPr fontId="4"/>
  </si>
  <si>
    <r>
      <t>　訪問リハビリテーション、通所リハビリテーション及び短期入所療養介護について、当該施設（当該施設に併設する病院、診療所、介護老人保健施設及び介護医療院を含む）におけるサービス実施数　</t>
    </r>
    <r>
      <rPr>
        <sz val="11"/>
        <color rgb="FFFF0000"/>
        <rFont val="HGSｺﾞｼｯｸM"/>
        <family val="3"/>
        <charset val="128"/>
      </rPr>
      <t>※１３</t>
    </r>
    <rPh sb="87" eb="89">
      <t>ジッシ</t>
    </rPh>
    <rPh sb="89" eb="90">
      <t>スウ</t>
    </rPh>
    <phoneticPr fontId="4"/>
  </si>
  <si>
    <t>訪問リハビリテーション</t>
    <phoneticPr fontId="4"/>
  </si>
  <si>
    <t>.</t>
    <phoneticPr fontId="4"/>
  </si>
  <si>
    <t>※１３　　</t>
    <phoneticPr fontId="4"/>
  </si>
  <si>
    <t>　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phoneticPr fontId="4"/>
  </si>
  <si>
    <t>⑥</t>
    <phoneticPr fontId="4"/>
  </si>
  <si>
    <r>
      <t xml:space="preserve">延入所者数：C
</t>
    </r>
    <r>
      <rPr>
        <sz val="11"/>
        <color rgb="FFFF0000"/>
        <rFont val="HGSｺﾞｼｯｸM"/>
        <family val="3"/>
        <charset val="128"/>
      </rPr>
      <t>※１６</t>
    </r>
    <rPh sb="0" eb="1">
      <t>ノベ</t>
    </rPh>
    <rPh sb="1" eb="4">
      <t>ニュウショシャ</t>
    </rPh>
    <rPh sb="4" eb="5">
      <t>スウ</t>
    </rPh>
    <phoneticPr fontId="4"/>
  </si>
  <si>
    <r>
      <t xml:space="preserve">A÷B÷C×D×１００
</t>
    </r>
    <r>
      <rPr>
        <sz val="11"/>
        <color rgb="FFFF0000"/>
        <rFont val="HGSｺﾞｼｯｸM"/>
        <family val="3"/>
        <charset val="128"/>
      </rPr>
      <t>※小数点第３位切捨て</t>
    </r>
    <phoneticPr fontId="4"/>
  </si>
  <si>
    <t>※１４　</t>
    <phoneticPr fontId="4"/>
  </si>
  <si>
    <t>　理学療法士等とは、当該介護老人保健施設の入所者に対して主としてリハビリテーションを提供する業務に従事している理学療法士等。</t>
    <phoneticPr fontId="4"/>
  </si>
  <si>
    <t>※１５　</t>
    <phoneticPr fontId="4"/>
  </si>
  <si>
    <t>　１週間に勤務すべき時間数が32時間を下回る場合は32時間を基本とする。</t>
    <phoneticPr fontId="4"/>
  </si>
  <si>
    <t>※１６　</t>
    <phoneticPr fontId="4"/>
  </si>
  <si>
    <t>　毎日24時現在当該施設に入所中の者をいい、当該施設に入所してその日のうちに退所又は死亡した者を含む。</t>
    <phoneticPr fontId="4"/>
  </si>
  <si>
    <t>⑦</t>
    <phoneticPr fontId="4"/>
  </si>
  <si>
    <t>支援相談員の配置割合</t>
    <phoneticPr fontId="4"/>
  </si>
  <si>
    <t>　当該施設において、常勤換算方法で算定した支援相談員の数を入所者の数で除した数に100を乗じた数</t>
    <phoneticPr fontId="4"/>
  </si>
  <si>
    <r>
      <t xml:space="preserve">支援相談員が当該介護保健施設サービスの提供に従事する勤務延時間数：Ａ
</t>
    </r>
    <r>
      <rPr>
        <sz val="11"/>
        <color rgb="FFFF0000"/>
        <rFont val="HGSｺﾞｼｯｸM"/>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4"/>
  </si>
  <si>
    <r>
      <t xml:space="preserve">常勤の支援相談員が月に勤務すべき時間：B
</t>
    </r>
    <r>
      <rPr>
        <sz val="11"/>
        <color rgb="FFFF0000"/>
        <rFont val="HGSｺﾞｼｯｸM"/>
        <family val="3"/>
        <charset val="128"/>
      </rPr>
      <t>※１５</t>
    </r>
    <rPh sb="3" eb="5">
      <t>シエン</t>
    </rPh>
    <rPh sb="5" eb="8">
      <t>ソウダンイン</t>
    </rPh>
    <rPh sb="11" eb="13">
      <t>キンム</t>
    </rPh>
    <rPh sb="16" eb="18">
      <t>ジカン</t>
    </rPh>
    <phoneticPr fontId="4"/>
  </si>
  <si>
    <t>※１７　</t>
    <phoneticPr fontId="4"/>
  </si>
  <si>
    <t>　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4"/>
  </si>
  <si>
    <t>⑧</t>
    <phoneticPr fontId="4"/>
  </si>
  <si>
    <t>要介護４又は５の割合</t>
    <phoneticPr fontId="4"/>
  </si>
  <si>
    <t>　算定日が属する月の前3月間における入所者のうち、要介護状態区分が要介護4又は要介護5の者の占める割合</t>
    <phoneticPr fontId="4"/>
  </si>
  <si>
    <r>
      <t xml:space="preserve">Ａ÷Ｂ×１００
</t>
    </r>
    <r>
      <rPr>
        <sz val="11"/>
        <color rgb="FFFF0000"/>
        <rFont val="HGSｺﾞｼｯｸM"/>
        <family val="3"/>
        <charset val="128"/>
      </rPr>
      <t>※小数点第３位切捨て</t>
    </r>
    <phoneticPr fontId="4"/>
  </si>
  <si>
    <t>⑨</t>
    <phoneticPr fontId="4"/>
  </si>
  <si>
    <t>喀痰吸引の実施割合</t>
    <phoneticPr fontId="4"/>
  </si>
  <si>
    <t>　算定日が属する月の前3月間における入所者のうち、喀痰吸引が実施された者の占める割合</t>
    <phoneticPr fontId="4"/>
  </si>
  <si>
    <r>
      <t xml:space="preserve">入所者ごとの喀痰吸引を実施した延入所者数：Ａ
</t>
    </r>
    <r>
      <rPr>
        <sz val="11"/>
        <color rgb="FFFF0000"/>
        <rFont val="HGSｺﾞｼｯｸM"/>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4"/>
  </si>
  <si>
    <t>※１８　</t>
    <phoneticPr fontId="4"/>
  </si>
  <si>
    <t>　喀痰吸引及び経管栄養のいずれにも該当する者については、各々該当する欄の人数に含める。</t>
    <phoneticPr fontId="4"/>
  </si>
  <si>
    <t>※１９　</t>
    <phoneticPr fontId="4"/>
  </si>
  <si>
    <t>　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4"/>
  </si>
  <si>
    <t>⑩</t>
    <phoneticPr fontId="4"/>
  </si>
  <si>
    <t>経管栄養の実施割合</t>
    <phoneticPr fontId="4"/>
  </si>
  <si>
    <t>　算定日が属する月の前3月間における入所者のうち、経管栄養が実施された者の占める割合</t>
    <phoneticPr fontId="4"/>
  </si>
  <si>
    <r>
      <t xml:space="preserve">入所者ごとの経管栄養を実施した延入所者数：Ａ
</t>
    </r>
    <r>
      <rPr>
        <sz val="11"/>
        <color rgb="FFFF0000"/>
        <rFont val="HGSｺﾞｼｯｸM"/>
        <family val="3"/>
        <charset val="128"/>
      </rPr>
      <t>※１８、※２０</t>
    </r>
    <rPh sb="0" eb="3">
      <t>ニュウショシャ</t>
    </rPh>
    <rPh sb="6" eb="10">
      <t>ケイカンエイヨウ</t>
    </rPh>
    <rPh sb="11" eb="13">
      <t>ジッシ</t>
    </rPh>
    <rPh sb="15" eb="16">
      <t>ノブ</t>
    </rPh>
    <rPh sb="16" eb="19">
      <t>ニュウショシャ</t>
    </rPh>
    <rPh sb="19" eb="20">
      <t>スウ</t>
    </rPh>
    <phoneticPr fontId="4"/>
  </si>
  <si>
    <r>
      <t xml:space="preserve">Ａ÷Ｂ×１００
</t>
    </r>
    <r>
      <rPr>
        <sz val="11"/>
        <color rgb="FFFF0000"/>
        <rFont val="HGSｺﾞｼｯｸM"/>
        <family val="3"/>
        <charset val="128"/>
      </rPr>
      <t>※小数点第３位切捨て</t>
    </r>
    <rPh sb="9" eb="12">
      <t>ショウスウテン</t>
    </rPh>
    <rPh sb="12" eb="13">
      <t>ダイ</t>
    </rPh>
    <rPh sb="14" eb="15">
      <t>イ</t>
    </rPh>
    <rPh sb="15" eb="17">
      <t>キリス</t>
    </rPh>
    <phoneticPr fontId="4"/>
  </si>
  <si>
    <t>※２０　</t>
    <phoneticPr fontId="4"/>
  </si>
  <si>
    <t>　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4"/>
  </si>
  <si>
    <t>（２）退所時指導等の実施</t>
    <phoneticPr fontId="4"/>
  </si>
  <si>
    <t>　ａ：退所時指導</t>
    <rPh sb="3" eb="5">
      <t>タイショ</t>
    </rPh>
    <rPh sb="5" eb="6">
      <t>ジ</t>
    </rPh>
    <rPh sb="6" eb="8">
      <t>シドウ</t>
    </rPh>
    <phoneticPr fontId="4"/>
  </si>
  <si>
    <t>入所者の居宅への退所時に、当該入所者及びその家族等に対して、退所後の療養上の指導を行っている。</t>
    <phoneticPr fontId="4"/>
  </si>
  <si>
    <t>　ｂ：退所後の
　　　状況確認</t>
    <rPh sb="3" eb="5">
      <t>タイショ</t>
    </rPh>
    <rPh sb="5" eb="6">
      <t>ゴ</t>
    </rPh>
    <rPh sb="11" eb="13">
      <t>ジョウキョウ</t>
    </rPh>
    <rPh sb="13" eb="15">
      <t>カクニン</t>
    </rPh>
    <phoneticPr fontId="4"/>
  </si>
  <si>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4"/>
  </si>
  <si>
    <t>（３）リハビリテーションマネジメントの実施</t>
    <phoneticPr fontId="4"/>
  </si>
  <si>
    <t>入所者の心身の諸機能の維持回復を図り、日常生活の自立を助けるため、理学療法、作業療法その他必要なリハビリテーションを計画的に行い、適宜その評価を行っている。</t>
    <phoneticPr fontId="4"/>
  </si>
  <si>
    <t>地域に貢献する活動を行っている。</t>
    <phoneticPr fontId="4"/>
  </si>
  <si>
    <t>入所者に対し、少なくとも週三回程度のリハビリテーションを実施している。</t>
    <phoneticPr fontId="4"/>
  </si>
  <si>
    <t>□</t>
    <phoneticPr fontId="1"/>
  </si>
  <si>
    <t>■</t>
    <phoneticPr fontId="1"/>
  </si>
  <si>
    <t>（事業者）</t>
    <phoneticPr fontId="1"/>
  </si>
  <si>
    <t>開設者</t>
    <rPh sb="0" eb="2">
      <t>カイセツ</t>
    </rPh>
    <rPh sb="2" eb="3">
      <t>シャ</t>
    </rPh>
    <phoneticPr fontId="1"/>
  </si>
  <si>
    <t>施設名称等</t>
    <rPh sb="0" eb="2">
      <t>シセツ</t>
    </rPh>
    <rPh sb="2" eb="4">
      <t>メイショウ</t>
    </rPh>
    <rPh sb="4" eb="5">
      <t>トウ</t>
    </rPh>
    <phoneticPr fontId="1"/>
  </si>
  <si>
    <t>（施設名称）</t>
    <rPh sb="1" eb="3">
      <t>シセツ</t>
    </rPh>
    <rPh sb="3" eb="5">
      <t>メイショウ</t>
    </rPh>
    <phoneticPr fontId="1"/>
  </si>
  <si>
    <t>（施設種別）</t>
    <rPh sb="1" eb="3">
      <t>シセツ</t>
    </rPh>
    <rPh sb="3" eb="5">
      <t>シュベツ</t>
    </rPh>
    <phoneticPr fontId="1"/>
  </si>
  <si>
    <t>介護老人保健施設</t>
    <rPh sb="0" eb="8">
      <t>ロウケン</t>
    </rPh>
    <phoneticPr fontId="7"/>
  </si>
  <si>
    <t>指定介護医療院</t>
    <rPh sb="0" eb="2">
      <t>シテイ</t>
    </rPh>
    <rPh sb="2" eb="4">
      <t>カイゴ</t>
    </rPh>
    <rPh sb="4" eb="6">
      <t>イリョウ</t>
    </rPh>
    <rPh sb="6" eb="7">
      <t>イン</t>
    </rPh>
    <phoneticPr fontId="7"/>
  </si>
  <si>
    <t>作成者</t>
    <rPh sb="0" eb="3">
      <t>サクセイシャ</t>
    </rPh>
    <phoneticPr fontId="1"/>
  </si>
  <si>
    <t>介護保険施設等の状況確認票（事前提出書類）</t>
    <rPh sb="2" eb="4">
      <t>ホケン</t>
    </rPh>
    <rPh sb="10" eb="12">
      <t>カクニン</t>
    </rPh>
    <rPh sb="12" eb="13">
      <t>ヒョウ</t>
    </rPh>
    <phoneticPr fontId="1"/>
  </si>
  <si>
    <t>（電話番号）</t>
    <rPh sb="1" eb="3">
      <t>デンワ</t>
    </rPh>
    <rPh sb="3" eb="5">
      <t>バンゴウ</t>
    </rPh>
    <phoneticPr fontId="1"/>
  </si>
  <si>
    <t>（ＦＡＸ番号）</t>
    <rPh sb="4" eb="6">
      <t>バンゴウ</t>
    </rPh>
    <phoneticPr fontId="1"/>
  </si>
  <si>
    <t>（前年度平均値）</t>
    <phoneticPr fontId="1"/>
  </si>
  <si>
    <t>従来型</t>
    <rPh sb="0" eb="3">
      <t>ジュウライガタ</t>
    </rPh>
    <phoneticPr fontId="1"/>
  </si>
  <si>
    <t>ユニット型</t>
    <rPh sb="4" eb="5">
      <t>ガタ</t>
    </rPh>
    <phoneticPr fontId="1"/>
  </si>
  <si>
    <t>空床型</t>
    <rPh sb="0" eb="2">
      <t>クウショウ</t>
    </rPh>
    <rPh sb="2" eb="3">
      <t>ガタ</t>
    </rPh>
    <phoneticPr fontId="1"/>
  </si>
  <si>
    <t>併設型</t>
    <rPh sb="0" eb="3">
      <t>ヘイセツガタ</t>
    </rPh>
    <phoneticPr fontId="1"/>
  </si>
  <si>
    <t>短期
療養</t>
    <rPh sb="0" eb="2">
      <t>タンキ</t>
    </rPh>
    <rPh sb="3" eb="5">
      <t>リョウヨウ</t>
    </rPh>
    <phoneticPr fontId="1"/>
  </si>
  <si>
    <t>短期
生活</t>
    <rPh sb="0" eb="2">
      <t>タンキ</t>
    </rPh>
    <rPh sb="3" eb="5">
      <t>セイカツ</t>
    </rPh>
    <phoneticPr fontId="1"/>
  </si>
  <si>
    <t>入院患者等</t>
    <rPh sb="0" eb="2">
      <t>ニュウイン</t>
    </rPh>
    <rPh sb="2" eb="4">
      <t>カンジャ</t>
    </rPh>
    <rPh sb="4" eb="5">
      <t>トウ</t>
    </rPh>
    <phoneticPr fontId="1"/>
  </si>
  <si>
    <t>（前年度平均値）</t>
    <phoneticPr fontId="1"/>
  </si>
  <si>
    <t>入所者等</t>
    <rPh sb="3" eb="4">
      <t>トウ</t>
    </rPh>
    <phoneticPr fontId="1"/>
  </si>
  <si>
    <t>入所者等数</t>
    <rPh sb="3" eb="4">
      <t>トウ</t>
    </rPh>
    <phoneticPr fontId="1"/>
  </si>
  <si>
    <t>入院患者等数</t>
    <rPh sb="0" eb="2">
      <t>ニュウイン</t>
    </rPh>
    <rPh sb="2" eb="4">
      <t>カンジャ</t>
    </rPh>
    <rPh sb="4" eb="5">
      <t>トウ</t>
    </rPh>
    <phoneticPr fontId="1"/>
  </si>
  <si>
    <t>定　　員</t>
    <rPh sb="0" eb="1">
      <t>サダム</t>
    </rPh>
    <rPh sb="3" eb="4">
      <t>イン</t>
    </rPh>
    <phoneticPr fontId="1"/>
  </si>
  <si>
    <t>（法人種別）</t>
    <rPh sb="1" eb="3">
      <t>ホウジン</t>
    </rPh>
    <rPh sb="3" eb="5">
      <t>シュベツ</t>
    </rPh>
    <phoneticPr fontId="1"/>
  </si>
  <si>
    <t>指定介護老人福祉施設</t>
    <phoneticPr fontId="1"/>
  </si>
  <si>
    <t>指定介護療養型医療施設</t>
    <phoneticPr fontId="1"/>
  </si>
  <si>
    <t>↓上記の施設はこちらに入力してください。</t>
    <rPh sb="1" eb="3">
      <t>ジョウキ</t>
    </rPh>
    <rPh sb="4" eb="6">
      <t>シセツ</t>
    </rPh>
    <rPh sb="11" eb="13">
      <t>ニュウリョク</t>
    </rPh>
    <phoneticPr fontId="1"/>
  </si>
  <si>
    <t xml:space="preserve">  通所リハ</t>
    <rPh sb="2" eb="4">
      <t>ツウショ</t>
    </rPh>
    <phoneticPr fontId="1"/>
  </si>
  <si>
    <t xml:space="preserve">  特養</t>
    <rPh sb="2" eb="4">
      <t>トクヨウ</t>
    </rPh>
    <phoneticPr fontId="1"/>
  </si>
  <si>
    <t xml:space="preserve">  老健/医療院</t>
    <rPh sb="2" eb="4">
      <t>ロウケン</t>
    </rPh>
    <rPh sb="5" eb="7">
      <t>イリョウ</t>
    </rPh>
    <rPh sb="7" eb="8">
      <t>イン</t>
    </rPh>
    <phoneticPr fontId="1"/>
  </si>
  <si>
    <t xml:space="preserve">  療養</t>
    <rPh sb="2" eb="4">
      <t>リョウヨウ</t>
    </rPh>
    <phoneticPr fontId="1"/>
  </si>
  <si>
    <t xml:space="preserve">  病院療養型</t>
    <rPh sb="2" eb="4">
      <t>ビョウイン</t>
    </rPh>
    <rPh sb="4" eb="6">
      <t>リョウヨウ</t>
    </rPh>
    <phoneticPr fontId="2"/>
  </si>
  <si>
    <t>（名　　　　 称）</t>
    <rPh sb="1" eb="2">
      <t>ナ</t>
    </rPh>
    <rPh sb="7" eb="8">
      <t>ショウ</t>
    </rPh>
    <phoneticPr fontId="1"/>
  </si>
  <si>
    <t>（種　　　別）</t>
    <rPh sb="1" eb="2">
      <t>シュ</t>
    </rPh>
    <rPh sb="5" eb="6">
      <t>ベツ</t>
    </rPh>
    <phoneticPr fontId="1"/>
  </si>
  <si>
    <t>108歳</t>
  </si>
  <si>
    <t>2年</t>
    <phoneticPr fontId="1"/>
  </si>
  <si>
    <t>平成32年</t>
    <rPh sb="0" eb="2">
      <t>ヘイセイ</t>
    </rPh>
    <rPh sb="4" eb="5">
      <t>ネン</t>
    </rPh>
    <phoneticPr fontId="1"/>
  </si>
  <si>
    <t>平成33年</t>
    <rPh sb="0" eb="2">
      <t>ヘイセイ</t>
    </rPh>
    <rPh sb="4" eb="5">
      <t>ネン</t>
    </rPh>
    <phoneticPr fontId="1"/>
  </si>
  <si>
    <t>平成34年</t>
    <rPh sb="0" eb="2">
      <t>ヘイセイ</t>
    </rPh>
    <rPh sb="4" eb="5">
      <t>ネン</t>
    </rPh>
    <phoneticPr fontId="1"/>
  </si>
  <si>
    <t>平成35年</t>
    <rPh sb="0" eb="2">
      <t>ヘイセイ</t>
    </rPh>
    <rPh sb="4" eb="5">
      <t>ネン</t>
    </rPh>
    <phoneticPr fontId="1"/>
  </si>
  <si>
    <t>平成36年</t>
    <rPh sb="0" eb="2">
      <t>ヘイセイ</t>
    </rPh>
    <rPh sb="4" eb="5">
      <t>ネン</t>
    </rPh>
    <phoneticPr fontId="1"/>
  </si>
  <si>
    <t>平成37年</t>
    <rPh sb="0" eb="2">
      <t>ヘイセイ</t>
    </rPh>
    <rPh sb="4" eb="5">
      <t>ネン</t>
    </rPh>
    <phoneticPr fontId="1"/>
  </si>
  <si>
    <t>平成38年</t>
    <rPh sb="0" eb="2">
      <t>ヘイセイ</t>
    </rPh>
    <rPh sb="4" eb="5">
      <t>ネン</t>
    </rPh>
    <phoneticPr fontId="1"/>
  </si>
  <si>
    <t>平成39年</t>
    <rPh sb="0" eb="2">
      <t>ヘイセイ</t>
    </rPh>
    <rPh sb="4" eb="5">
      <t>ネン</t>
    </rPh>
    <phoneticPr fontId="1"/>
  </si>
  <si>
    <t>平成40年</t>
    <rPh sb="0" eb="2">
      <t>ヘイセイ</t>
    </rPh>
    <rPh sb="4" eb="5">
      <t>ネン</t>
    </rPh>
    <phoneticPr fontId="1"/>
  </si>
  <si>
    <t>平成41年</t>
    <rPh sb="0" eb="2">
      <t>ヘイセイ</t>
    </rPh>
    <rPh sb="4" eb="5">
      <t>ネン</t>
    </rPh>
    <phoneticPr fontId="1"/>
  </si>
  <si>
    <t>平成42年</t>
    <rPh sb="0" eb="2">
      <t>ヘイセイ</t>
    </rPh>
    <rPh sb="4" eb="5">
      <t>ネン</t>
    </rPh>
    <phoneticPr fontId="1"/>
  </si>
  <si>
    <t>元号</t>
    <rPh sb="0" eb="2">
      <t>ゲンゴウ</t>
    </rPh>
    <phoneticPr fontId="1"/>
  </si>
  <si>
    <t>元号</t>
    <rPh sb="0" eb="1">
      <t>ゲン</t>
    </rPh>
    <phoneticPr fontId="1"/>
  </si>
  <si>
    <t>【１】　開設者・施設等の状況</t>
    <rPh sb="4" eb="7">
      <t>カイセツシャ</t>
    </rPh>
    <rPh sb="8" eb="10">
      <t>シセツ</t>
    </rPh>
    <rPh sb="10" eb="11">
      <t>トウ</t>
    </rPh>
    <rPh sb="12" eb="14">
      <t>ジョウキョウ</t>
    </rPh>
    <phoneticPr fontId="1"/>
  </si>
  <si>
    <t>小数点第２位以下切上</t>
    <rPh sb="0" eb="3">
      <t>ショウスウテン</t>
    </rPh>
    <rPh sb="3" eb="4">
      <t>ダイ</t>
    </rPh>
    <rPh sb="5" eb="6">
      <t>イ</t>
    </rPh>
    <rPh sb="6" eb="8">
      <t>イカ</t>
    </rPh>
    <rPh sb="8" eb="10">
      <t>キリアゲ</t>
    </rPh>
    <phoneticPr fontId="2"/>
  </si>
  <si>
    <t>介護報酬の算定状況</t>
    <phoneticPr fontId="1"/>
  </si>
  <si>
    <t>直近３ヶ月</t>
    <rPh sb="0" eb="2">
      <t>チョッキン</t>
    </rPh>
    <rPh sb="4" eb="5">
      <t>ゲツ</t>
    </rPh>
    <phoneticPr fontId="1"/>
  </si>
  <si>
    <t>□</t>
    <phoneticPr fontId="1"/>
  </si>
  <si>
    <t>施設等の区別</t>
  </si>
  <si>
    <t>□</t>
    <phoneticPr fontId="1"/>
  </si>
  <si>
    <t>■</t>
    <phoneticPr fontId="1"/>
  </si>
  <si>
    <t>なし</t>
    <phoneticPr fontId="1"/>
  </si>
  <si>
    <t>あり</t>
    <phoneticPr fontId="1"/>
  </si>
  <si>
    <t>日常生活継続支援加算</t>
  </si>
  <si>
    <t>○</t>
    <phoneticPr fontId="1"/>
  </si>
  <si>
    <t>看護体制加算</t>
  </si>
  <si>
    <t>個別機能訓練体制</t>
  </si>
  <si>
    <t>若年性認知症利用者受入体制</t>
  </si>
  <si>
    <t>常勤専従医師配置</t>
  </si>
  <si>
    <t>精神科医師定期的療養指導</t>
  </si>
  <si>
    <t>障害者生活支援体制</t>
  </si>
  <si>
    <t>入院又は外泊時費用</t>
  </si>
  <si>
    <t>療養食加算</t>
  </si>
  <si>
    <t>サービス提供体制強化加算</t>
  </si>
  <si>
    <t>介護職員処遇改善加算</t>
  </si>
  <si>
    <t>社会福祉法人等による利用者負担軽減措置</t>
  </si>
  <si>
    <t>ユニットケア体制</t>
  </si>
  <si>
    <t>機能訓練指導体制</t>
  </si>
  <si>
    <t>個別機能訓練体制　</t>
  </si>
  <si>
    <t>医療連携強化加算</t>
  </si>
  <si>
    <t>若年性認知症利用者受入加算</t>
  </si>
  <si>
    <t>送迎体制</t>
  </si>
  <si>
    <t>緊急短期入所受入加算</t>
  </si>
  <si>
    <t>在宅中重度受入加算</t>
  </si>
  <si>
    <t>夜勤職員配置加算</t>
  </si>
  <si>
    <t>指定介護老人福祉施設サービス費の算定</t>
  </si>
  <si>
    <t>看護体制加算</t>
    <rPh sb="0" eb="2">
      <t>カンゴ</t>
    </rPh>
    <rPh sb="2" eb="4">
      <t>タイセイ</t>
    </rPh>
    <rPh sb="4" eb="6">
      <t>カサン</t>
    </rPh>
    <phoneticPr fontId="2"/>
  </si>
  <si>
    <t>準ユニットケア加算</t>
    <rPh sb="0" eb="1">
      <t>ジュン</t>
    </rPh>
    <rPh sb="7" eb="9">
      <t>カサン</t>
    </rPh>
    <phoneticPr fontId="2"/>
  </si>
  <si>
    <t>生活機能向上連携加算</t>
    <rPh sb="0" eb="2">
      <t>セイカツ</t>
    </rPh>
    <rPh sb="2" eb="4">
      <t>キノウ</t>
    </rPh>
    <rPh sb="4" eb="6">
      <t>コウジョウ</t>
    </rPh>
    <rPh sb="6" eb="8">
      <t>レンケイ</t>
    </rPh>
    <rPh sb="8" eb="10">
      <t>カサン</t>
    </rPh>
    <phoneticPr fontId="2"/>
  </si>
  <si>
    <t>在宅サービスを利用したときの費用</t>
    <rPh sb="0" eb="2">
      <t>ザイタク</t>
    </rPh>
    <rPh sb="7" eb="9">
      <t>リヨウ</t>
    </rPh>
    <rPh sb="14" eb="16">
      <t>ヒヨウ</t>
    </rPh>
    <phoneticPr fontId="23"/>
  </si>
  <si>
    <t>従来型個室に入所していた者の取扱い</t>
    <rPh sb="0" eb="3">
      <t>ジュウライガタ</t>
    </rPh>
    <rPh sb="3" eb="5">
      <t>コシツ</t>
    </rPh>
    <rPh sb="6" eb="8">
      <t>ニュウショ</t>
    </rPh>
    <rPh sb="12" eb="13">
      <t>モノ</t>
    </rPh>
    <rPh sb="14" eb="16">
      <t>トリアツカイ</t>
    </rPh>
    <phoneticPr fontId="2"/>
  </si>
  <si>
    <t>感染症等に該当する者に対する算定</t>
    <rPh sb="0" eb="3">
      <t>カンセンショウ</t>
    </rPh>
    <rPh sb="3" eb="4">
      <t>トウ</t>
    </rPh>
    <rPh sb="5" eb="7">
      <t>ガイトウ</t>
    </rPh>
    <rPh sb="9" eb="10">
      <t>モノ</t>
    </rPh>
    <rPh sb="11" eb="12">
      <t>タイ</t>
    </rPh>
    <rPh sb="14" eb="16">
      <t>サンテイ</t>
    </rPh>
    <phoneticPr fontId="2"/>
  </si>
  <si>
    <t>再入所時栄養連携加算</t>
    <rPh sb="0" eb="3">
      <t>サイニュウショ</t>
    </rPh>
    <rPh sb="3" eb="4">
      <t>ジ</t>
    </rPh>
    <rPh sb="4" eb="6">
      <t>エイヨウ</t>
    </rPh>
    <rPh sb="6" eb="8">
      <t>レンケイ</t>
    </rPh>
    <rPh sb="8" eb="10">
      <t>カサン</t>
    </rPh>
    <phoneticPr fontId="2"/>
  </si>
  <si>
    <t>退所時等相談援助加算（退所前訪問相談援助加算）</t>
    <rPh sb="0" eb="2">
      <t>タイショ</t>
    </rPh>
    <rPh sb="2" eb="3">
      <t>ジ</t>
    </rPh>
    <rPh sb="3" eb="4">
      <t>トウ</t>
    </rPh>
    <rPh sb="4" eb="6">
      <t>ソウダン</t>
    </rPh>
    <rPh sb="6" eb="8">
      <t>エンジョ</t>
    </rPh>
    <rPh sb="8" eb="10">
      <t>カサン</t>
    </rPh>
    <rPh sb="11" eb="13">
      <t>タイショ</t>
    </rPh>
    <rPh sb="13" eb="14">
      <t>マエ</t>
    </rPh>
    <rPh sb="14" eb="16">
      <t>ホウモン</t>
    </rPh>
    <rPh sb="16" eb="18">
      <t>ソウダン</t>
    </rPh>
    <rPh sb="18" eb="20">
      <t>エンジョ</t>
    </rPh>
    <rPh sb="20" eb="22">
      <t>カサン</t>
    </rPh>
    <phoneticPr fontId="2"/>
  </si>
  <si>
    <t>退所時等相談援助加算（退所後訪問相談援助加算）</t>
    <rPh sb="0" eb="2">
      <t>タイショ</t>
    </rPh>
    <rPh sb="2" eb="3">
      <t>ジ</t>
    </rPh>
    <rPh sb="3" eb="4">
      <t>トウ</t>
    </rPh>
    <rPh sb="4" eb="6">
      <t>ソウダン</t>
    </rPh>
    <rPh sb="6" eb="8">
      <t>エンジョ</t>
    </rPh>
    <rPh sb="8" eb="10">
      <t>カサン</t>
    </rPh>
    <rPh sb="11" eb="13">
      <t>タイショ</t>
    </rPh>
    <rPh sb="13" eb="14">
      <t>ゴ</t>
    </rPh>
    <rPh sb="14" eb="16">
      <t>ホウモン</t>
    </rPh>
    <rPh sb="16" eb="18">
      <t>ソウダン</t>
    </rPh>
    <rPh sb="18" eb="20">
      <t>エンジョ</t>
    </rPh>
    <rPh sb="20" eb="22">
      <t>カサン</t>
    </rPh>
    <phoneticPr fontId="2"/>
  </si>
  <si>
    <t>退所時等相談援助加算（退所時相談援助加算）</t>
    <rPh sb="0" eb="2">
      <t>タイショ</t>
    </rPh>
    <rPh sb="2" eb="3">
      <t>ジ</t>
    </rPh>
    <rPh sb="3" eb="4">
      <t>トウ</t>
    </rPh>
    <rPh sb="4" eb="6">
      <t>ソウダン</t>
    </rPh>
    <rPh sb="6" eb="8">
      <t>エンジョ</t>
    </rPh>
    <rPh sb="8" eb="10">
      <t>カサン</t>
    </rPh>
    <rPh sb="11" eb="13">
      <t>タイショ</t>
    </rPh>
    <rPh sb="13" eb="14">
      <t>ジ</t>
    </rPh>
    <rPh sb="14" eb="16">
      <t>ソウダン</t>
    </rPh>
    <rPh sb="16" eb="18">
      <t>エンジョ</t>
    </rPh>
    <rPh sb="18" eb="20">
      <t>カサン</t>
    </rPh>
    <phoneticPr fontId="2"/>
  </si>
  <si>
    <t>退所時等相談援助加算（退所前連携加算）</t>
    <rPh sb="0" eb="2">
      <t>タイショ</t>
    </rPh>
    <rPh sb="2" eb="3">
      <t>ジ</t>
    </rPh>
    <rPh sb="3" eb="4">
      <t>トウ</t>
    </rPh>
    <rPh sb="4" eb="6">
      <t>ソウダン</t>
    </rPh>
    <rPh sb="6" eb="8">
      <t>エンジョ</t>
    </rPh>
    <rPh sb="8" eb="10">
      <t>カサン</t>
    </rPh>
    <rPh sb="11" eb="13">
      <t>タイショ</t>
    </rPh>
    <rPh sb="13" eb="14">
      <t>マエ</t>
    </rPh>
    <rPh sb="14" eb="16">
      <t>レンケイ</t>
    </rPh>
    <rPh sb="16" eb="18">
      <t>カサン</t>
    </rPh>
    <phoneticPr fontId="2"/>
  </si>
  <si>
    <t>配置医師緊急時対応加算</t>
    <rPh sb="0" eb="2">
      <t>ハイチ</t>
    </rPh>
    <rPh sb="2" eb="4">
      <t>イシ</t>
    </rPh>
    <rPh sb="4" eb="6">
      <t>キンキュウ</t>
    </rPh>
    <rPh sb="6" eb="7">
      <t>ジ</t>
    </rPh>
    <rPh sb="7" eb="9">
      <t>タイオウ</t>
    </rPh>
    <rPh sb="9" eb="11">
      <t>カサン</t>
    </rPh>
    <phoneticPr fontId="2"/>
  </si>
  <si>
    <t>在宅・入所相互利用加算</t>
    <rPh sb="0" eb="2">
      <t>ザイタク</t>
    </rPh>
    <rPh sb="3" eb="5">
      <t>ニュウショ</t>
    </rPh>
    <rPh sb="5" eb="7">
      <t>ソウゴ</t>
    </rPh>
    <rPh sb="7" eb="9">
      <t>リヨウ</t>
    </rPh>
    <rPh sb="9" eb="11">
      <t>カサン</t>
    </rPh>
    <phoneticPr fontId="2"/>
  </si>
  <si>
    <t>褥瘡マネジメント加算</t>
    <rPh sb="0" eb="2">
      <t>ジョクソウ</t>
    </rPh>
    <rPh sb="8" eb="10">
      <t>カサン</t>
    </rPh>
    <phoneticPr fontId="2"/>
  </si>
  <si>
    <t>排せつ支援加算</t>
    <rPh sb="0" eb="1">
      <t>ハイ</t>
    </rPh>
    <rPh sb="3" eb="5">
      <t>シエン</t>
    </rPh>
    <rPh sb="5" eb="7">
      <t>カサン</t>
    </rPh>
    <phoneticPr fontId="2"/>
  </si>
  <si>
    <t>人</t>
    <rPh sb="0" eb="1">
      <t>ニン</t>
    </rPh>
    <phoneticPr fontId="2"/>
  </si>
  <si>
    <t>注1</t>
    <rPh sb="0" eb="1">
      <t>チュウ</t>
    </rPh>
    <phoneticPr fontId="2"/>
  </si>
  <si>
    <t>注2</t>
    <rPh sb="0" eb="1">
      <t>チュウ</t>
    </rPh>
    <phoneticPr fontId="2"/>
  </si>
  <si>
    <t>注3</t>
    <rPh sb="0" eb="1">
      <t>チュウ</t>
    </rPh>
    <phoneticPr fontId="2"/>
  </si>
  <si>
    <t>注4</t>
    <rPh sb="0" eb="1">
      <t>チュウ</t>
    </rPh>
    <phoneticPr fontId="2"/>
  </si>
  <si>
    <t>利</t>
    <rPh sb="0" eb="1">
      <t>リ</t>
    </rPh>
    <phoneticPr fontId="2"/>
  </si>
  <si>
    <t>注5</t>
    <rPh sb="0" eb="1">
      <t>チュウ</t>
    </rPh>
    <phoneticPr fontId="2"/>
  </si>
  <si>
    <t>人</t>
    <rPh sb="0" eb="1">
      <t>ジン</t>
    </rPh>
    <phoneticPr fontId="2"/>
  </si>
  <si>
    <t>注6</t>
    <rPh sb="0" eb="1">
      <t>チュウ</t>
    </rPh>
    <phoneticPr fontId="2"/>
  </si>
  <si>
    <t>注7</t>
    <rPh sb="0" eb="1">
      <t>チュウ</t>
    </rPh>
    <phoneticPr fontId="2"/>
  </si>
  <si>
    <t>注8</t>
    <rPh sb="0" eb="1">
      <t>チュウ</t>
    </rPh>
    <phoneticPr fontId="2"/>
  </si>
  <si>
    <t>注9</t>
    <rPh sb="0" eb="1">
      <t>チュウ</t>
    </rPh>
    <phoneticPr fontId="2"/>
  </si>
  <si>
    <t>注10</t>
    <rPh sb="0" eb="1">
      <t>チュウ</t>
    </rPh>
    <phoneticPr fontId="2"/>
  </si>
  <si>
    <t>注11</t>
    <rPh sb="0" eb="1">
      <t>チュウ</t>
    </rPh>
    <phoneticPr fontId="2"/>
  </si>
  <si>
    <t>注12</t>
    <rPh sb="0" eb="1">
      <t>チュウ</t>
    </rPh>
    <phoneticPr fontId="2"/>
  </si>
  <si>
    <t>注13</t>
    <rPh sb="0" eb="1">
      <t>チュウ</t>
    </rPh>
    <phoneticPr fontId="2"/>
  </si>
  <si>
    <t>注14</t>
    <rPh sb="0" eb="1">
      <t>チュウ</t>
    </rPh>
    <phoneticPr fontId="2"/>
  </si>
  <si>
    <t>注15</t>
    <rPh sb="0" eb="1">
      <t>チュウ</t>
    </rPh>
    <phoneticPr fontId="2"/>
  </si>
  <si>
    <t>注16</t>
    <rPh sb="0" eb="1">
      <t>チュウ</t>
    </rPh>
    <phoneticPr fontId="2"/>
  </si>
  <si>
    <t>注17</t>
    <rPh sb="0" eb="1">
      <t>チュウ</t>
    </rPh>
    <phoneticPr fontId="2"/>
  </si>
  <si>
    <t>注18</t>
    <rPh sb="0" eb="1">
      <t>チュウ</t>
    </rPh>
    <phoneticPr fontId="2"/>
  </si>
  <si>
    <t>ハ</t>
  </si>
  <si>
    <t>ニ</t>
  </si>
  <si>
    <t>運</t>
    <rPh sb="0" eb="1">
      <t>ウン</t>
    </rPh>
    <phoneticPr fontId="2"/>
  </si>
  <si>
    <t>ホ</t>
  </si>
  <si>
    <t>へ</t>
  </si>
  <si>
    <t>ト</t>
  </si>
  <si>
    <t>ソ</t>
  </si>
  <si>
    <t>ツ</t>
  </si>
  <si>
    <t>ネ</t>
  </si>
  <si>
    <t>イ：従来</t>
    <phoneticPr fontId="1"/>
  </si>
  <si>
    <t>ロ：ユニット</t>
    <phoneticPr fontId="1"/>
  </si>
  <si>
    <t>対応可</t>
    <phoneticPr fontId="1"/>
  </si>
  <si>
    <t>対応可</t>
    <phoneticPr fontId="1"/>
  </si>
  <si>
    <t>対応可</t>
    <phoneticPr fontId="1"/>
  </si>
  <si>
    <t>対応不可</t>
    <phoneticPr fontId="1"/>
  </si>
  <si>
    <t>介護福祉施設</t>
    <phoneticPr fontId="1"/>
  </si>
  <si>
    <t>ユニット型介護福祉施設</t>
    <phoneticPr fontId="1"/>
  </si>
  <si>
    <t>小規模介護福祉施設</t>
    <phoneticPr fontId="1"/>
  </si>
  <si>
    <t>ユニット型小規模介護福祉施設</t>
    <phoneticPr fontId="1"/>
  </si>
  <si>
    <t>あり（Ⅰ）</t>
    <phoneticPr fontId="1"/>
  </si>
  <si>
    <t>あり（Ⅰ）</t>
    <phoneticPr fontId="1"/>
  </si>
  <si>
    <t>（Ⅱ）</t>
    <phoneticPr fontId="1"/>
  </si>
  <si>
    <t>あり（Ⅰイ）</t>
    <phoneticPr fontId="1"/>
  </si>
  <si>
    <t>（Ⅰロ）</t>
    <phoneticPr fontId="1"/>
  </si>
  <si>
    <t>（Ⅱイ）</t>
    <phoneticPr fontId="1"/>
  </si>
  <si>
    <t>（Ⅱロ）</t>
    <phoneticPr fontId="1"/>
  </si>
  <si>
    <t>（Ⅱ）</t>
    <phoneticPr fontId="1"/>
  </si>
  <si>
    <t>（Ⅲ）</t>
    <phoneticPr fontId="1"/>
  </si>
  <si>
    <t>（Ⅳ）</t>
    <phoneticPr fontId="1"/>
  </si>
  <si>
    <t>担当</t>
    <rPh sb="0" eb="2">
      <t>タントウ</t>
    </rPh>
    <phoneticPr fontId="1"/>
  </si>
  <si>
    <t>併設事業所の取扱い</t>
    <rPh sb="0" eb="2">
      <t>ヘイセツ</t>
    </rPh>
    <rPh sb="2" eb="5">
      <t>ジギョウショ</t>
    </rPh>
    <rPh sb="6" eb="8">
      <t>トリアツカイ</t>
    </rPh>
    <phoneticPr fontId="2"/>
  </si>
  <si>
    <t>ユニットにおける職員に係る減算</t>
    <rPh sb="8" eb="10">
      <t>ショクイン</t>
    </rPh>
    <rPh sb="11" eb="12">
      <t>カカ</t>
    </rPh>
    <rPh sb="13" eb="15">
      <t>ゲンサン</t>
    </rPh>
    <phoneticPr fontId="2"/>
  </si>
  <si>
    <t>共生型短期入所生活介護を行った場合</t>
  </si>
  <si>
    <t>生活相談員配置等加算</t>
    <rPh sb="0" eb="2">
      <t>セイカツ</t>
    </rPh>
    <rPh sb="2" eb="5">
      <t>ソウダンイン</t>
    </rPh>
    <rPh sb="5" eb="7">
      <t>ハイチ</t>
    </rPh>
    <rPh sb="7" eb="8">
      <t>トウ</t>
    </rPh>
    <rPh sb="8" eb="10">
      <t>カサン</t>
    </rPh>
    <phoneticPr fontId="2"/>
  </si>
  <si>
    <t>生活機能向上連携加算</t>
    <rPh sb="0" eb="2">
      <t>セイカツ</t>
    </rPh>
    <rPh sb="2" eb="4">
      <t>キノウ</t>
    </rPh>
    <rPh sb="4" eb="6">
      <t>コウジョウ</t>
    </rPh>
    <rPh sb="6" eb="8">
      <t>レンケイ</t>
    </rPh>
    <rPh sb="8" eb="10">
      <t>カサン</t>
    </rPh>
    <phoneticPr fontId="23"/>
  </si>
  <si>
    <t>注７</t>
    <rPh sb="0" eb="1">
      <t>チュウ</t>
    </rPh>
    <phoneticPr fontId="2"/>
  </si>
  <si>
    <t>特別養護老人ホームの空床利用</t>
    <rPh sb="0" eb="9">
      <t>トクベツ</t>
    </rPh>
    <rPh sb="10" eb="12">
      <t>クウショウ</t>
    </rPh>
    <rPh sb="12" eb="14">
      <t>リヨウ</t>
    </rPh>
    <phoneticPr fontId="2"/>
  </si>
  <si>
    <t>30日超え</t>
    <rPh sb="2" eb="3">
      <t>ヒ</t>
    </rPh>
    <rPh sb="3" eb="4">
      <t>コ</t>
    </rPh>
    <phoneticPr fontId="2"/>
  </si>
  <si>
    <t>長期利用者に対する減算</t>
    <rPh sb="0" eb="2">
      <t>チョウキ</t>
    </rPh>
    <rPh sb="2" eb="5">
      <t>リヨウシャ</t>
    </rPh>
    <rPh sb="6" eb="7">
      <t>タイ</t>
    </rPh>
    <rPh sb="9" eb="11">
      <t>ゲンサン</t>
    </rPh>
    <phoneticPr fontId="2"/>
  </si>
  <si>
    <t>認知症専門ケア加算</t>
    <rPh sb="3" eb="5">
      <t>センモン</t>
    </rPh>
    <rPh sb="7" eb="9">
      <t>カサン</t>
    </rPh>
    <phoneticPr fontId="23"/>
  </si>
  <si>
    <t>ヘ</t>
  </si>
  <si>
    <t>（Ⅲイ）</t>
    <phoneticPr fontId="1"/>
  </si>
  <si>
    <t>（Ⅲロ）</t>
    <phoneticPr fontId="1"/>
  </si>
  <si>
    <t>（Ⅳイ）</t>
    <phoneticPr fontId="1"/>
  </si>
  <si>
    <t>（Ⅳロ）</t>
    <phoneticPr fontId="1"/>
  </si>
  <si>
    <t>（Ⅲイ）</t>
    <phoneticPr fontId="1"/>
  </si>
  <si>
    <t>（Ⅳロ）</t>
    <phoneticPr fontId="1"/>
  </si>
  <si>
    <t>（Ⅳイ）</t>
    <phoneticPr fontId="1"/>
  </si>
  <si>
    <t>（Ⅲロ）</t>
    <phoneticPr fontId="1"/>
  </si>
  <si>
    <t>（Ⅴ）</t>
    <phoneticPr fontId="1"/>
  </si>
  <si>
    <t>単独型</t>
    <phoneticPr fontId="1"/>
  </si>
  <si>
    <t>単独型ﾕﾆｯﾄ型</t>
    <phoneticPr fontId="1"/>
  </si>
  <si>
    <t>併設型・空床型</t>
    <phoneticPr fontId="1"/>
  </si>
  <si>
    <t>併設型・空床型ﾕﾆｯﾄ型</t>
    <phoneticPr fontId="1"/>
  </si>
  <si>
    <t>令和</t>
    <rPh sb="0" eb="2">
      <t>レイワ</t>
    </rPh>
    <phoneticPr fontId="1"/>
  </si>
  <si>
    <t>年齢早見表2019年（平成31年/令和元年）版</t>
    <rPh sb="17" eb="21">
      <t>レイワガンネン</t>
    </rPh>
    <phoneticPr fontId="1"/>
  </si>
  <si>
    <t>1年</t>
    <rPh sb="1" eb="2">
      <t>ネン</t>
    </rPh>
    <phoneticPr fontId="1"/>
  </si>
  <si>
    <t>令和</t>
    <rPh sb="0" eb="2">
      <t>レイワ</t>
    </rPh>
    <phoneticPr fontId="1"/>
  </si>
  <si>
    <t>（令和</t>
    <rPh sb="1" eb="3">
      <t>レイワ</t>
    </rPh>
    <phoneticPr fontId="4"/>
  </si>
  <si>
    <t>減算型</t>
    <phoneticPr fontId="1"/>
  </si>
  <si>
    <t>基準型</t>
    <phoneticPr fontId="1"/>
  </si>
  <si>
    <t>注1,2</t>
    <rPh sb="0" eb="1">
      <t>チュウ</t>
    </rPh>
    <phoneticPr fontId="2"/>
  </si>
  <si>
    <t>夜間勤務条件基準</t>
    <rPh sb="0" eb="2">
      <t>ヤカン</t>
    </rPh>
    <rPh sb="2" eb="4">
      <t>キンム</t>
    </rPh>
    <rPh sb="4" eb="6">
      <t>ジョウケン</t>
    </rPh>
    <rPh sb="6" eb="8">
      <t>キジュン</t>
    </rPh>
    <phoneticPr fontId="2"/>
  </si>
  <si>
    <t>職員の欠員による減算の状況</t>
    <rPh sb="0" eb="2">
      <t>ショクイン</t>
    </rPh>
    <rPh sb="3" eb="5">
      <t>ケツイン</t>
    </rPh>
    <rPh sb="8" eb="10">
      <t>ゲンサン</t>
    </rPh>
    <rPh sb="11" eb="13">
      <t>ジョウキョウ</t>
    </rPh>
    <phoneticPr fontId="2"/>
  </si>
  <si>
    <t>基準型</t>
    <phoneticPr fontId="1"/>
  </si>
  <si>
    <t>あり（看護職員）</t>
    <phoneticPr fontId="1"/>
  </si>
  <si>
    <t>（介護職員）</t>
    <phoneticPr fontId="1"/>
  </si>
  <si>
    <t>（介護支援専門員）</t>
    <phoneticPr fontId="1"/>
  </si>
  <si>
    <t>在宅ｻｰﾋﾞｽを利用したときの費用（試行的退所）</t>
    <rPh sb="0" eb="2">
      <t>ザイタク</t>
    </rPh>
    <rPh sb="8" eb="10">
      <t>リヨウ</t>
    </rPh>
    <rPh sb="15" eb="17">
      <t>ヒヨウ</t>
    </rPh>
    <phoneticPr fontId="27"/>
  </si>
  <si>
    <t>再入所時栄養連携加算</t>
    <rPh sb="0" eb="3">
      <t>サイニュウショ</t>
    </rPh>
    <rPh sb="3" eb="4">
      <t>ジ</t>
    </rPh>
    <rPh sb="4" eb="6">
      <t>エイヨウ</t>
    </rPh>
    <rPh sb="6" eb="8">
      <t>レンケイ</t>
    </rPh>
    <rPh sb="8" eb="10">
      <t>カサン</t>
    </rPh>
    <phoneticPr fontId="27"/>
  </si>
  <si>
    <t>入所前後訪問指導加算</t>
    <rPh sb="0" eb="2">
      <t>ニュウショ</t>
    </rPh>
    <rPh sb="2" eb="4">
      <t>ゼンゴ</t>
    </rPh>
    <rPh sb="4" eb="6">
      <t>ホウモン</t>
    </rPh>
    <rPh sb="6" eb="8">
      <t>シドウ</t>
    </rPh>
    <rPh sb="8" eb="10">
      <t>カサン</t>
    </rPh>
    <phoneticPr fontId="2"/>
  </si>
  <si>
    <t>退所時等支援等加算（退所時等支援加算）</t>
    <rPh sb="0" eb="2">
      <t>タイショ</t>
    </rPh>
    <rPh sb="2" eb="3">
      <t>ジ</t>
    </rPh>
    <rPh sb="3" eb="4">
      <t>トウ</t>
    </rPh>
    <rPh sb="4" eb="6">
      <t>シエン</t>
    </rPh>
    <rPh sb="6" eb="7">
      <t>トウ</t>
    </rPh>
    <rPh sb="7" eb="9">
      <t>カサン</t>
    </rPh>
    <phoneticPr fontId="2"/>
  </si>
  <si>
    <t>退所時等支援等加算（訪問看護指示加算）</t>
    <rPh sb="0" eb="2">
      <t>タイショ</t>
    </rPh>
    <rPh sb="2" eb="3">
      <t>ジ</t>
    </rPh>
    <rPh sb="3" eb="4">
      <t>トウ</t>
    </rPh>
    <rPh sb="4" eb="6">
      <t>シエン</t>
    </rPh>
    <rPh sb="6" eb="7">
      <t>トウ</t>
    </rPh>
    <rPh sb="7" eb="9">
      <t>カサン</t>
    </rPh>
    <rPh sb="10" eb="12">
      <t>ホウモン</t>
    </rPh>
    <rPh sb="12" eb="14">
      <t>カンゴ</t>
    </rPh>
    <rPh sb="14" eb="16">
      <t>シジ</t>
    </rPh>
    <rPh sb="16" eb="18">
      <t>カサン</t>
    </rPh>
    <phoneticPr fontId="2"/>
  </si>
  <si>
    <t>かかりつけ医連携薬剤調整加算</t>
    <rPh sb="5" eb="6">
      <t>イ</t>
    </rPh>
    <rPh sb="6" eb="8">
      <t>レンケイ</t>
    </rPh>
    <rPh sb="8" eb="10">
      <t>ヤクザイ</t>
    </rPh>
    <rPh sb="10" eb="12">
      <t>チョウセイ</t>
    </rPh>
    <rPh sb="12" eb="14">
      <t>カサン</t>
    </rPh>
    <phoneticPr fontId="27"/>
  </si>
  <si>
    <t>緊急時施設療養費（緊急時治療管理）</t>
    <rPh sb="0" eb="3">
      <t>キンキュウジ</t>
    </rPh>
    <rPh sb="3" eb="5">
      <t>シセツ</t>
    </rPh>
    <rPh sb="5" eb="7">
      <t>リョウヨウ</t>
    </rPh>
    <rPh sb="7" eb="8">
      <t>ヒ</t>
    </rPh>
    <phoneticPr fontId="2"/>
  </si>
  <si>
    <t>緊急時施設療養費（特定治療）</t>
  </si>
  <si>
    <t>褥瘡マネジメント加算</t>
    <rPh sb="0" eb="2">
      <t>ジョクソウ</t>
    </rPh>
    <rPh sb="8" eb="10">
      <t>カサン</t>
    </rPh>
    <phoneticPr fontId="27"/>
  </si>
  <si>
    <t>排せつ支援加算</t>
    <rPh sb="0" eb="1">
      <t>ハイ</t>
    </rPh>
    <rPh sb="3" eb="5">
      <t>シエン</t>
    </rPh>
    <rPh sb="5" eb="7">
      <t>カサン</t>
    </rPh>
    <phoneticPr fontId="27"/>
  </si>
  <si>
    <t>介護老人保健施設</t>
    <phoneticPr fontId="1"/>
  </si>
  <si>
    <t>ユニット型介護老人保健施設</t>
    <phoneticPr fontId="1"/>
  </si>
  <si>
    <t>基本型</t>
    <rPh sb="0" eb="2">
      <t>キホン</t>
    </rPh>
    <phoneticPr fontId="1"/>
  </si>
  <si>
    <t>在宅強化型</t>
    <phoneticPr fontId="1"/>
  </si>
  <si>
    <t>介護保健施設サービス費の算定</t>
    <rPh sb="0" eb="2">
      <t>カイゴ</t>
    </rPh>
    <rPh sb="2" eb="4">
      <t>ホケン</t>
    </rPh>
    <rPh sb="4" eb="6">
      <t>シセツ</t>
    </rPh>
    <phoneticPr fontId="1"/>
  </si>
  <si>
    <t>注1</t>
    <rPh sb="0" eb="1">
      <t>チュウ</t>
    </rPh>
    <phoneticPr fontId="1"/>
  </si>
  <si>
    <t>人員区分</t>
    <rPh sb="0" eb="2">
      <t>ジンイン</t>
    </rPh>
    <rPh sb="2" eb="4">
      <t>クブン</t>
    </rPh>
    <phoneticPr fontId="1"/>
  </si>
  <si>
    <t>ロ：ユニット</t>
    <phoneticPr fontId="1"/>
  </si>
  <si>
    <t>減算型</t>
    <phoneticPr fontId="1"/>
  </si>
  <si>
    <t>あり（医師）</t>
    <rPh sb="3" eb="5">
      <t>イシ</t>
    </rPh>
    <phoneticPr fontId="1"/>
  </si>
  <si>
    <t>（看護職員）</t>
    <rPh sb="1" eb="3">
      <t>カンゴ</t>
    </rPh>
    <rPh sb="3" eb="5">
      <t>ショクイン</t>
    </rPh>
    <phoneticPr fontId="1"/>
  </si>
  <si>
    <t>（理学療法士）</t>
    <rPh sb="1" eb="3">
      <t>リガク</t>
    </rPh>
    <rPh sb="3" eb="6">
      <t>リョウホウシ</t>
    </rPh>
    <phoneticPr fontId="1"/>
  </si>
  <si>
    <t>（介護支援専門員）</t>
    <rPh sb="1" eb="3">
      <t>カイゴ</t>
    </rPh>
    <rPh sb="3" eb="5">
      <t>シエン</t>
    </rPh>
    <rPh sb="5" eb="8">
      <t>センモンイン</t>
    </rPh>
    <phoneticPr fontId="1"/>
  </si>
  <si>
    <t>（言語聴覚士）</t>
    <rPh sb="1" eb="6">
      <t>ゲンゴチョウカクシ</t>
    </rPh>
    <phoneticPr fontId="1"/>
  </si>
  <si>
    <t>あり（作業療法士）</t>
    <rPh sb="3" eb="5">
      <t>サギョウ</t>
    </rPh>
    <rPh sb="5" eb="8">
      <t>リョウホウシ</t>
    </rPh>
    <phoneticPr fontId="1"/>
  </si>
  <si>
    <t>対応不可</t>
    <phoneticPr fontId="1"/>
  </si>
  <si>
    <t>対応可</t>
    <phoneticPr fontId="1"/>
  </si>
  <si>
    <t>減算型</t>
    <rPh sb="0" eb="2">
      <t>ゲンサン</t>
    </rPh>
    <rPh sb="2" eb="3">
      <t>ガタ</t>
    </rPh>
    <phoneticPr fontId="1"/>
  </si>
  <si>
    <t>基準型</t>
    <rPh sb="0" eb="2">
      <t>キジュン</t>
    </rPh>
    <rPh sb="2" eb="3">
      <t>ガタ</t>
    </rPh>
    <phoneticPr fontId="1"/>
  </si>
  <si>
    <t>あり</t>
    <phoneticPr fontId="1"/>
  </si>
  <si>
    <t>なし</t>
    <phoneticPr fontId="1"/>
  </si>
  <si>
    <t>特別療養費加算項目</t>
    <rPh sb="0" eb="2">
      <t>トクベツ</t>
    </rPh>
    <rPh sb="2" eb="5">
      <t>リョウヨウヒ</t>
    </rPh>
    <rPh sb="5" eb="7">
      <t>カサン</t>
    </rPh>
    <rPh sb="7" eb="9">
      <t>コウモク</t>
    </rPh>
    <phoneticPr fontId="1"/>
  </si>
  <si>
    <t>重症皮膚潰瘍管理指導</t>
    <rPh sb="0" eb="2">
      <t>ジュウショウ</t>
    </rPh>
    <rPh sb="2" eb="4">
      <t>ヒフ</t>
    </rPh>
    <rPh sb="4" eb="6">
      <t>カイヨウ</t>
    </rPh>
    <rPh sb="6" eb="8">
      <t>カンリ</t>
    </rPh>
    <rPh sb="8" eb="10">
      <t>シドウ</t>
    </rPh>
    <phoneticPr fontId="1"/>
  </si>
  <si>
    <t>薬剤管理指導</t>
    <rPh sb="0" eb="2">
      <t>ヤクザイ</t>
    </rPh>
    <rPh sb="2" eb="4">
      <t>カンリ</t>
    </rPh>
    <rPh sb="4" eb="6">
      <t>シドウ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</si>
  <si>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</si>
  <si>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</si>
  <si>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人</t>
    <rPh sb="0" eb="1">
      <t>ヒト</t>
    </rPh>
    <phoneticPr fontId="1"/>
  </si>
  <si>
    <t>在宅復帰・在宅療養支援機能加算</t>
    <phoneticPr fontId="1"/>
  </si>
  <si>
    <t>個別リハビリテーション実施加算</t>
  </si>
  <si>
    <t>重度療養管理加算</t>
  </si>
  <si>
    <t>感染症等～短期療養費を支給する場合</t>
  </si>
  <si>
    <t>連続30日超えの短期療養を受けている場合</t>
  </si>
  <si>
    <t>介護職員処遇改善加算　※施設で確認</t>
  </si>
  <si>
    <t>介護保健施設短期入所療養介護費の算定</t>
    <rPh sb="0" eb="2">
      <t>カイゴ</t>
    </rPh>
    <rPh sb="2" eb="4">
      <t>ホケン</t>
    </rPh>
    <rPh sb="4" eb="6">
      <t>シセツ</t>
    </rPh>
    <rPh sb="6" eb="8">
      <t>タンキ</t>
    </rPh>
    <rPh sb="8" eb="10">
      <t>ニュウショ</t>
    </rPh>
    <rPh sb="10" eb="12">
      <t>リョウヨウ</t>
    </rPh>
    <rPh sb="12" eb="14">
      <t>カイゴ</t>
    </rPh>
    <phoneticPr fontId="1"/>
  </si>
  <si>
    <t>注2</t>
    <rPh sb="0" eb="1">
      <t>チュウ</t>
    </rPh>
    <phoneticPr fontId="1"/>
  </si>
  <si>
    <t>短期</t>
    <rPh sb="0" eb="2">
      <t>タンキ</t>
    </rPh>
    <phoneticPr fontId="1"/>
  </si>
  <si>
    <t>予防</t>
    <rPh sb="0" eb="2">
      <t>ヨボウ</t>
    </rPh>
    <phoneticPr fontId="1"/>
  </si>
  <si>
    <t>イ（1、2）</t>
    <phoneticPr fontId="1"/>
  </si>
  <si>
    <t>イ（3）</t>
    <phoneticPr fontId="1"/>
  </si>
  <si>
    <t>ユニットにおける職員に係る減算</t>
    <phoneticPr fontId="1"/>
  </si>
  <si>
    <t>夜勤職員配置加算</t>
    <phoneticPr fontId="1"/>
  </si>
  <si>
    <t>リハビリテーション提供体制</t>
    <rPh sb="9" eb="11">
      <t>テイキョウ</t>
    </rPh>
    <rPh sb="11" eb="13">
      <t>タイセイ</t>
    </rPh>
    <phoneticPr fontId="1"/>
  </si>
  <si>
    <t>言語聴覚療法</t>
    <rPh sb="0" eb="2">
      <t>ゲンゴ</t>
    </rPh>
    <rPh sb="2" eb="4">
      <t>チョウカク</t>
    </rPh>
    <rPh sb="4" eb="6">
      <t>リョウホウ</t>
    </rPh>
    <phoneticPr fontId="1"/>
  </si>
  <si>
    <t>精神科作業療法</t>
    <rPh sb="0" eb="3">
      <t>セイシンカ</t>
    </rPh>
    <rPh sb="3" eb="5">
      <t>サギョウ</t>
    </rPh>
    <rPh sb="5" eb="7">
      <t>リョウホウ</t>
    </rPh>
    <phoneticPr fontId="1"/>
  </si>
  <si>
    <t>その他</t>
    <rPh sb="2" eb="3">
      <t>タ</t>
    </rPh>
    <phoneticPr fontId="1"/>
  </si>
  <si>
    <t>在宅復帰・在宅療養支援機能加算</t>
    <phoneticPr fontId="1"/>
  </si>
  <si>
    <t>特別療養費加算項目</t>
    <rPh sb="0" eb="2">
      <t>トクベツ</t>
    </rPh>
    <rPh sb="2" eb="5">
      <t>リョウヨウヒ</t>
    </rPh>
    <rPh sb="5" eb="7">
      <t>カサン</t>
    </rPh>
    <rPh sb="7" eb="9">
      <t>コウモク</t>
    </rPh>
    <phoneticPr fontId="1"/>
  </si>
  <si>
    <t>〇</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</si>
  <si>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</si>
  <si>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</si>
  <si>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イ（4）</t>
    <phoneticPr fontId="1"/>
  </si>
  <si>
    <t>療養食加算</t>
    <phoneticPr fontId="1"/>
  </si>
  <si>
    <t>認知症専門ケア加算</t>
  </si>
  <si>
    <t>認知症専門ケア加算</t>
    <phoneticPr fontId="1"/>
  </si>
  <si>
    <t>緊急時施設療養費</t>
    <rPh sb="0" eb="3">
      <t>キンキュウジ</t>
    </rPh>
    <rPh sb="3" eb="5">
      <t>シセツ</t>
    </rPh>
    <rPh sb="5" eb="7">
      <t>リョウヨウ</t>
    </rPh>
    <rPh sb="7" eb="8">
      <t>ヒ</t>
    </rPh>
    <phoneticPr fontId="2"/>
  </si>
  <si>
    <t>イ（1、2）</t>
  </si>
  <si>
    <t>老健</t>
    <rPh sb="0" eb="2">
      <t>ロウケン</t>
    </rPh>
    <phoneticPr fontId="1"/>
  </si>
  <si>
    <t>通リ</t>
    <rPh sb="0" eb="1">
      <t>ツウ</t>
    </rPh>
    <phoneticPr fontId="1"/>
  </si>
  <si>
    <t>時間延長サービス体制</t>
  </si>
  <si>
    <t>事業所規模</t>
  </si>
  <si>
    <t>理学療法士等体制強化加算</t>
  </si>
  <si>
    <t>入浴介助加算</t>
  </si>
  <si>
    <t>短期集中個別リハビリテーション実施加算</t>
  </si>
  <si>
    <t>認知症短期集中リハビリテーション加算</t>
  </si>
  <si>
    <t>運動器機能向上加算</t>
  </si>
  <si>
    <t>選択的サービス複数実施加算</t>
  </si>
  <si>
    <t>生活行為向上リハビリテーション実施加算</t>
  </si>
  <si>
    <t>中重度者ケア体制加算</t>
  </si>
  <si>
    <t>平均利用延人員数の取扱い</t>
  </si>
  <si>
    <t>所要時間による区分の取扱い</t>
    <rPh sb="7" eb="9">
      <t>クブン</t>
    </rPh>
    <rPh sb="10" eb="12">
      <t>トリアツカ</t>
    </rPh>
    <phoneticPr fontId="2"/>
  </si>
  <si>
    <t>災害時等の取扱い</t>
  </si>
  <si>
    <t>定員超過利用</t>
  </si>
  <si>
    <t>リハビリテーション提供体制加算</t>
    <rPh sb="9" eb="11">
      <t>テイキョウ</t>
    </rPh>
    <rPh sb="11" eb="13">
      <t>タイセイ</t>
    </rPh>
    <rPh sb="13" eb="15">
      <t>カサン</t>
    </rPh>
    <phoneticPr fontId="27"/>
  </si>
  <si>
    <t>通常の事業の実施地域を越えて</t>
  </si>
  <si>
    <t>短期入所他を受けている場合</t>
    <rPh sb="2" eb="4">
      <t>ニュウショ</t>
    </rPh>
    <rPh sb="4" eb="5">
      <t>ホカ</t>
    </rPh>
    <rPh sb="6" eb="7">
      <t>ウ</t>
    </rPh>
    <rPh sb="11" eb="13">
      <t>バアイ</t>
    </rPh>
    <phoneticPr fontId="2"/>
  </si>
  <si>
    <t>注20</t>
    <rPh sb="0" eb="1">
      <t>チュウ</t>
    </rPh>
    <phoneticPr fontId="2"/>
  </si>
  <si>
    <t>送迎を行わない場合の減算</t>
  </si>
  <si>
    <t>対応不可</t>
    <phoneticPr fontId="1"/>
  </si>
  <si>
    <t>通常規模の事業所</t>
    <rPh sb="0" eb="2">
      <t>ツウジョウ</t>
    </rPh>
    <rPh sb="2" eb="4">
      <t>キボ</t>
    </rPh>
    <rPh sb="5" eb="8">
      <t>ジギョウショ</t>
    </rPh>
    <phoneticPr fontId="1"/>
  </si>
  <si>
    <t>大規模の事業所（Ⅰ）</t>
    <rPh sb="0" eb="3">
      <t>ダイキボ</t>
    </rPh>
    <rPh sb="4" eb="7">
      <t>ジギョウショ</t>
    </rPh>
    <phoneticPr fontId="1"/>
  </si>
  <si>
    <t>大規模の事業所（Ⅱ）</t>
    <rPh sb="0" eb="3">
      <t>ダイキボ</t>
    </rPh>
    <rPh sb="4" eb="7">
      <t>ジギョウショ</t>
    </rPh>
    <phoneticPr fontId="1"/>
  </si>
  <si>
    <t>イロハ</t>
    <phoneticPr fontId="1"/>
  </si>
  <si>
    <t>職員の欠員による減算状況</t>
    <rPh sb="0" eb="2">
      <t>ショクイン</t>
    </rPh>
    <rPh sb="3" eb="5">
      <t>ケツイン</t>
    </rPh>
    <rPh sb="8" eb="10">
      <t>ゲンサン</t>
    </rPh>
    <rPh sb="10" eb="12">
      <t>ジョウキョウ</t>
    </rPh>
    <phoneticPr fontId="1"/>
  </si>
  <si>
    <t>〇</t>
    <phoneticPr fontId="1"/>
  </si>
  <si>
    <t>栄養改善体制</t>
    <rPh sb="4" eb="6">
      <t>タイセイ</t>
    </rPh>
    <phoneticPr fontId="1"/>
  </si>
  <si>
    <t>口腔機能向上体制</t>
    <rPh sb="6" eb="8">
      <t>タイセイ</t>
    </rPh>
    <phoneticPr fontId="1"/>
  </si>
  <si>
    <t>注19</t>
    <rPh sb="0" eb="1">
      <t>チュウ</t>
    </rPh>
    <phoneticPr fontId="2"/>
  </si>
  <si>
    <t>ホ</t>
    <phoneticPr fontId="1"/>
  </si>
  <si>
    <t>ヘ</t>
    <phoneticPr fontId="1"/>
  </si>
  <si>
    <t>注2</t>
  </si>
  <si>
    <t>ロ</t>
    <phoneticPr fontId="1"/>
  </si>
  <si>
    <t>ホ</t>
    <phoneticPr fontId="2"/>
  </si>
  <si>
    <t>ト</t>
    <phoneticPr fontId="1"/>
  </si>
  <si>
    <t>チ</t>
    <phoneticPr fontId="1"/>
  </si>
  <si>
    <t>事業所評価加算（申出）の有無</t>
    <rPh sb="8" eb="10">
      <t>モウシデ</t>
    </rPh>
    <rPh sb="12" eb="14">
      <t>ウム</t>
    </rPh>
    <phoneticPr fontId="1"/>
  </si>
  <si>
    <t>事業所と同一の敷地内～に居住する利用者に対する取扱い</t>
    <rPh sb="0" eb="3">
      <t>ジギョウショ</t>
    </rPh>
    <rPh sb="4" eb="6">
      <t>ドウイツ</t>
    </rPh>
    <rPh sb="7" eb="9">
      <t>シキチ</t>
    </rPh>
    <rPh sb="9" eb="10">
      <t>ナイ</t>
    </rPh>
    <rPh sb="12" eb="14">
      <t>キョジュウ</t>
    </rPh>
    <rPh sb="16" eb="19">
      <t>リヨウシャ</t>
    </rPh>
    <rPh sb="20" eb="21">
      <t>タイ</t>
    </rPh>
    <rPh sb="23" eb="25">
      <t>トリアツカ</t>
    </rPh>
    <phoneticPr fontId="2"/>
  </si>
  <si>
    <t>②　（介護予防）短期入所療養介護</t>
    <rPh sb="10" eb="12">
      <t>ニュウショ</t>
    </rPh>
    <rPh sb="12" eb="14">
      <t>リョウヨウ</t>
    </rPh>
    <phoneticPr fontId="1"/>
  </si>
  <si>
    <t>③　（介護予防）通所リハビリテーション</t>
    <phoneticPr fontId="1"/>
  </si>
  <si>
    <t>①　介護老人保健施設</t>
    <rPh sb="2" eb="4">
      <t>カイゴ</t>
    </rPh>
    <rPh sb="4" eb="6">
      <t>ロウジン</t>
    </rPh>
    <rPh sb="6" eb="8">
      <t>ホケン</t>
    </rPh>
    <rPh sb="8" eb="10">
      <t>シセツ</t>
    </rPh>
    <phoneticPr fontId="1"/>
  </si>
  <si>
    <t>②　（介護予防）短期入所生活介護</t>
    <phoneticPr fontId="1"/>
  </si>
  <si>
    <t>①　指定介護老人福祉施設（特別養護老人ホーム）</t>
    <rPh sb="2" eb="4">
      <t>シテイ</t>
    </rPh>
    <rPh sb="4" eb="6">
      <t>カイゴ</t>
    </rPh>
    <rPh sb="6" eb="8">
      <t>ロウジン</t>
    </rPh>
    <rPh sb="8" eb="10">
      <t>フクシ</t>
    </rPh>
    <rPh sb="10" eb="12">
      <t>シセツ</t>
    </rPh>
    <rPh sb="13" eb="15">
      <t>トクベツ</t>
    </rPh>
    <rPh sb="15" eb="17">
      <t>ヨウゴ</t>
    </rPh>
    <rPh sb="17" eb="19">
      <t>ロウジン</t>
    </rPh>
    <phoneticPr fontId="1"/>
  </si>
  <si>
    <t>①　介護療養型医療施設</t>
    <rPh sb="2" eb="4">
      <t>カイゴ</t>
    </rPh>
    <rPh sb="4" eb="7">
      <t>リョウヨウガタ</t>
    </rPh>
    <rPh sb="7" eb="9">
      <t>イリョウ</t>
    </rPh>
    <rPh sb="9" eb="11">
      <t>シセツ</t>
    </rPh>
    <phoneticPr fontId="1"/>
  </si>
  <si>
    <t>病　院</t>
    <rPh sb="0" eb="1">
      <t>ヤマイ</t>
    </rPh>
    <rPh sb="2" eb="3">
      <t>イン</t>
    </rPh>
    <phoneticPr fontId="1"/>
  </si>
  <si>
    <t>入院患者に関する基準</t>
    <rPh sb="0" eb="2">
      <t>ニュウイン</t>
    </rPh>
    <rPh sb="2" eb="4">
      <t>カンジャ</t>
    </rPh>
    <rPh sb="5" eb="6">
      <t>カン</t>
    </rPh>
    <rPh sb="8" eb="10">
      <t>キジュン</t>
    </rPh>
    <phoneticPr fontId="1"/>
  </si>
  <si>
    <t>夜間勤務等看護加算</t>
  </si>
  <si>
    <t>若年性認知症患者受入加算</t>
  </si>
  <si>
    <t>試行的退院費用</t>
    <rPh sb="0" eb="2">
      <t>シコウ</t>
    </rPh>
    <rPh sb="2" eb="3">
      <t>テキ</t>
    </rPh>
    <rPh sb="3" eb="5">
      <t>タイイン</t>
    </rPh>
    <rPh sb="5" eb="7">
      <t>ヒヨウ</t>
    </rPh>
    <phoneticPr fontId="2"/>
  </si>
  <si>
    <t>入院患者が他医療機関へ受診したときの費用</t>
    <rPh sb="0" eb="2">
      <t>ニュウイン</t>
    </rPh>
    <rPh sb="2" eb="4">
      <t>カンジャ</t>
    </rPh>
    <rPh sb="5" eb="6">
      <t>ホカ</t>
    </rPh>
    <rPh sb="6" eb="8">
      <t>イリョウ</t>
    </rPh>
    <rPh sb="8" eb="10">
      <t>キカン</t>
    </rPh>
    <rPh sb="11" eb="13">
      <t>ジュシン</t>
    </rPh>
    <rPh sb="18" eb="20">
      <t>ヒヨウ</t>
    </rPh>
    <phoneticPr fontId="2"/>
  </si>
  <si>
    <t>従来型個室に入所していた者の取扱い</t>
    <rPh sb="0" eb="3">
      <t>ジュウライガタ</t>
    </rPh>
    <rPh sb="3" eb="5">
      <t>コシツ</t>
    </rPh>
    <rPh sb="6" eb="8">
      <t>ニュウショ</t>
    </rPh>
    <rPh sb="12" eb="13">
      <t>モノ</t>
    </rPh>
    <rPh sb="14" eb="16">
      <t>トリアツカ</t>
    </rPh>
    <phoneticPr fontId="2"/>
  </si>
  <si>
    <t>感染症等により従来型個室への入院が必要である者等への算定</t>
    <rPh sb="0" eb="3">
      <t>カンセンショウ</t>
    </rPh>
    <rPh sb="3" eb="4">
      <t>トウ</t>
    </rPh>
    <rPh sb="7" eb="10">
      <t>ジュウライガタ</t>
    </rPh>
    <rPh sb="10" eb="12">
      <t>コシツ</t>
    </rPh>
    <rPh sb="14" eb="16">
      <t>ニュウイン</t>
    </rPh>
    <rPh sb="17" eb="19">
      <t>ヒツヨウ</t>
    </rPh>
    <rPh sb="22" eb="23">
      <t>モノ</t>
    </rPh>
    <rPh sb="23" eb="24">
      <t>トウ</t>
    </rPh>
    <rPh sb="26" eb="28">
      <t>サンテイ</t>
    </rPh>
    <phoneticPr fontId="2"/>
  </si>
  <si>
    <t>基準型</t>
    <rPh sb="0" eb="2">
      <t>キジュン</t>
    </rPh>
    <rPh sb="2" eb="3">
      <t>ガタ</t>
    </rPh>
    <phoneticPr fontId="1"/>
  </si>
  <si>
    <t>減算型</t>
    <rPh sb="0" eb="2">
      <t>ゲンサン</t>
    </rPh>
    <rPh sb="2" eb="3">
      <t>ガタ</t>
    </rPh>
    <phoneticPr fontId="1"/>
  </si>
  <si>
    <t>□</t>
    <phoneticPr fontId="1"/>
  </si>
  <si>
    <t>■</t>
    <phoneticPr fontId="1"/>
  </si>
  <si>
    <t>Ⅰ型（療養機能強化型以外）</t>
    <rPh sb="1" eb="2">
      <t>ガタ</t>
    </rPh>
    <rPh sb="3" eb="5">
      <t>リョウヨウ</t>
    </rPh>
    <rPh sb="5" eb="7">
      <t>キノウ</t>
    </rPh>
    <rPh sb="7" eb="10">
      <t>キョウカガタ</t>
    </rPh>
    <rPh sb="10" eb="12">
      <t>イガイ</t>
    </rPh>
    <phoneticPr fontId="1"/>
  </si>
  <si>
    <t>Ⅰ型（療養機能強化型Ａ）</t>
    <rPh sb="1" eb="2">
      <t>ガタ</t>
    </rPh>
    <rPh sb="3" eb="5">
      <t>リョウヨウ</t>
    </rPh>
    <rPh sb="5" eb="7">
      <t>キノウ</t>
    </rPh>
    <rPh sb="7" eb="10">
      <t>キョウカガタ</t>
    </rPh>
    <phoneticPr fontId="1"/>
  </si>
  <si>
    <t>Ⅰ型（療養機能強化型Ｂ）</t>
    <rPh sb="1" eb="2">
      <t>ガタ</t>
    </rPh>
    <rPh sb="3" eb="5">
      <t>リョウヨウ</t>
    </rPh>
    <rPh sb="5" eb="7">
      <t>キノウ</t>
    </rPh>
    <rPh sb="7" eb="10">
      <t>キョウカガタ</t>
    </rPh>
    <phoneticPr fontId="1"/>
  </si>
  <si>
    <t>Ⅱ型（療養機能強化型以外）</t>
    <rPh sb="1" eb="2">
      <t>ガタ</t>
    </rPh>
    <rPh sb="3" eb="5">
      <t>リョウヨウ</t>
    </rPh>
    <rPh sb="5" eb="7">
      <t>キノウ</t>
    </rPh>
    <rPh sb="7" eb="10">
      <t>キョウカガタ</t>
    </rPh>
    <rPh sb="10" eb="12">
      <t>イガイ</t>
    </rPh>
    <phoneticPr fontId="1"/>
  </si>
  <si>
    <t>Ⅱ型（療養機能強化型）</t>
    <rPh sb="1" eb="2">
      <t>ガタ</t>
    </rPh>
    <rPh sb="3" eb="5">
      <t>リョウヨウ</t>
    </rPh>
    <rPh sb="5" eb="7">
      <t>キノウ</t>
    </rPh>
    <rPh sb="7" eb="10">
      <t>キョウカガタ</t>
    </rPh>
    <phoneticPr fontId="1"/>
  </si>
  <si>
    <t>Ⅲ型</t>
    <rPh sb="1" eb="2">
      <t>ガタ</t>
    </rPh>
    <phoneticPr fontId="1"/>
  </si>
  <si>
    <t>Ⅰ型</t>
    <rPh sb="1" eb="2">
      <t>ガタ</t>
    </rPh>
    <phoneticPr fontId="1"/>
  </si>
  <si>
    <t>Ⅱ型</t>
    <rPh sb="1" eb="2">
      <t>ガタ</t>
    </rPh>
    <phoneticPr fontId="1"/>
  </si>
  <si>
    <t>施設サービス費(区分)　　　　病院療養型</t>
    <phoneticPr fontId="1"/>
  </si>
  <si>
    <t>〇</t>
    <phoneticPr fontId="1"/>
  </si>
  <si>
    <t>イ5</t>
  </si>
  <si>
    <t>イ</t>
    <phoneticPr fontId="1"/>
  </si>
  <si>
    <t>加算型Ⅰ</t>
    <rPh sb="0" eb="2">
      <t>カサン</t>
    </rPh>
    <rPh sb="2" eb="3">
      <t>ガタ</t>
    </rPh>
    <phoneticPr fontId="1"/>
  </si>
  <si>
    <t>加算型Ⅱ</t>
    <rPh sb="0" eb="2">
      <t>カサン</t>
    </rPh>
    <rPh sb="2" eb="3">
      <t>ガタ</t>
    </rPh>
    <phoneticPr fontId="1"/>
  </si>
  <si>
    <t>加算型Ⅳ</t>
    <rPh sb="0" eb="2">
      <t>カサン</t>
    </rPh>
    <rPh sb="2" eb="3">
      <t>ガタ</t>
    </rPh>
    <phoneticPr fontId="1"/>
  </si>
  <si>
    <t>加算型Ⅲ</t>
    <rPh sb="0" eb="2">
      <t>カサン</t>
    </rPh>
    <rPh sb="2" eb="3">
      <t>ガタ</t>
    </rPh>
    <phoneticPr fontId="1"/>
  </si>
  <si>
    <t>注1</t>
    <rPh sb="0" eb="1">
      <t>チュウ</t>
    </rPh>
    <phoneticPr fontId="1"/>
  </si>
  <si>
    <t>注2</t>
    <rPh sb="0" eb="1">
      <t>チュウ</t>
    </rPh>
    <phoneticPr fontId="1"/>
  </si>
  <si>
    <t>一定の要件を満たす入院患者の数が基準に満たさない場合の減算</t>
    <rPh sb="0" eb="2">
      <t>イッテイ</t>
    </rPh>
    <rPh sb="3" eb="5">
      <t>ヨウケン</t>
    </rPh>
    <rPh sb="6" eb="7">
      <t>ミ</t>
    </rPh>
    <rPh sb="9" eb="11">
      <t>ニュウイン</t>
    </rPh>
    <rPh sb="11" eb="13">
      <t>カンジャ</t>
    </rPh>
    <rPh sb="14" eb="15">
      <t>スウ</t>
    </rPh>
    <rPh sb="16" eb="18">
      <t>キジュン</t>
    </rPh>
    <rPh sb="19" eb="20">
      <t>ミ</t>
    </rPh>
    <rPh sb="24" eb="26">
      <t>バアイ</t>
    </rPh>
    <rPh sb="27" eb="29">
      <t>ゲンサン</t>
    </rPh>
    <phoneticPr fontId="1"/>
  </si>
  <si>
    <t>なし</t>
    <phoneticPr fontId="1"/>
  </si>
  <si>
    <t>あり</t>
    <phoneticPr fontId="1"/>
  </si>
  <si>
    <t>注3</t>
    <rPh sb="0" eb="1">
      <t>チュウ</t>
    </rPh>
    <phoneticPr fontId="1"/>
  </si>
  <si>
    <t>ユニットケア体制</t>
    <rPh sb="6" eb="8">
      <t>タイセイ</t>
    </rPh>
    <phoneticPr fontId="1"/>
  </si>
  <si>
    <t>対応不可</t>
    <rPh sb="0" eb="2">
      <t>タイオウ</t>
    </rPh>
    <rPh sb="2" eb="4">
      <t>フカ</t>
    </rPh>
    <phoneticPr fontId="1"/>
  </si>
  <si>
    <t>対応可</t>
    <rPh sb="0" eb="2">
      <t>タイオウ</t>
    </rPh>
    <rPh sb="2" eb="3">
      <t>カ</t>
    </rPh>
    <phoneticPr fontId="1"/>
  </si>
  <si>
    <t>〇</t>
    <phoneticPr fontId="1"/>
  </si>
  <si>
    <t>医療法施行規則49条の適用</t>
    <phoneticPr fontId="1"/>
  </si>
  <si>
    <t>基準</t>
    <rPh sb="0" eb="2">
      <t>キジュン</t>
    </rPh>
    <phoneticPr fontId="1"/>
  </si>
  <si>
    <t>医師の配置基準</t>
    <rPh sb="0" eb="2">
      <t>イシ</t>
    </rPh>
    <rPh sb="5" eb="7">
      <t>キジュン</t>
    </rPh>
    <phoneticPr fontId="1"/>
  </si>
  <si>
    <t>（Ⅲ）</t>
    <phoneticPr fontId="1"/>
  </si>
  <si>
    <t>（Ⅳ）</t>
    <phoneticPr fontId="1"/>
  </si>
  <si>
    <t>あり</t>
    <phoneticPr fontId="1"/>
  </si>
  <si>
    <t>イ6</t>
  </si>
  <si>
    <t>運</t>
    <rPh sb="0" eb="1">
      <t>ウン</t>
    </rPh>
    <phoneticPr fontId="1"/>
  </si>
  <si>
    <t>イ8</t>
  </si>
  <si>
    <t>イ9</t>
  </si>
  <si>
    <t>イ10</t>
  </si>
  <si>
    <t>イ11</t>
  </si>
  <si>
    <t>イ12</t>
  </si>
  <si>
    <t>イ13</t>
  </si>
  <si>
    <t>〇</t>
    <phoneticPr fontId="1"/>
  </si>
  <si>
    <t>イ15</t>
  </si>
  <si>
    <t>特養</t>
    <rPh sb="0" eb="2">
      <t>トクヨウ</t>
    </rPh>
    <phoneticPr fontId="1"/>
  </si>
  <si>
    <t>短期</t>
    <rPh sb="0" eb="2">
      <t>タンキ</t>
    </rPh>
    <phoneticPr fontId="1"/>
  </si>
  <si>
    <t>予防</t>
    <rPh sb="0" eb="2">
      <t>ヨボウ</t>
    </rPh>
    <phoneticPr fontId="1"/>
  </si>
  <si>
    <t>集団コミュニケーション療法</t>
    <rPh sb="0" eb="2">
      <t>シュウダン</t>
    </rPh>
    <rPh sb="11" eb="13">
      <t>リョウホウ</t>
    </rPh>
    <phoneticPr fontId="1"/>
  </si>
  <si>
    <t>イ16</t>
  </si>
  <si>
    <t>理学療法Ⅰ</t>
    <rPh sb="0" eb="2">
      <t>リガク</t>
    </rPh>
    <rPh sb="2" eb="4">
      <t>リョウホウ</t>
    </rPh>
    <phoneticPr fontId="1"/>
  </si>
  <si>
    <t>作業療法</t>
    <rPh sb="0" eb="2">
      <t>サギョウ</t>
    </rPh>
    <rPh sb="2" eb="4">
      <t>リョウホウ</t>
    </rPh>
    <phoneticPr fontId="1"/>
  </si>
  <si>
    <t>言語聴覚療法</t>
    <rPh sb="0" eb="2">
      <t>ゲンゴ</t>
    </rPh>
    <rPh sb="2" eb="4">
      <t>チョウカク</t>
    </rPh>
    <rPh sb="4" eb="6">
      <t>リョウホウ</t>
    </rPh>
    <phoneticPr fontId="1"/>
  </si>
  <si>
    <t>精神科作業療法</t>
    <rPh sb="0" eb="3">
      <t>セイシンカ</t>
    </rPh>
    <rPh sb="3" eb="5">
      <t>サギョウ</t>
    </rPh>
    <rPh sb="5" eb="7">
      <t>リョウホウ</t>
    </rPh>
    <phoneticPr fontId="1"/>
  </si>
  <si>
    <t>その他</t>
    <rPh sb="2" eb="3">
      <t>タ</t>
    </rPh>
    <phoneticPr fontId="1"/>
  </si>
  <si>
    <t>認知症短期集中リハビリテーション加算</t>
    <rPh sb="0" eb="3">
      <t>ニンチショウ</t>
    </rPh>
    <rPh sb="3" eb="5">
      <t>タンキ</t>
    </rPh>
    <rPh sb="5" eb="7">
      <t>シュウチュウ</t>
    </rPh>
    <rPh sb="16" eb="18">
      <t>カサン</t>
    </rPh>
    <phoneticPr fontId="1"/>
  </si>
  <si>
    <t>イ17</t>
  </si>
  <si>
    <t>イ18</t>
  </si>
  <si>
    <t>イ19</t>
  </si>
  <si>
    <t>イ20</t>
  </si>
  <si>
    <t>加算型Ⅰ</t>
    <rPh sb="0" eb="2">
      <t>カサン</t>
    </rPh>
    <rPh sb="2" eb="3">
      <t>ガタ</t>
    </rPh>
    <phoneticPr fontId="1"/>
  </si>
  <si>
    <t>ロ（6）</t>
    <phoneticPr fontId="1"/>
  </si>
  <si>
    <t>ロ（7）</t>
  </si>
  <si>
    <t>ロ（8）</t>
  </si>
  <si>
    <t>介護職員処遇改善加算</t>
    <phoneticPr fontId="1"/>
  </si>
  <si>
    <t>②　（介護予防）短期入所療養介護【病院療養型、ユニット型病院療養型、病院経過型、ユニット型病院経過型】</t>
    <rPh sb="10" eb="12">
      <t>ニュウショ</t>
    </rPh>
    <rPh sb="12" eb="14">
      <t>リョウヨウ</t>
    </rPh>
    <rPh sb="17" eb="19">
      <t>ビョウイン</t>
    </rPh>
    <rPh sb="19" eb="22">
      <t>リョウヨウガタ</t>
    </rPh>
    <rPh sb="27" eb="28">
      <t>ガタ</t>
    </rPh>
    <rPh sb="28" eb="30">
      <t>ビョウイン</t>
    </rPh>
    <rPh sb="30" eb="33">
      <t>リョウヨウガタ</t>
    </rPh>
    <rPh sb="34" eb="36">
      <t>ビョウイン</t>
    </rPh>
    <rPh sb="36" eb="38">
      <t>ケイカ</t>
    </rPh>
    <rPh sb="38" eb="39">
      <t>ガタ</t>
    </rPh>
    <rPh sb="44" eb="45">
      <t>ガタ</t>
    </rPh>
    <rPh sb="45" eb="47">
      <t>ビョウイン</t>
    </rPh>
    <rPh sb="47" eb="49">
      <t>ケイカ</t>
    </rPh>
    <rPh sb="49" eb="50">
      <t>ガタ</t>
    </rPh>
    <phoneticPr fontId="1"/>
  </si>
  <si>
    <t>ロ（9）</t>
    <phoneticPr fontId="1"/>
  </si>
  <si>
    <t>ロ（10）</t>
    <phoneticPr fontId="1"/>
  </si>
  <si>
    <t>特定診療費項目</t>
    <rPh sb="0" eb="2">
      <t>トクテイ</t>
    </rPh>
    <rPh sb="2" eb="5">
      <t>シンリョウヒ</t>
    </rPh>
    <rPh sb="5" eb="7">
      <t>コウモク</t>
    </rPh>
    <phoneticPr fontId="1"/>
  </si>
  <si>
    <t>【１】共通</t>
    <rPh sb="3" eb="5">
      <t>キョウツウ</t>
    </rPh>
    <phoneticPr fontId="1"/>
  </si>
  <si>
    <t>【２】特養</t>
    <rPh sb="3" eb="5">
      <t>トクヨウ</t>
    </rPh>
    <phoneticPr fontId="1"/>
  </si>
  <si>
    <t>介護報酬の算定状況</t>
    <phoneticPr fontId="1"/>
  </si>
  <si>
    <t>従業者の勤務の体制及び勤務形態一覧表</t>
    <phoneticPr fontId="1"/>
  </si>
  <si>
    <t>※減算型、老人性認知症疾患療養病棟、診療所の場合は提出不要です。</t>
    <phoneticPr fontId="4"/>
  </si>
  <si>
    <t xml:space="preserve">   年</t>
    <phoneticPr fontId="4"/>
  </si>
  <si>
    <t>月分</t>
    <phoneticPr fontId="4"/>
  </si>
  <si>
    <t>夜間勤務等看護体制確認表</t>
  </si>
  <si>
    <t xml:space="preserve">   年</t>
    <phoneticPr fontId="4"/>
  </si>
  <si>
    <t>○</t>
    <phoneticPr fontId="4"/>
  </si>
  <si>
    <t>病　棟　名</t>
    <phoneticPr fontId="4"/>
  </si>
  <si>
    <t>種別【</t>
    <phoneticPr fontId="4"/>
  </si>
  <si>
    <t>基準</t>
    <phoneticPr fontId="4"/>
  </si>
  <si>
    <t>加算Ⅰ</t>
    <phoneticPr fontId="4"/>
  </si>
  <si>
    <t>加算Ⅱ</t>
    <phoneticPr fontId="4"/>
  </si>
  <si>
    <t>加算Ⅲ</t>
    <phoneticPr fontId="4"/>
  </si>
  <si>
    <t>加算Ⅳ</t>
    <phoneticPr fontId="4"/>
  </si>
  <si>
    <t>】</t>
    <phoneticPr fontId="4"/>
  </si>
  <si>
    <t>病　棟　名</t>
    <phoneticPr fontId="4"/>
  </si>
  <si>
    <t>北館２階</t>
    <rPh sb="0" eb="1">
      <t>キタ</t>
    </rPh>
    <rPh sb="1" eb="2">
      <t>カン</t>
    </rPh>
    <rPh sb="3" eb="4">
      <t>カイ</t>
    </rPh>
    <phoneticPr fontId="4"/>
  </si>
  <si>
    <t>種別【</t>
    <phoneticPr fontId="4"/>
  </si>
  <si>
    <t>基準</t>
    <phoneticPr fontId="4"/>
  </si>
  <si>
    <t>加算Ⅰ</t>
    <phoneticPr fontId="4"/>
  </si>
  <si>
    <t>加算Ⅲ</t>
    <phoneticPr fontId="4"/>
  </si>
  <si>
    <t>加算Ⅳ</t>
    <phoneticPr fontId="4"/>
  </si>
  <si>
    <t>】</t>
    <phoneticPr fontId="4"/>
  </si>
  <si>
    <t>勤務形態【</t>
    <phoneticPr fontId="4"/>
  </si>
  <si>
    <t>三交代</t>
    <phoneticPr fontId="4"/>
  </si>
  <si>
    <t>二交代</t>
    <phoneticPr fontId="4"/>
  </si>
  <si>
    <t>その他</t>
    <phoneticPr fontId="4"/>
  </si>
  <si>
    <t>】</t>
    <phoneticPr fontId="4"/>
  </si>
  <si>
    <t>勤務形態【</t>
    <phoneticPr fontId="4"/>
  </si>
  <si>
    <t>三交代</t>
    <phoneticPr fontId="4"/>
  </si>
  <si>
    <t>二交代</t>
    <phoneticPr fontId="4"/>
  </si>
  <si>
    <t>その他</t>
    <phoneticPr fontId="4"/>
  </si>
  <si>
    <t>夜勤時間帯【</t>
    <phoneticPr fontId="4"/>
  </si>
  <si>
    <t>午後</t>
    <rPh sb="0" eb="2">
      <t>ゴゴ</t>
    </rPh>
    <phoneticPr fontId="4"/>
  </si>
  <si>
    <t>時</t>
    <rPh sb="0" eb="1">
      <t>ジ</t>
    </rPh>
    <phoneticPr fontId="4"/>
  </si>
  <si>
    <t>分</t>
    <rPh sb="0" eb="1">
      <t>フン</t>
    </rPh>
    <phoneticPr fontId="4"/>
  </si>
  <si>
    <t>～</t>
    <phoneticPr fontId="4"/>
  </si>
  <si>
    <t>翌朝午前</t>
    <rPh sb="0" eb="1">
      <t>ヨク</t>
    </rPh>
    <rPh sb="1" eb="2">
      <t>アサ</t>
    </rPh>
    <rPh sb="2" eb="4">
      <t>ゴゼン</t>
    </rPh>
    <phoneticPr fontId="4"/>
  </si>
  <si>
    <t>（16時間）】</t>
    <rPh sb="3" eb="5">
      <t>ジカン</t>
    </rPh>
    <phoneticPr fontId="4"/>
  </si>
  <si>
    <t>夜勤時間帯【</t>
    <phoneticPr fontId="4"/>
  </si>
  <si>
    <t>～</t>
    <phoneticPr fontId="4"/>
  </si>
  <si>
    <t>平均入院患者数</t>
    <phoneticPr fontId="4"/>
  </si>
  <si>
    <t>人（Ａ）</t>
    <rPh sb="0" eb="1">
      <t>ニン</t>
    </rPh>
    <phoneticPr fontId="4"/>
  </si>
  <si>
    <t>平均入院患者数</t>
    <phoneticPr fontId="4"/>
  </si>
  <si>
    <t>夜勤に当る1日平均</t>
    <rPh sb="0" eb="2">
      <t>ヤキン</t>
    </rPh>
    <rPh sb="3" eb="4">
      <t>アタ</t>
    </rPh>
    <rPh sb="6" eb="7">
      <t>ヒ</t>
    </rPh>
    <rPh sb="7" eb="9">
      <t>ヘイキン</t>
    </rPh>
    <phoneticPr fontId="4"/>
  </si>
  <si>
    <t>人（Ｂ）</t>
    <rPh sb="0" eb="1">
      <t>ニン</t>
    </rPh>
    <phoneticPr fontId="4"/>
  </si>
  <si>
    <t>＝</t>
    <phoneticPr fontId="4"/>
  </si>
  <si>
    <t>延夜勤時間数（Ｃ）</t>
    <phoneticPr fontId="4"/>
  </si>
  <si>
    <t>＝</t>
    <phoneticPr fontId="4"/>
  </si>
  <si>
    <t>延夜勤時間数（Ｃ）</t>
    <phoneticPr fontId="4"/>
  </si>
  <si>
    <t>看護要員数</t>
    <phoneticPr fontId="4"/>
  </si>
  <si>
    <t>日数×</t>
    <phoneticPr fontId="4"/>
  </si>
  <si>
    <t>日数×</t>
    <phoneticPr fontId="4"/>
  </si>
  <si>
    <t xml:space="preserve">入院患者数 </t>
    <phoneticPr fontId="4"/>
  </si>
  <si>
    <t>：1（Ａ/Ｂ）</t>
    <phoneticPr fontId="4"/>
  </si>
  <si>
    <t>　対看護要員数</t>
    <phoneticPr fontId="4"/>
  </si>
  <si>
    <t>月平均夜勤時間数</t>
    <phoneticPr fontId="4"/>
  </si>
  <si>
    <t>延夜勤時間数（Ｃ－Ｄ）</t>
    <phoneticPr fontId="4"/>
  </si>
  <si>
    <t>（</t>
    <phoneticPr fontId="4"/>
  </si>
  <si>
    <t>-</t>
    <phoneticPr fontId="4"/>
  </si>
  <si>
    <t>）</t>
    <phoneticPr fontId="4"/>
  </si>
  <si>
    <t>延夜勤時間数（Ｃ－Ｄ）</t>
    <phoneticPr fontId="4"/>
  </si>
  <si>
    <t>（</t>
    <phoneticPr fontId="4"/>
  </si>
  <si>
    <t>-</t>
    <phoneticPr fontId="4"/>
  </si>
  <si>
    <t>）</t>
    <phoneticPr fontId="4"/>
  </si>
  <si>
    <t>夜勤時間帯に従事した実人員（Ｅ）</t>
    <phoneticPr fontId="4"/>
  </si>
  <si>
    <t>夜勤時間帯に従事した実人員（Ｅ）</t>
    <phoneticPr fontId="4"/>
  </si>
  <si>
    <t xml:space="preserve">                                          延夜勤時間数（Ｃ－Ｄ） </t>
  </si>
  <si>
    <t>番
号</t>
    <rPh sb="0" eb="1">
      <t>バン</t>
    </rPh>
    <rPh sb="2" eb="3">
      <t>ゴウ</t>
    </rPh>
    <phoneticPr fontId="4"/>
  </si>
  <si>
    <t>氏　名</t>
    <rPh sb="0" eb="1">
      <t>シ</t>
    </rPh>
    <rPh sb="2" eb="3">
      <t>ナ</t>
    </rPh>
    <phoneticPr fontId="4"/>
  </si>
  <si>
    <t>夜勤時間帯に従事した者（夜勤専従・16時間以下は除く）</t>
    <phoneticPr fontId="4"/>
  </si>
  <si>
    <t>看護師・准看護師・看護補助者の別</t>
    <phoneticPr fontId="4"/>
  </si>
  <si>
    <t>１日
曜日</t>
    <rPh sb="1" eb="2">
      <t>ヒ</t>
    </rPh>
    <rPh sb="3" eb="5">
      <t>ヨウビ</t>
    </rPh>
    <phoneticPr fontId="4"/>
  </si>
  <si>
    <t>２日
曜日</t>
    <rPh sb="1" eb="2">
      <t>ヒ</t>
    </rPh>
    <rPh sb="3" eb="5">
      <t>ヨウビ</t>
    </rPh>
    <phoneticPr fontId="4"/>
  </si>
  <si>
    <t>夜勤時間数（計）</t>
    <phoneticPr fontId="4"/>
  </si>
  <si>
    <t>備
考</t>
    <rPh sb="0" eb="1">
      <t>ソナエ</t>
    </rPh>
    <rPh sb="2" eb="3">
      <t>コウ</t>
    </rPh>
    <phoneticPr fontId="4"/>
  </si>
  <si>
    <t>夜勤時間帯に従事した者（夜勤専従・16時間以下は除く）</t>
    <phoneticPr fontId="4"/>
  </si>
  <si>
    <t>看護師・准看護師・看護補助者の別</t>
    <phoneticPr fontId="4"/>
  </si>
  <si>
    <t>全ての
従事者</t>
    <rPh sb="0" eb="1">
      <t>スベ</t>
    </rPh>
    <rPh sb="4" eb="7">
      <t>ジュウジシャ</t>
    </rPh>
    <phoneticPr fontId="4"/>
  </si>
  <si>
    <t>夜勤専従者</t>
    <rPh sb="0" eb="2">
      <t>ヤキン</t>
    </rPh>
    <rPh sb="2" eb="5">
      <t>センジュウシャ</t>
    </rPh>
    <phoneticPr fontId="4"/>
  </si>
  <si>
    <t>16時間以下の者（再掲）</t>
    <rPh sb="2" eb="4">
      <t>ジカン</t>
    </rPh>
    <rPh sb="4" eb="6">
      <t>イカ</t>
    </rPh>
    <rPh sb="7" eb="8">
      <t>モノ</t>
    </rPh>
    <rPh sb="9" eb="11">
      <t>サイケイ</t>
    </rPh>
    <phoneticPr fontId="4"/>
  </si>
  <si>
    <t>○○　○○</t>
    <phoneticPr fontId="4"/>
  </si>
  <si>
    <t>看護師</t>
    <phoneticPr fontId="4"/>
  </si>
  <si>
    <t>23-9</t>
    <phoneticPr fontId="4"/>
  </si>
  <si>
    <t>○○　○○</t>
    <phoneticPr fontId="4"/>
  </si>
  <si>
    <t>看護師</t>
    <rPh sb="0" eb="2">
      <t>カンゴ</t>
    </rPh>
    <rPh sb="2" eb="3">
      <t>シ</t>
    </rPh>
    <phoneticPr fontId="4"/>
  </si>
  <si>
    <t>17-9</t>
    <phoneticPr fontId="4"/>
  </si>
  <si>
    <t>看護補助者</t>
    <phoneticPr fontId="4"/>
  </si>
  <si>
    <t>夜勤時間数（計）</t>
    <phoneticPr fontId="4"/>
  </si>
  <si>
    <t>（Ｃ）</t>
    <phoneticPr fontId="4"/>
  </si>
  <si>
    <t>（Ｄ）</t>
    <phoneticPr fontId="4"/>
  </si>
  <si>
    <t>42</t>
    <phoneticPr fontId="4"/>
  </si>
  <si>
    <t>38</t>
    <phoneticPr fontId="4"/>
  </si>
  <si>
    <t>夜勤時間帯に従事した者（計）</t>
    <phoneticPr fontId="4"/>
  </si>
  <si>
    <t>（Ｅ）</t>
    <phoneticPr fontId="4"/>
  </si>
  <si>
    <t>（准）看護師</t>
    <phoneticPr fontId="4"/>
  </si>
  <si>
    <t>看護補助者</t>
    <phoneticPr fontId="4"/>
  </si>
  <si>
    <t>看護補助者</t>
    <phoneticPr fontId="4"/>
  </si>
  <si>
    <t>＊記載上の注意</t>
  </si>
  <si>
    <t xml:space="preserve">  １  この様式は病棟ごとに、直近（当月除く）３か月分の実績を暦月単位で月ごとに作成すること。</t>
    <phoneticPr fontId="4"/>
  </si>
  <si>
    <t xml:space="preserve">  ２  日付の欄には、夜勤時間帯に従事した夜勤時間を記入すること。（例：22時～7時）</t>
  </si>
  <si>
    <t xml:space="preserve">  ３  「夜勤時間数（計）」欄には日付の欄に記入した従事者の夜勤時間数の合計を記入する。ただし、</t>
  </si>
  <si>
    <t xml:space="preserve">    夜勤時間数（計）の合計を記入する(C)欄には当該全ての夜勤時間数の合計を記入し、Ｄ欄には夜勤専</t>
  </si>
  <si>
    <t xml:space="preserve">    従者及び婦長等月当たり夜勤時間が16時間以下の者の夜勤時間数を記入する。</t>
  </si>
  <si>
    <t xml:space="preserve">  ４  「夜勤時間帯に従事した者」欄には、夜勤を含む交代勤務を行う常勤者は１とし、病棟兼務及び非</t>
  </si>
  <si>
    <t xml:space="preserve">    常勤職員の場合は、病棟勤務の実動時間を比例計算した上で数値を記入すること。ただし、夜勤専従</t>
  </si>
  <si>
    <t xml:space="preserve">    者や婦長等月当たり夜勤時間が16時間以下の者は除外し、備考欄に勤務形態を具体的に記入するこ</t>
  </si>
  <si>
    <t xml:space="preserve">    と。</t>
  </si>
  <si>
    <t>＊この表は、「減算型」を算定している施設以外の施設について作成の必要があります。</t>
  </si>
  <si>
    <t>療養型医療施設の夜勤職員基準と基準を満たさない場合の減算</t>
  </si>
  <si>
    <t>病棟単位の夜勤職員の配置（入院患者数と短期入所療養介護の利用者数の合計数に対して）</t>
  </si>
  <si>
    <t>夜勤職員１人当たり月平均夜勤時間数</t>
  </si>
  <si>
    <t>夜勤職員基準</t>
  </si>
  <si>
    <t>看護職員＋介護職員が３０：１以上（最低２人以上、うち１人は看護職員）</t>
    <phoneticPr fontId="4"/>
  </si>
  <si>
    <t>６４時間以下</t>
  </si>
  <si>
    <t>看護職員＋介護職員が３０：１以上（最低２人以上、うち１人は看護職員）</t>
    <phoneticPr fontId="4"/>
  </si>
  <si>
    <t>夜間勤務等看護加算の基準</t>
  </si>
  <si>
    <t>（Ⅰ）</t>
  </si>
  <si>
    <t>看護職員が１５：１以上（最低２人以上）</t>
    <phoneticPr fontId="4"/>
  </si>
  <si>
    <t>７２時間以下</t>
  </si>
  <si>
    <t>看護職員が１５：１以上（最低２人以上）</t>
    <phoneticPr fontId="4"/>
  </si>
  <si>
    <t>（Ⅱ）</t>
  </si>
  <si>
    <t>看護職員が２０：１以上（最低２人以上）</t>
    <phoneticPr fontId="4"/>
  </si>
  <si>
    <t>（Ⅲ）</t>
  </si>
  <si>
    <t>看護職員＋介護職員が１５：１以上（最低２人以上、うち１人は看護職員）</t>
    <phoneticPr fontId="4"/>
  </si>
  <si>
    <t>（Ⅳ）</t>
  </si>
  <si>
    <t>看護職員＋介護職員が２０：１以上（最低２人以上、うち１人は看護職員）</t>
    <phoneticPr fontId="4"/>
  </si>
  <si>
    <t>看護職員＋介護職員が２０：１以上（最低２人以上、うち１人は看護職員）</t>
    <phoneticPr fontId="4"/>
  </si>
  <si>
    <t>減算型</t>
  </si>
  <si>
    <t>上記のいずれにも該当しない場合は、減算型として２５単位を減算した上で介護報酬を請求している。</t>
    <phoneticPr fontId="4"/>
  </si>
  <si>
    <t>●夜勤職員数の基準未満による減算</t>
  </si>
  <si>
    <t>　ある月（歴月）において、夜勤時間帯に夜勤を行う職員数が夜勤職員基準に満たない事態が①２日以上連続して発生するか、あるいは②連続ではなく４日以上発生した場合に、その翌月のすべての介護保険適用部分の入院患者と短期入所サービスの利用者について、要介護度別の所定単位数が２５単位減算されます。（複数の病棟があり、そのうち１の病棟で基準を満たさない場合は、すべての病棟で減算される。）</t>
  </si>
  <si>
    <t>●１日平均夜勤職員数・月平均夜勤時間数による減算</t>
  </si>
  <si>
    <t>　夜勤職員基準に満たない次のいずれかに該当した月には、すべての入院患者・利用者について、要介護度別の所定単位数が２５単位減算されます。</t>
  </si>
  <si>
    <t>　※夜間勤務等看護加算を算定している病院で加算区分に応じた職員数を満たせなくなった場合も同様の取扱いです。</t>
  </si>
  <si>
    <t>　①前月に１日平均夜勤職員数が基準員数から１割を超えて不足していたこと。</t>
  </si>
  <si>
    <t>　②１日平均夜勤職員数が基準員数から１割の範囲内で不足している状況が過去３月間（歴月）継続していたこと。</t>
  </si>
  <si>
    <t>　③前月に月平均夜勤時間数が基準時間を１割以上上回っていたこと。</t>
  </si>
  <si>
    <t>　④月平均夜勤時間数の過去３月間（歴月）の平均が基準時間を超えていたこと。</t>
  </si>
  <si>
    <t>令和</t>
    <rPh sb="0" eb="2">
      <t>レイワ</t>
    </rPh>
    <phoneticPr fontId="4"/>
  </si>
  <si>
    <t>夜間勤務等看護体制確認表</t>
    <phoneticPr fontId="1"/>
  </si>
  <si>
    <t>＜備考＞</t>
    <rPh sb="1" eb="3">
      <t>ビコウ</t>
    </rPh>
    <phoneticPr fontId="4"/>
  </si>
  <si>
    <t>事前提出書類</t>
    <rPh sb="0" eb="2">
      <t>ジゼン</t>
    </rPh>
    <rPh sb="2" eb="4">
      <t>テイシュツ</t>
    </rPh>
    <rPh sb="4" eb="6">
      <t>ショルイ</t>
    </rPh>
    <phoneticPr fontId="1"/>
  </si>
  <si>
    <t>介護保険施設等の状況確認票</t>
    <phoneticPr fontId="1"/>
  </si>
  <si>
    <t>シート名</t>
    <rPh sb="3" eb="4">
      <t>ナ</t>
    </rPh>
    <phoneticPr fontId="1"/>
  </si>
  <si>
    <t>〃（通所リハビリテーション用）</t>
    <rPh sb="2" eb="4">
      <t>ツウショ</t>
    </rPh>
    <rPh sb="13" eb="14">
      <t>ヨウ</t>
    </rPh>
    <phoneticPr fontId="1"/>
  </si>
  <si>
    <t>【２】療養</t>
    <rPh sb="3" eb="5">
      <t>リョウヨウ</t>
    </rPh>
    <phoneticPr fontId="1"/>
  </si>
  <si>
    <t>書類名称</t>
    <rPh sb="0" eb="2">
      <t>ショルイ</t>
    </rPh>
    <rPh sb="2" eb="4">
      <t>メイショウ</t>
    </rPh>
    <phoneticPr fontId="1"/>
  </si>
  <si>
    <t>↓上記の施設はこちらを作成ください。</t>
    <rPh sb="1" eb="3">
      <t>ジョウキ</t>
    </rPh>
    <rPh sb="4" eb="6">
      <t>シセツ</t>
    </rPh>
    <rPh sb="11" eb="13">
      <t>サクセイ</t>
    </rPh>
    <phoneticPr fontId="1"/>
  </si>
  <si>
    <t>認知症専門ケア加算</t>
    <phoneticPr fontId="1"/>
  </si>
  <si>
    <t>認知症専門ケア加算</t>
    <phoneticPr fontId="1"/>
  </si>
  <si>
    <t>退所時等指導等加算（退所時等指導加算）</t>
    <rPh sb="0" eb="2">
      <t>タイショ</t>
    </rPh>
    <rPh sb="2" eb="3">
      <t>ジ</t>
    </rPh>
    <rPh sb="3" eb="4">
      <t>トウ</t>
    </rPh>
    <rPh sb="4" eb="6">
      <t>シドウ</t>
    </rPh>
    <rPh sb="6" eb="7">
      <t>トウ</t>
    </rPh>
    <rPh sb="7" eb="9">
      <t>カサン</t>
    </rPh>
    <phoneticPr fontId="2"/>
  </si>
  <si>
    <t>退所時等指導等加算（訪問看護指導加算）</t>
    <rPh sb="0" eb="2">
      <t>タイショ</t>
    </rPh>
    <rPh sb="2" eb="3">
      <t>ジ</t>
    </rPh>
    <rPh sb="3" eb="4">
      <t>トウ</t>
    </rPh>
    <rPh sb="6" eb="7">
      <t>トウ</t>
    </rPh>
    <rPh sb="7" eb="9">
      <t>カサン</t>
    </rPh>
    <rPh sb="10" eb="12">
      <t>ホウモン</t>
    </rPh>
    <rPh sb="12" eb="14">
      <t>カンゴ</t>
    </rPh>
    <rPh sb="16" eb="18">
      <t>カサン</t>
    </rPh>
    <phoneticPr fontId="2"/>
  </si>
  <si>
    <t>（令和○　年 ○ 月分）</t>
    <rPh sb="1" eb="3">
      <t>レイワ</t>
    </rPh>
    <rPh sb="5" eb="6">
      <t>ネン</t>
    </rPh>
    <phoneticPr fontId="4"/>
  </si>
  <si>
    <t>【３】勤務①</t>
    <rPh sb="3" eb="5">
      <t>キンム</t>
    </rPh>
    <phoneticPr fontId="1"/>
  </si>
  <si>
    <t>【３】勤務②</t>
    <rPh sb="3" eb="5">
      <t>キンム</t>
    </rPh>
    <phoneticPr fontId="1"/>
  </si>
  <si>
    <t>【４】在宅復帰</t>
    <rPh sb="3" eb="5">
      <t>ザイタク</t>
    </rPh>
    <rPh sb="5" eb="7">
      <t>フッキ</t>
    </rPh>
    <phoneticPr fontId="1"/>
  </si>
  <si>
    <t>【５】療養夜間</t>
    <rPh sb="3" eb="5">
      <t>リョウヨウ</t>
    </rPh>
    <rPh sb="5" eb="7">
      <t>ヤカン</t>
    </rPh>
    <phoneticPr fontId="1"/>
  </si>
  <si>
    <t>介護報酬の算定状況</t>
    <phoneticPr fontId="1"/>
  </si>
  <si>
    <t>「在宅復帰・在宅療養支援機能指標」等確認表</t>
    <phoneticPr fontId="1"/>
  </si>
  <si>
    <t>夜間勤務等看護体制確認表</t>
    <phoneticPr fontId="1"/>
  </si>
  <si>
    <t>従業者の勤務の体制及び勤務形態一覧表</t>
    <phoneticPr fontId="1"/>
  </si>
  <si>
    <t>※従業者の勤務の体制及び勤務形態一覧表：施設で作成している既存の勤務表（実績）で、従業員ごとの勤務時間（４週）や人員体制が確認できる場合は、既存の勤務表（実績）を事前提出書類と併せてメールで提出してください。</t>
    <rPh sb="53" eb="54">
      <t>シュウ</t>
    </rPh>
    <rPh sb="70" eb="72">
      <t>キゾン</t>
    </rPh>
    <rPh sb="73" eb="75">
      <t>キンム</t>
    </rPh>
    <rPh sb="75" eb="76">
      <t>ヒョウ</t>
    </rPh>
    <rPh sb="77" eb="79">
      <t>ジッセキ</t>
    </rPh>
    <rPh sb="81" eb="83">
      <t>ジゼン</t>
    </rPh>
    <rPh sb="83" eb="85">
      <t>テイシュツ</t>
    </rPh>
    <rPh sb="85" eb="87">
      <t>ショルイ</t>
    </rPh>
    <rPh sb="88" eb="89">
      <t>アワ</t>
    </rPh>
    <rPh sb="95" eb="97">
      <t>テイシュツ</t>
    </rPh>
    <phoneticPr fontId="1"/>
  </si>
  <si>
    <t>ト</t>
    <phoneticPr fontId="1"/>
  </si>
  <si>
    <t>チ</t>
    <phoneticPr fontId="1"/>
  </si>
  <si>
    <t>介護職員等特定処遇改善加算</t>
    <phoneticPr fontId="1"/>
  </si>
  <si>
    <t>ノ</t>
    <phoneticPr fontId="1"/>
  </si>
  <si>
    <t>イ（9）</t>
    <phoneticPr fontId="1"/>
  </si>
  <si>
    <t>イ（8）</t>
    <phoneticPr fontId="1"/>
  </si>
  <si>
    <t>介護職員等特定処遇改善加算</t>
    <phoneticPr fontId="1"/>
  </si>
  <si>
    <t>ト</t>
    <phoneticPr fontId="1"/>
  </si>
  <si>
    <t>ヌ</t>
    <phoneticPr fontId="1"/>
  </si>
  <si>
    <t>介護職員等特定処遇改善加算　※施設で確認</t>
    <phoneticPr fontId="1"/>
  </si>
  <si>
    <t>介護職員等特定処遇改善加算</t>
    <phoneticPr fontId="1"/>
  </si>
  <si>
    <t>ロ（11）</t>
    <phoneticPr fontId="1"/>
  </si>
  <si>
    <t>介護職員等特定処遇改善加算</t>
    <phoneticPr fontId="1"/>
  </si>
  <si>
    <t>介護職員等特定処遇改善加算</t>
    <phoneticPr fontId="1"/>
  </si>
  <si>
    <t>平成43年</t>
    <rPh sb="0" eb="2">
      <t>ヘイセイ</t>
    </rPh>
    <rPh sb="4" eb="5">
      <t>ネン</t>
    </rPh>
    <phoneticPr fontId="1"/>
  </si>
  <si>
    <t>平成44年</t>
    <rPh sb="0" eb="2">
      <t>ヘイセイ</t>
    </rPh>
    <rPh sb="4" eb="5">
      <t>ネン</t>
    </rPh>
    <phoneticPr fontId="1"/>
  </si>
  <si>
    <t>109歳</t>
  </si>
  <si>
    <t>110歳</t>
    <phoneticPr fontId="1"/>
  </si>
  <si>
    <t>平成31年</t>
    <rPh sb="0" eb="2">
      <t>ヘイセイ</t>
    </rPh>
    <rPh sb="4" eb="5">
      <t>ネン</t>
    </rPh>
    <phoneticPr fontId="1"/>
  </si>
  <si>
    <t>【２】老健or医療院</t>
    <rPh sb="3" eb="5">
      <t>ロウケン</t>
    </rPh>
    <rPh sb="7" eb="9">
      <t>イリョウ</t>
    </rPh>
    <rPh sb="9" eb="10">
      <t>イン</t>
    </rPh>
    <phoneticPr fontId="1"/>
  </si>
  <si>
    <t>①　介護医療院</t>
    <rPh sb="2" eb="4">
      <t>カイゴ</t>
    </rPh>
    <rPh sb="4" eb="6">
      <t>イリョウ</t>
    </rPh>
    <rPh sb="6" eb="7">
      <t>イン</t>
    </rPh>
    <phoneticPr fontId="1"/>
  </si>
  <si>
    <t>※老健のみ</t>
    <rPh sb="1" eb="3">
      <t>ロウケン</t>
    </rPh>
    <phoneticPr fontId="1"/>
  </si>
  <si>
    <t>「在宅復帰・在宅療養支援機能指標」等確認表【老健のみ】</t>
    <rPh sb="12" eb="14">
      <t>キノウ</t>
    </rPh>
    <rPh sb="14" eb="16">
      <t>シヒョウ</t>
    </rPh>
    <rPh sb="17" eb="18">
      <t>トウ</t>
    </rPh>
    <rPh sb="18" eb="20">
      <t>カクニン</t>
    </rPh>
    <rPh sb="20" eb="21">
      <t>ヒョウ</t>
    </rPh>
    <rPh sb="22" eb="24">
      <t>ロウケン</t>
    </rPh>
    <phoneticPr fontId="4"/>
  </si>
  <si>
    <t>サービス種類　（</t>
    <phoneticPr fontId="4"/>
  </si>
  <si>
    <t>（短期入所含む）</t>
    <rPh sb="1" eb="3">
      <t>タンキ</t>
    </rPh>
    <rPh sb="3" eb="5">
      <t>ニュウショ</t>
    </rPh>
    <rPh sb="5" eb="6">
      <t>フク</t>
    </rPh>
    <phoneticPr fontId="4"/>
  </si>
  <si>
    <t>月</t>
    <rPh sb="0" eb="1">
      <t>ゲツ</t>
    </rPh>
    <phoneticPr fontId="4"/>
  </si>
  <si>
    <t>（短期入所なし）</t>
    <rPh sb="1" eb="3">
      <t>タンキ</t>
    </rPh>
    <rPh sb="3" eb="5">
      <t>ニュウショ</t>
    </rPh>
    <phoneticPr fontId="4"/>
  </si>
  <si>
    <t>　「人員配置区分　-　　又は
　「該当する体制等-</t>
    <phoneticPr fontId="4"/>
  </si>
  <si>
    <t>名）］</t>
    <phoneticPr fontId="4"/>
  </si>
  <si>
    <t>」</t>
    <phoneticPr fontId="4"/>
  </si>
  <si>
    <t>ユニット］</t>
    <phoneticPr fontId="4"/>
  </si>
  <si>
    <t>名）</t>
    <phoneticPr fontId="4"/>
  </si>
  <si>
    <t>週平均/週勤務時間</t>
    <rPh sb="0" eb="3">
      <t>シュウヘイキン</t>
    </rPh>
    <rPh sb="4" eb="5">
      <t>シュウ</t>
    </rPh>
    <rPh sb="5" eb="7">
      <t>キンム</t>
    </rPh>
    <rPh sb="7" eb="9">
      <t>ジカン</t>
    </rPh>
    <phoneticPr fontId="4"/>
  </si>
  <si>
    <t>日</t>
  </si>
  <si>
    <t>※⇒</t>
    <phoneticPr fontId="4"/>
  </si>
  <si>
    <t>１）</t>
    <phoneticPr fontId="4"/>
  </si>
  <si>
    <t>　&lt;配置状況&gt;</t>
    <rPh sb="2" eb="4">
      <t>ハイチ</t>
    </rPh>
    <rPh sb="4" eb="6">
      <t>ジョウキョウ</t>
    </rPh>
    <phoneticPr fontId="4"/>
  </si>
  <si>
    <t>看護職員：介護職員</t>
    <phoneticPr fontId="4"/>
  </si>
  <si>
    <t>●夜勤時間帯（</t>
    <phoneticPr fontId="4"/>
  </si>
  <si>
    <t>：</t>
    <phoneticPr fontId="4"/>
  </si>
  <si>
    <t>00</t>
    <phoneticPr fontId="4"/>
  </si>
  <si>
    <t>） ※午後10時から翌日午前5時までを含む連続する16時間で施設で定めたもの</t>
    <phoneticPr fontId="4"/>
  </si>
  <si>
    <t>（　  　 ：　   　）</t>
    <phoneticPr fontId="4"/>
  </si>
  <si>
    <t>●常勤の従業者が勤務すべき時間数（</t>
    <rPh sb="1" eb="3">
      <t>ジョウキン</t>
    </rPh>
    <rPh sb="4" eb="7">
      <t>ジュウギョウシャ</t>
    </rPh>
    <rPh sb="8" eb="10">
      <t>キンム</t>
    </rPh>
    <rPh sb="13" eb="16">
      <t>ジカンスウ</t>
    </rPh>
    <phoneticPr fontId="4"/>
  </si>
  <si>
    <t>ｈ/日×</t>
    <rPh sb="2" eb="3">
      <t>ヒ</t>
    </rPh>
    <phoneticPr fontId="4"/>
  </si>
  <si>
    <t>日＝</t>
    <rPh sb="0" eb="1">
      <t>ヒ</t>
    </rPh>
    <phoneticPr fontId="4"/>
  </si>
  <si>
    <t>ｈ/週×</t>
    <rPh sb="2" eb="3">
      <t>シュウ</t>
    </rPh>
    <phoneticPr fontId="4"/>
  </si>
  <si>
    <t>週＝</t>
    <rPh sb="0" eb="1">
      <t>シュウ</t>
    </rPh>
    <phoneticPr fontId="4"/>
  </si>
  <si>
    <t>ｈ/４週）</t>
    <rPh sb="3" eb="4">
      <t>シュウ</t>
    </rPh>
    <phoneticPr fontId="4"/>
  </si>
  <si>
    <t>看護師：准看護師（日中）</t>
    <rPh sb="0" eb="3">
      <t>カンゴシ</t>
    </rPh>
    <rPh sb="4" eb="5">
      <t>ジュン</t>
    </rPh>
    <rPh sb="5" eb="8">
      <t>カンゴシ</t>
    </rPh>
    <rPh sb="9" eb="11">
      <t>ニッチュウ</t>
    </rPh>
    <phoneticPr fontId="4"/>
  </si>
  <si>
    <t>看護師：准看護師（夜間）</t>
    <rPh sb="0" eb="3">
      <t>カンゴシ</t>
    </rPh>
    <rPh sb="4" eb="8">
      <t>ジュンカンゴシ</t>
    </rPh>
    <rPh sb="9" eb="11">
      <t>ヤカン</t>
    </rPh>
    <phoneticPr fontId="4"/>
  </si>
  <si>
    <t>※本様式には、短期入所療養介護に係る従業員を併せて記載してください。※入所と通所を分けて作成してください。通所・・必要職種（医師、看護職員、介護職、ＰＴ・ＯＴ・ＳＴ）を記載すること。</t>
    <phoneticPr fontId="4"/>
  </si>
  <si>
    <t>備考</t>
    <rPh sb="0" eb="2">
      <t>ビコウ</t>
    </rPh>
    <phoneticPr fontId="4"/>
  </si>
  <si>
    <r>
      <rPr>
        <sz val="11"/>
        <color indexed="10"/>
        <rFont val="HGPｺﾞｼｯｸM"/>
        <family val="3"/>
        <charset val="128"/>
      </rPr>
      <t>　※⇒</t>
    </r>
    <r>
      <rPr>
        <sz val="11"/>
        <color indexed="8"/>
        <rFont val="HGPｺﾞｼｯｸM"/>
        <family val="3"/>
        <charset val="128"/>
      </rPr>
      <t>欄には、当月分の曜日を記入してください。</t>
    </r>
    <r>
      <rPr>
        <sz val="11"/>
        <color indexed="10"/>
        <rFont val="HGPｺﾞｼｯｸM"/>
        <family val="3"/>
        <charset val="128"/>
      </rPr>
      <t>（初日の曜日を選択入力して、右側（28日まで）にカーソルをドラッグすると次の曜日が表示されます。）</t>
    </r>
    <rPh sb="3" eb="4">
      <t>ラン</t>
    </rPh>
    <rPh sb="7" eb="10">
      <t>トウゲツブン</t>
    </rPh>
    <rPh sb="11" eb="13">
      <t>ヨウビ</t>
    </rPh>
    <rPh sb="14" eb="16">
      <t>キニュウ</t>
    </rPh>
    <rPh sb="24" eb="26">
      <t>ショニチ</t>
    </rPh>
    <rPh sb="27" eb="29">
      <t>ヨウビ</t>
    </rPh>
    <rPh sb="30" eb="32">
      <t>センタク</t>
    </rPh>
    <rPh sb="32" eb="34">
      <t>ニュウリョク</t>
    </rPh>
    <rPh sb="37" eb="38">
      <t>ミギ</t>
    </rPh>
    <rPh sb="38" eb="39">
      <t>ガワ</t>
    </rPh>
    <rPh sb="42" eb="43">
      <t>ヒ</t>
    </rPh>
    <rPh sb="59" eb="60">
      <t>ツギ</t>
    </rPh>
    <rPh sb="61" eb="63">
      <t>ヨウビ</t>
    </rPh>
    <rPh sb="64" eb="66">
      <t>ヒョウジ</t>
    </rPh>
    <phoneticPr fontId="4"/>
  </si>
  <si>
    <t>ADL維持等加算</t>
    <rPh sb="3" eb="5">
      <t>イジ</t>
    </rPh>
    <rPh sb="5" eb="6">
      <t>ナド</t>
    </rPh>
    <rPh sb="6" eb="8">
      <t>カサン</t>
    </rPh>
    <phoneticPr fontId="1"/>
  </si>
  <si>
    <t>注21</t>
    <rPh sb="0" eb="1">
      <t>チュウ</t>
    </rPh>
    <phoneticPr fontId="2"/>
  </si>
  <si>
    <r>
      <t>栄養マネジメント</t>
    </r>
    <r>
      <rPr>
        <sz val="11"/>
        <color rgb="FFFF0000"/>
        <rFont val="HGPｺﾞｼｯｸM"/>
        <family val="3"/>
        <charset val="128"/>
      </rPr>
      <t>強化</t>
    </r>
    <r>
      <rPr>
        <sz val="11"/>
        <color theme="1"/>
        <rFont val="HGPｺﾞｼｯｸM"/>
        <family val="3"/>
        <charset val="128"/>
      </rPr>
      <t>加算</t>
    </r>
    <rPh sb="8" eb="10">
      <t>キョウカ</t>
    </rPh>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</si>
  <si>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</si>
  <si>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</si>
  <si>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</si>
  <si>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</si>
  <si>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</si>
  <si>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</si>
  <si>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</si>
  <si>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</si>
  <si>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</si>
  <si>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</si>
  <si>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</si>
  <si>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ソ</t>
    <phoneticPr fontId="1"/>
  </si>
  <si>
    <t>ツ</t>
    <phoneticPr fontId="1"/>
  </si>
  <si>
    <t>ネ</t>
    <phoneticPr fontId="1"/>
  </si>
  <si>
    <t>自立支援促進加算</t>
    <rPh sb="0" eb="4">
      <t>ジリツシエン</t>
    </rPh>
    <rPh sb="4" eb="6">
      <t>ソクシン</t>
    </rPh>
    <rPh sb="6" eb="8">
      <t>カサン</t>
    </rPh>
    <phoneticPr fontId="1"/>
  </si>
  <si>
    <t>科学的介護推進体制加算</t>
    <rPh sb="0" eb="5">
      <t>カガクテキカイゴ</t>
    </rPh>
    <rPh sb="5" eb="7">
      <t>スイシン</t>
    </rPh>
    <rPh sb="7" eb="9">
      <t>タイセイ</t>
    </rPh>
    <rPh sb="9" eb="11">
      <t>カサン</t>
    </rPh>
    <phoneticPr fontId="1"/>
  </si>
  <si>
    <t>ナ</t>
    <phoneticPr fontId="1"/>
  </si>
  <si>
    <t>安全対策体制加算</t>
    <rPh sb="0" eb="2">
      <t>アンゼン</t>
    </rPh>
    <rPh sb="2" eb="4">
      <t>タイサク</t>
    </rPh>
    <rPh sb="4" eb="6">
      <t>タイセイ</t>
    </rPh>
    <rPh sb="6" eb="8">
      <t>カサン</t>
    </rPh>
    <phoneticPr fontId="1"/>
  </si>
  <si>
    <t>ラ</t>
    <phoneticPr fontId="1"/>
  </si>
  <si>
    <t>ム</t>
    <phoneticPr fontId="1"/>
  </si>
  <si>
    <t>ウ</t>
    <phoneticPr fontId="1"/>
  </si>
  <si>
    <r>
      <t>栄養マネジメント</t>
    </r>
    <r>
      <rPr>
        <sz val="11"/>
        <color rgb="FFFF0000"/>
        <rFont val="HGPｺﾞｼｯｸM"/>
        <family val="3"/>
        <charset val="128"/>
      </rPr>
      <t>強化</t>
    </r>
    <r>
      <rPr>
        <sz val="11"/>
        <color theme="1"/>
        <rFont val="HGPｺﾞｼｯｸM"/>
        <family val="3"/>
        <charset val="128"/>
      </rPr>
      <t>加算</t>
    </r>
    <rPh sb="8" eb="10">
      <t>キョウカ</t>
    </rPh>
    <phoneticPr fontId="1"/>
  </si>
  <si>
    <t>リハビリテーションマネジメント計画書情報加算</t>
    <rPh sb="15" eb="18">
      <t>ケイカクショ</t>
    </rPh>
    <rPh sb="18" eb="22">
      <t>ジョウホウカサン</t>
    </rPh>
    <phoneticPr fontId="1"/>
  </si>
  <si>
    <t>ウ</t>
    <phoneticPr fontId="1"/>
  </si>
  <si>
    <t>ヰ</t>
    <phoneticPr fontId="1"/>
  </si>
  <si>
    <t>自立支援促進加算</t>
    <rPh sb="0" eb="8">
      <t>ジリツシエンソクシンカサン</t>
    </rPh>
    <phoneticPr fontId="1"/>
  </si>
  <si>
    <t>科学的介護推進体制加算</t>
    <rPh sb="0" eb="3">
      <t>カガクテキ</t>
    </rPh>
    <rPh sb="3" eb="5">
      <t>カイゴ</t>
    </rPh>
    <rPh sb="5" eb="11">
      <t>スイシンタイセイカサン</t>
    </rPh>
    <phoneticPr fontId="1"/>
  </si>
  <si>
    <t>安全対策体制加算</t>
    <rPh sb="0" eb="8">
      <t>アンゼンタイサクタイセイカサン</t>
    </rPh>
    <phoneticPr fontId="1"/>
  </si>
  <si>
    <t>オ</t>
    <phoneticPr fontId="1"/>
  </si>
  <si>
    <t>ク</t>
    <phoneticPr fontId="1"/>
  </si>
  <si>
    <t>総合医学管理加算</t>
    <rPh sb="0" eb="4">
      <t>ソウゴウイガク</t>
    </rPh>
    <rPh sb="4" eb="6">
      <t>カンリ</t>
    </rPh>
    <rPh sb="6" eb="8">
      <t>カサン</t>
    </rPh>
    <phoneticPr fontId="1"/>
  </si>
  <si>
    <t>イ（5）</t>
    <phoneticPr fontId="1"/>
  </si>
  <si>
    <t>イ（6）</t>
    <phoneticPr fontId="1"/>
  </si>
  <si>
    <t>イ（7）</t>
    <phoneticPr fontId="1"/>
  </si>
  <si>
    <t>イ（8）</t>
    <phoneticPr fontId="1"/>
  </si>
  <si>
    <t>イ（9）</t>
    <phoneticPr fontId="1"/>
  </si>
  <si>
    <t>イ（10）</t>
    <phoneticPr fontId="1"/>
  </si>
  <si>
    <t>注1・２</t>
    <rPh sb="0" eb="1">
      <t>チュウ</t>
    </rPh>
    <phoneticPr fontId="1"/>
  </si>
  <si>
    <t>注１</t>
    <rPh sb="0" eb="1">
      <t>チュウ</t>
    </rPh>
    <phoneticPr fontId="1"/>
  </si>
  <si>
    <t>イ（3）</t>
    <phoneticPr fontId="1"/>
  </si>
  <si>
    <t>注2</t>
    <rPh sb="0" eb="1">
      <t>チュウ</t>
    </rPh>
    <phoneticPr fontId="1"/>
  </si>
  <si>
    <t>感染症等の発生を理由とする利用者数の減少が一定以上生じている場合の取扱い</t>
    <rPh sb="0" eb="3">
      <t>カンセンショウ</t>
    </rPh>
    <rPh sb="3" eb="4">
      <t>ナド</t>
    </rPh>
    <rPh sb="5" eb="7">
      <t>ハッセイ</t>
    </rPh>
    <rPh sb="8" eb="10">
      <t>リユウ</t>
    </rPh>
    <rPh sb="13" eb="16">
      <t>リヨウシャ</t>
    </rPh>
    <rPh sb="16" eb="17">
      <t>スウ</t>
    </rPh>
    <rPh sb="18" eb="20">
      <t>ゲンショウ</t>
    </rPh>
    <rPh sb="21" eb="23">
      <t>イッテイ</t>
    </rPh>
    <rPh sb="23" eb="25">
      <t>イジョウ</t>
    </rPh>
    <rPh sb="25" eb="26">
      <t>ショウ</t>
    </rPh>
    <rPh sb="30" eb="32">
      <t>バアイ</t>
    </rPh>
    <rPh sb="33" eb="35">
      <t>トリアツカ</t>
    </rPh>
    <phoneticPr fontId="1"/>
  </si>
  <si>
    <t>栄養アセスメント加算</t>
    <rPh sb="0" eb="2">
      <t>エイヨウ</t>
    </rPh>
    <rPh sb="8" eb="10">
      <t>カサン</t>
    </rPh>
    <phoneticPr fontId="1"/>
  </si>
  <si>
    <t>口腔・栄養スクリーニング加算</t>
    <rPh sb="0" eb="2">
      <t>コウクウ</t>
    </rPh>
    <rPh sb="12" eb="14">
      <t>カサン</t>
    </rPh>
    <phoneticPr fontId="27"/>
  </si>
  <si>
    <t>注20</t>
    <rPh sb="0" eb="1">
      <t>チュウ</t>
    </rPh>
    <phoneticPr fontId="1"/>
  </si>
  <si>
    <t>科学的介護推進体制加算</t>
    <rPh sb="0" eb="5">
      <t>カガクテキカイゴ</t>
    </rPh>
    <rPh sb="5" eb="9">
      <t>スイシンタイセイ</t>
    </rPh>
    <rPh sb="9" eb="11">
      <t>カサン</t>
    </rPh>
    <phoneticPr fontId="1"/>
  </si>
  <si>
    <t>注22</t>
    <rPh sb="0" eb="1">
      <t>チュウ</t>
    </rPh>
    <phoneticPr fontId="2"/>
  </si>
  <si>
    <t>移行支援加算</t>
    <rPh sb="0" eb="2">
      <t>イコウ</t>
    </rPh>
    <rPh sb="2" eb="4">
      <t>シエン</t>
    </rPh>
    <phoneticPr fontId="1"/>
  </si>
  <si>
    <r>
      <rPr>
        <sz val="11"/>
        <color rgb="FFFF0000"/>
        <rFont val="HGPｺﾞｼｯｸM"/>
        <family val="3"/>
        <charset val="128"/>
      </rPr>
      <t>注11</t>
    </r>
    <r>
      <rPr>
        <sz val="11"/>
        <color theme="1"/>
        <rFont val="HGPｺﾞｼｯｸM"/>
        <family val="3"/>
        <charset val="128"/>
      </rPr>
      <t>（</t>
    </r>
    <r>
      <rPr>
        <sz val="11"/>
        <color rgb="FFFF0000"/>
        <rFont val="HGPｺﾞｼｯｸM"/>
        <family val="3"/>
        <charset val="128"/>
      </rPr>
      <t>注3</t>
    </r>
    <r>
      <rPr>
        <sz val="11"/>
        <color theme="1"/>
        <rFont val="HGPｺﾞｼｯｸM"/>
        <family val="3"/>
        <charset val="128"/>
      </rPr>
      <t>）の減算</t>
    </r>
    <rPh sb="8" eb="10">
      <t>ゲンサン</t>
    </rPh>
    <phoneticPr fontId="2"/>
  </si>
  <si>
    <t>ハ</t>
    <phoneticPr fontId="1"/>
  </si>
  <si>
    <t>二</t>
    <rPh sb="0" eb="1">
      <t>ニ</t>
    </rPh>
    <phoneticPr fontId="2"/>
  </si>
  <si>
    <t>リ</t>
    <phoneticPr fontId="1"/>
  </si>
  <si>
    <t>注5</t>
    <rPh sb="0" eb="1">
      <t>チュウ</t>
    </rPh>
    <phoneticPr fontId="1"/>
  </si>
  <si>
    <t>注11</t>
    <rPh sb="0" eb="1">
      <t>チュウ</t>
    </rPh>
    <phoneticPr fontId="1"/>
  </si>
  <si>
    <t>入所者が他医療機関へ受診したときの費用算定</t>
    <rPh sb="0" eb="3">
      <t>ニュウショシャ</t>
    </rPh>
    <rPh sb="4" eb="5">
      <t>ホカ</t>
    </rPh>
    <rPh sb="5" eb="9">
      <t>イリョウキカン</t>
    </rPh>
    <rPh sb="10" eb="12">
      <t>ジュシン</t>
    </rPh>
    <rPh sb="17" eb="21">
      <t>ヒヨウサンテイ</t>
    </rPh>
    <phoneticPr fontId="1"/>
  </si>
  <si>
    <t>チ</t>
    <phoneticPr fontId="1"/>
  </si>
  <si>
    <t>ト</t>
    <phoneticPr fontId="1"/>
  </si>
  <si>
    <t>ヌ</t>
    <phoneticPr fontId="1"/>
  </si>
  <si>
    <r>
      <t>栄養マネジメント</t>
    </r>
    <r>
      <rPr>
        <sz val="11"/>
        <color rgb="FFFF0000"/>
        <rFont val="HGPｺﾞｼｯｸM"/>
        <family val="3"/>
        <charset val="128"/>
      </rPr>
      <t>強化</t>
    </r>
    <r>
      <rPr>
        <sz val="11"/>
        <color theme="1"/>
        <rFont val="HGPｺﾞｼｯｸM"/>
        <family val="3"/>
        <charset val="128"/>
      </rPr>
      <t>加算</t>
    </r>
    <rPh sb="8" eb="10">
      <t>キョウカ</t>
    </rPh>
    <phoneticPr fontId="1"/>
  </si>
  <si>
    <t>ル</t>
    <phoneticPr fontId="1"/>
  </si>
  <si>
    <t>ヲ</t>
    <phoneticPr fontId="1"/>
  </si>
  <si>
    <t>ワ</t>
    <phoneticPr fontId="1"/>
  </si>
  <si>
    <t>カ</t>
    <phoneticPr fontId="1"/>
  </si>
  <si>
    <t>ヨ</t>
    <phoneticPr fontId="1"/>
  </si>
  <si>
    <t>タ</t>
    <phoneticPr fontId="1"/>
  </si>
  <si>
    <t>レ</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</si>
  <si>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</si>
  <si>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ナ</t>
    <phoneticPr fontId="1"/>
  </si>
  <si>
    <t>ラ</t>
    <phoneticPr fontId="1"/>
  </si>
  <si>
    <t>自立支援促進加算</t>
    <rPh sb="0" eb="8">
      <t>ジリツシエンソクシンカサン</t>
    </rPh>
    <phoneticPr fontId="1"/>
  </si>
  <si>
    <t>ム</t>
    <phoneticPr fontId="1"/>
  </si>
  <si>
    <t>科学的介護推進体制加算</t>
    <rPh sb="0" eb="3">
      <t>カガクテキ</t>
    </rPh>
    <rPh sb="3" eb="5">
      <t>カイゴ</t>
    </rPh>
    <rPh sb="5" eb="7">
      <t>スイシン</t>
    </rPh>
    <rPh sb="7" eb="9">
      <t>タイセイ</t>
    </rPh>
    <rPh sb="9" eb="11">
      <t>カサン</t>
    </rPh>
    <phoneticPr fontId="1"/>
  </si>
  <si>
    <t>ウ</t>
    <phoneticPr fontId="1"/>
  </si>
  <si>
    <t>長期療養生活移行加算</t>
    <rPh sb="0" eb="4">
      <t>チョウキリョウヨウ</t>
    </rPh>
    <rPh sb="4" eb="10">
      <t>セイカツイコウカサン</t>
    </rPh>
    <phoneticPr fontId="1"/>
  </si>
  <si>
    <t>ヰ</t>
    <phoneticPr fontId="1"/>
  </si>
  <si>
    <t>安全対策体制加算</t>
    <rPh sb="0" eb="4">
      <t>アンゼンタイサク</t>
    </rPh>
    <rPh sb="4" eb="8">
      <t>タイセイカサン</t>
    </rPh>
    <phoneticPr fontId="1"/>
  </si>
  <si>
    <t>ノ</t>
    <phoneticPr fontId="1"/>
  </si>
  <si>
    <t>オ</t>
    <phoneticPr fontId="1"/>
  </si>
  <si>
    <t>夜間勤務等看護</t>
    <rPh sb="0" eb="4">
      <t>ヤカンキンム</t>
    </rPh>
    <rPh sb="4" eb="5">
      <t>ナド</t>
    </rPh>
    <rPh sb="5" eb="7">
      <t>カンゴ</t>
    </rPh>
    <phoneticPr fontId="1"/>
  </si>
  <si>
    <t>認知症専門ケア加算</t>
    <rPh sb="3" eb="5">
      <t>センモン</t>
    </rPh>
    <rPh sb="7" eb="9">
      <t>カサン</t>
    </rPh>
    <phoneticPr fontId="1"/>
  </si>
  <si>
    <t>人</t>
    <rPh sb="0" eb="1">
      <t>ヒト</t>
    </rPh>
    <phoneticPr fontId="1"/>
  </si>
  <si>
    <t>○</t>
    <phoneticPr fontId="1"/>
  </si>
  <si>
    <t>ホ（8）</t>
    <phoneticPr fontId="1"/>
  </si>
  <si>
    <t>ホ（9）</t>
    <phoneticPr fontId="1"/>
  </si>
  <si>
    <t>ホ（10）</t>
    <phoneticPr fontId="1"/>
  </si>
  <si>
    <t>ホ（11）</t>
    <phoneticPr fontId="1"/>
  </si>
  <si>
    <t>ホ（12）</t>
    <phoneticPr fontId="1"/>
  </si>
  <si>
    <t>ホ（13）</t>
    <phoneticPr fontId="1"/>
  </si>
  <si>
    <t>ホ（14）</t>
    <phoneticPr fontId="1"/>
  </si>
  <si>
    <t>ホ（15）</t>
    <phoneticPr fontId="1"/>
  </si>
  <si>
    <t>イ7</t>
    <phoneticPr fontId="1"/>
  </si>
  <si>
    <t>イ14</t>
    <phoneticPr fontId="1"/>
  </si>
  <si>
    <t>夜間勤務等看護</t>
    <rPh sb="1" eb="2">
      <t>アイダ</t>
    </rPh>
    <rPh sb="2" eb="4">
      <t>キンム</t>
    </rPh>
    <rPh sb="4" eb="5">
      <t>ナド</t>
    </rPh>
    <rPh sb="5" eb="7">
      <t>カンゴ</t>
    </rPh>
    <phoneticPr fontId="1"/>
  </si>
  <si>
    <t>運</t>
    <rPh sb="0" eb="1">
      <t>ウン</t>
    </rPh>
    <phoneticPr fontId="1"/>
  </si>
  <si>
    <t>－</t>
    <phoneticPr fontId="2"/>
  </si>
  <si>
    <t>人</t>
    <rPh sb="0" eb="1">
      <t>ヒト</t>
    </rPh>
    <phoneticPr fontId="1"/>
  </si>
  <si>
    <t>人</t>
    <rPh sb="0" eb="1">
      <t>ヒト</t>
    </rPh>
    <phoneticPr fontId="2"/>
  </si>
  <si>
    <t>○</t>
    <phoneticPr fontId="1"/>
  </si>
  <si>
    <t>安全管理体制</t>
    <rPh sb="0" eb="6">
      <t>アンゼンカンリタイセイ</t>
    </rPh>
    <phoneticPr fontId="1"/>
  </si>
  <si>
    <t>栄養ケア・マネジメントの実施の有無</t>
    <rPh sb="12" eb="14">
      <t>ジッシ</t>
    </rPh>
    <rPh sb="15" eb="17">
      <t>ウム</t>
    </rPh>
    <phoneticPr fontId="1"/>
  </si>
  <si>
    <t>安全管理体制</t>
    <rPh sb="0" eb="4">
      <t>アンゼンカンリ</t>
    </rPh>
    <rPh sb="4" eb="6">
      <t>タイセイ</t>
    </rPh>
    <phoneticPr fontId="1"/>
  </si>
  <si>
    <t>栄養ケア・マネジメントの実施の有無</t>
    <rPh sb="0" eb="2">
      <t>エイヨウ</t>
    </rPh>
    <rPh sb="12" eb="14">
      <t>ジッシ</t>
    </rPh>
    <rPh sb="15" eb="17">
      <t>ウム</t>
    </rPh>
    <phoneticPr fontId="1"/>
  </si>
  <si>
    <t>あり（Aイ）</t>
    <phoneticPr fontId="1"/>
  </si>
  <si>
    <t>（Aロ）</t>
    <phoneticPr fontId="1"/>
  </si>
  <si>
    <t>（Bイ）</t>
    <phoneticPr fontId="1"/>
  </si>
  <si>
    <t>（Bロ）</t>
    <phoneticPr fontId="1"/>
  </si>
  <si>
    <t>Ⅱ型</t>
    <rPh sb="1" eb="2">
      <t>ガタ</t>
    </rPh>
    <phoneticPr fontId="1"/>
  </si>
  <si>
    <t>特別</t>
    <rPh sb="0" eb="2">
      <t>トクベツ</t>
    </rPh>
    <phoneticPr fontId="1"/>
  </si>
  <si>
    <t>ユニットⅠ型</t>
    <rPh sb="5" eb="6">
      <t>ガタ</t>
    </rPh>
    <phoneticPr fontId="1"/>
  </si>
  <si>
    <t>ユニットⅡ型</t>
    <rPh sb="5" eb="6">
      <t>ガタ</t>
    </rPh>
    <phoneticPr fontId="1"/>
  </si>
  <si>
    <t>Ⅱ型</t>
    <phoneticPr fontId="1"/>
  </si>
  <si>
    <t>加算型Ⅰ</t>
    <rPh sb="0" eb="2">
      <t>カサン</t>
    </rPh>
    <phoneticPr fontId="1"/>
  </si>
  <si>
    <t>Ⅱ</t>
    <phoneticPr fontId="1"/>
  </si>
  <si>
    <t>Ⅲ</t>
    <phoneticPr fontId="1"/>
  </si>
  <si>
    <t>Ⅳ</t>
    <phoneticPr fontId="1"/>
  </si>
  <si>
    <t>減算型</t>
    <rPh sb="0" eb="3">
      <t>ゲンサンガタ</t>
    </rPh>
    <phoneticPr fontId="1"/>
  </si>
  <si>
    <t>（薬剤師）</t>
    <rPh sb="1" eb="4">
      <t>ヤクザイシ</t>
    </rPh>
    <phoneticPr fontId="1"/>
  </si>
  <si>
    <t>安全管理体制</t>
    <rPh sb="0" eb="2">
      <t>アンゼン</t>
    </rPh>
    <rPh sb="2" eb="4">
      <t>カンリ</t>
    </rPh>
    <rPh sb="4" eb="6">
      <t>タイセイ</t>
    </rPh>
    <phoneticPr fontId="1"/>
  </si>
  <si>
    <t>その他</t>
    <rPh sb="2" eb="3">
      <t>ホカ</t>
    </rPh>
    <phoneticPr fontId="1"/>
  </si>
  <si>
    <t>ユニット特別</t>
    <rPh sb="4" eb="6">
      <t>トクベツ</t>
    </rPh>
    <phoneticPr fontId="1"/>
  </si>
  <si>
    <t>介護医療院短期入所療養介護費の算定</t>
    <rPh sb="0" eb="2">
      <t>カイゴ</t>
    </rPh>
    <rPh sb="2" eb="5">
      <t>イリョウイン</t>
    </rPh>
    <rPh sb="5" eb="7">
      <t>タンキ</t>
    </rPh>
    <rPh sb="7" eb="9">
      <t>ニュウショ</t>
    </rPh>
    <rPh sb="9" eb="11">
      <t>リョウヨウ</t>
    </rPh>
    <rPh sb="11" eb="13">
      <t>カイゴ</t>
    </rPh>
    <phoneticPr fontId="1"/>
  </si>
  <si>
    <t>ホ（7）</t>
    <phoneticPr fontId="1"/>
  </si>
  <si>
    <t>特定介護医療院短期入所療養介護費</t>
    <rPh sb="4" eb="7">
      <t>イリョウイン</t>
    </rPh>
    <phoneticPr fontId="1"/>
  </si>
  <si>
    <t>加算型Ⅰ</t>
    <rPh sb="0" eb="3">
      <t>カサンガタ</t>
    </rPh>
    <phoneticPr fontId="1"/>
  </si>
  <si>
    <t>療養環境基準（廊下）</t>
    <rPh sb="0" eb="2">
      <t>リョウヨウ</t>
    </rPh>
    <rPh sb="2" eb="4">
      <t>カンキョウ</t>
    </rPh>
    <rPh sb="4" eb="6">
      <t>キジュン</t>
    </rPh>
    <rPh sb="7" eb="9">
      <t>ロウカ</t>
    </rPh>
    <phoneticPr fontId="1"/>
  </si>
  <si>
    <t>人</t>
    <rPh sb="0" eb="1">
      <t>ヒト</t>
    </rPh>
    <phoneticPr fontId="1"/>
  </si>
  <si>
    <t>重症皮膚潰瘍管理指導</t>
    <rPh sb="0" eb="2">
      <t>ジュウショウ</t>
    </rPh>
    <rPh sb="2" eb="4">
      <t>ヒフ</t>
    </rPh>
    <rPh sb="4" eb="6">
      <t>カイヨウ</t>
    </rPh>
    <rPh sb="6" eb="10">
      <t>カンリシドウ</t>
    </rPh>
    <phoneticPr fontId="1"/>
  </si>
  <si>
    <t>薬剤管理指導</t>
    <rPh sb="0" eb="6">
      <t>ヤクザイカンリシドウ</t>
    </rPh>
    <phoneticPr fontId="1"/>
  </si>
  <si>
    <t>リハビリテーション提供体制</t>
    <rPh sb="9" eb="11">
      <t>テイキョウ</t>
    </rPh>
    <rPh sb="11" eb="13">
      <t>タイセイ</t>
    </rPh>
    <phoneticPr fontId="1"/>
  </si>
  <si>
    <t>○</t>
    <phoneticPr fontId="1"/>
  </si>
  <si>
    <t>移行計画の提出状況</t>
    <rPh sb="0" eb="2">
      <t>イコウ</t>
    </rPh>
    <rPh sb="2" eb="4">
      <t>ケイカク</t>
    </rPh>
    <rPh sb="5" eb="9">
      <t>テイシュツジョウキョウ</t>
    </rPh>
    <phoneticPr fontId="1"/>
  </si>
  <si>
    <t>基準型</t>
    <rPh sb="0" eb="3">
      <t>キジュンガタ</t>
    </rPh>
    <phoneticPr fontId="1"/>
  </si>
  <si>
    <t>安全対策体制</t>
    <rPh sb="0" eb="2">
      <t>アンゼン</t>
    </rPh>
    <rPh sb="2" eb="4">
      <t>タイサク</t>
    </rPh>
    <rPh sb="4" eb="6">
      <t>タイセイ</t>
    </rPh>
    <phoneticPr fontId="1"/>
  </si>
  <si>
    <t>夜間勤務条件基準</t>
    <rPh sb="0" eb="8">
      <t>ヤカンキンムジョウケンキジュン</t>
    </rPh>
    <phoneticPr fontId="1"/>
  </si>
  <si>
    <t>○</t>
    <phoneticPr fontId="1"/>
  </si>
  <si>
    <t>基準型</t>
    <rPh sb="0" eb="3">
      <t>キジュンガタ</t>
    </rPh>
    <phoneticPr fontId="1"/>
  </si>
  <si>
    <t>職員の欠員による減算の状況</t>
    <rPh sb="0" eb="2">
      <t>ショクイン</t>
    </rPh>
    <rPh sb="3" eb="5">
      <t>ケツイン</t>
    </rPh>
    <rPh sb="8" eb="10">
      <t>ゲンサン</t>
    </rPh>
    <rPh sb="11" eb="13">
      <t>ジョウキョウ</t>
    </rPh>
    <phoneticPr fontId="1"/>
  </si>
  <si>
    <t>看護職員</t>
    <rPh sb="0" eb="4">
      <t>カンゴショクイン</t>
    </rPh>
    <phoneticPr fontId="1"/>
  </si>
  <si>
    <t>介護職員</t>
    <rPh sb="0" eb="4">
      <t>カイゴショクイン</t>
    </rPh>
    <phoneticPr fontId="1"/>
  </si>
  <si>
    <t>加算Ⅰ</t>
    <rPh sb="0" eb="2">
      <t>カサン</t>
    </rPh>
    <phoneticPr fontId="1"/>
  </si>
  <si>
    <t>加算Ⅱ</t>
    <rPh sb="0" eb="2">
      <t>カサン</t>
    </rPh>
    <phoneticPr fontId="1"/>
  </si>
  <si>
    <t>注１</t>
    <rPh sb="0" eb="1">
      <t>チュウ</t>
    </rPh>
    <phoneticPr fontId="1"/>
  </si>
  <si>
    <t>注２</t>
    <rPh sb="0" eb="1">
      <t>チュウ</t>
    </rPh>
    <phoneticPr fontId="1"/>
  </si>
  <si>
    <t>注５</t>
    <rPh sb="0" eb="1">
      <t>チュウ</t>
    </rPh>
    <phoneticPr fontId="1"/>
  </si>
  <si>
    <t>注１０</t>
    <rPh sb="0" eb="1">
      <t>チュウ</t>
    </rPh>
    <phoneticPr fontId="1"/>
  </si>
  <si>
    <t>注９</t>
    <rPh sb="0" eb="1">
      <t>チュウ</t>
    </rPh>
    <phoneticPr fontId="1"/>
  </si>
  <si>
    <t>注８</t>
    <rPh sb="0" eb="1">
      <t>チュウ</t>
    </rPh>
    <phoneticPr fontId="1"/>
  </si>
  <si>
    <t>注６</t>
    <rPh sb="0" eb="1">
      <t>チュウ</t>
    </rPh>
    <phoneticPr fontId="1"/>
  </si>
  <si>
    <t>注７</t>
    <rPh sb="0" eb="1">
      <t>チュウ</t>
    </rPh>
    <phoneticPr fontId="1"/>
  </si>
  <si>
    <t>注４</t>
    <rPh sb="0" eb="1">
      <t>チュウ</t>
    </rPh>
    <phoneticPr fontId="1"/>
  </si>
  <si>
    <t>注３</t>
    <rPh sb="0" eb="1">
      <t>チュウ</t>
    </rPh>
    <phoneticPr fontId="1"/>
  </si>
  <si>
    <t>注１１</t>
    <rPh sb="0" eb="1">
      <t>チュウ</t>
    </rPh>
    <phoneticPr fontId="1"/>
  </si>
  <si>
    <t>ハ</t>
    <phoneticPr fontId="1"/>
  </si>
  <si>
    <t>注１３</t>
    <rPh sb="0" eb="1">
      <t>チュウ</t>
    </rPh>
    <phoneticPr fontId="1"/>
  </si>
  <si>
    <t>二</t>
    <rPh sb="0" eb="1">
      <t>ニ</t>
    </rPh>
    <phoneticPr fontId="1"/>
  </si>
  <si>
    <t>ホ</t>
    <phoneticPr fontId="1"/>
  </si>
  <si>
    <t>へ</t>
    <phoneticPr fontId="1"/>
  </si>
  <si>
    <t>ト</t>
    <phoneticPr fontId="1"/>
  </si>
  <si>
    <t>人</t>
    <rPh sb="0" eb="1">
      <t>ヒト</t>
    </rPh>
    <phoneticPr fontId="1"/>
  </si>
  <si>
    <t>テクノロジーの導入（日常生活継続支援加算関係）</t>
    <rPh sb="7" eb="9">
      <t>ドウニュウ</t>
    </rPh>
    <rPh sb="10" eb="14">
      <t>ニチジョウセイカツ</t>
    </rPh>
    <rPh sb="14" eb="16">
      <t>ケイゾク</t>
    </rPh>
    <rPh sb="16" eb="20">
      <t>シエンカサン</t>
    </rPh>
    <rPh sb="20" eb="22">
      <t>カンケイ</t>
    </rPh>
    <phoneticPr fontId="1"/>
  </si>
  <si>
    <t>テクノロジーの導入（夜勤職員配置加算関係）</t>
    <rPh sb="7" eb="9">
      <t>ドウニュウ</t>
    </rPh>
    <rPh sb="10" eb="12">
      <t>ヤキン</t>
    </rPh>
    <rPh sb="12" eb="14">
      <t>ショクイン</t>
    </rPh>
    <rPh sb="14" eb="16">
      <t>ハイチ</t>
    </rPh>
    <rPh sb="16" eb="18">
      <t>カサン</t>
    </rPh>
    <rPh sb="18" eb="20">
      <t>カンケイ</t>
    </rPh>
    <phoneticPr fontId="1"/>
  </si>
  <si>
    <t>注9</t>
    <rPh sb="0" eb="1">
      <t>チュウ</t>
    </rPh>
    <phoneticPr fontId="1"/>
  </si>
  <si>
    <t>看取り介護加算</t>
    <rPh sb="0" eb="2">
      <t>ミト</t>
    </rPh>
    <rPh sb="3" eb="5">
      <t>カイゴ</t>
    </rPh>
    <rPh sb="5" eb="7">
      <t>カサン</t>
    </rPh>
    <phoneticPr fontId="2"/>
  </si>
  <si>
    <t>注10</t>
    <rPh sb="0" eb="1">
      <t>チュウ</t>
    </rPh>
    <phoneticPr fontId="1"/>
  </si>
  <si>
    <r>
      <t>リハビリテーション提供体制</t>
    </r>
    <r>
      <rPr>
        <sz val="11"/>
        <color rgb="FFFF0000"/>
        <rFont val="HGPｺﾞｼｯｸM"/>
        <family val="3"/>
        <charset val="128"/>
      </rPr>
      <t>（療養からの転換）</t>
    </r>
    <rPh sb="9" eb="11">
      <t>テイキョウ</t>
    </rPh>
    <rPh sb="11" eb="13">
      <t>タイセイ</t>
    </rPh>
    <rPh sb="14" eb="16">
      <t>リョウヨウ</t>
    </rPh>
    <rPh sb="19" eb="21">
      <t>テンカン</t>
    </rPh>
    <phoneticPr fontId="1"/>
  </si>
  <si>
    <t>○</t>
    <phoneticPr fontId="1"/>
  </si>
  <si>
    <t>12月超え</t>
    <rPh sb="2" eb="3">
      <t>ツキ</t>
    </rPh>
    <rPh sb="3" eb="4">
      <t>コ</t>
    </rPh>
    <phoneticPr fontId="1"/>
  </si>
  <si>
    <t>注8</t>
    <phoneticPr fontId="1"/>
  </si>
  <si>
    <t>運</t>
    <rPh sb="0" eb="1">
      <t>ウン</t>
    </rPh>
    <phoneticPr fontId="1"/>
  </si>
  <si>
    <t>療養環境減算（廊下）</t>
    <rPh sb="2" eb="4">
      <t>カンキョウ</t>
    </rPh>
    <rPh sb="4" eb="6">
      <t>ゲンサン</t>
    </rPh>
    <rPh sb="7" eb="9">
      <t>ロウカ</t>
    </rPh>
    <phoneticPr fontId="1"/>
  </si>
  <si>
    <t>療養環境減算（療養室）</t>
    <rPh sb="2" eb="4">
      <t>カンキョウ</t>
    </rPh>
    <rPh sb="4" eb="6">
      <t>ゲンサン</t>
    </rPh>
    <rPh sb="7" eb="10">
      <t>リョウヨウシツ</t>
    </rPh>
    <phoneticPr fontId="1"/>
  </si>
  <si>
    <t>作業療法</t>
    <rPh sb="0" eb="4">
      <t>サギョウリョウホウ</t>
    </rPh>
    <phoneticPr fontId="1"/>
  </si>
  <si>
    <t>言語聴覚療法</t>
    <rPh sb="0" eb="4">
      <t>ゲンゴチョウカク</t>
    </rPh>
    <rPh sb="4" eb="6">
      <t>リョウホウ</t>
    </rPh>
    <phoneticPr fontId="1"/>
  </si>
  <si>
    <t>精神科作業療法</t>
    <rPh sb="0" eb="3">
      <t>セイシンカ</t>
    </rPh>
    <rPh sb="3" eb="7">
      <t>サギョウリョウホウ</t>
    </rPh>
    <phoneticPr fontId="1"/>
  </si>
  <si>
    <t>注7</t>
    <rPh sb="0" eb="1">
      <t>チュウ</t>
    </rPh>
    <phoneticPr fontId="1"/>
  </si>
  <si>
    <t>人</t>
    <rPh sb="0" eb="1">
      <t>ヒト</t>
    </rPh>
    <phoneticPr fontId="1"/>
  </si>
  <si>
    <t>夜間勤務等看護</t>
    <rPh sb="0" eb="4">
      <t>ヤカンキンム</t>
    </rPh>
    <rPh sb="4" eb="5">
      <t>ナド</t>
    </rPh>
    <rPh sb="5" eb="7">
      <t>カンゴ</t>
    </rPh>
    <phoneticPr fontId="1"/>
  </si>
  <si>
    <t>感染対策指導管理</t>
    <rPh sb="0" eb="2">
      <t>カンセン</t>
    </rPh>
    <rPh sb="2" eb="4">
      <t>タイサク</t>
    </rPh>
    <rPh sb="4" eb="6">
      <t>シドウ</t>
    </rPh>
    <rPh sb="6" eb="8">
      <t>カンリ</t>
    </rPh>
    <phoneticPr fontId="1"/>
  </si>
  <si>
    <t>褥瘡対策指導管理</t>
    <rPh sb="0" eb="4">
      <t>ジョクソウタイサク</t>
    </rPh>
    <rPh sb="4" eb="8">
      <t>シドウカンリ</t>
    </rPh>
    <phoneticPr fontId="1"/>
  </si>
  <si>
    <t>初期入所診療管理</t>
    <rPh sb="0" eb="4">
      <t>ショキニュウショ</t>
    </rPh>
    <rPh sb="4" eb="8">
      <t>シンリョウカンリ</t>
    </rPh>
    <phoneticPr fontId="1"/>
  </si>
  <si>
    <t>重度療養管理</t>
    <rPh sb="0" eb="6">
      <t>ジュウドリョウヨウカンリ</t>
    </rPh>
    <phoneticPr fontId="1"/>
  </si>
  <si>
    <t>特定施設管理</t>
    <rPh sb="0" eb="6">
      <t>トクテイシセツカンリ</t>
    </rPh>
    <phoneticPr fontId="1"/>
  </si>
  <si>
    <t>重症皮膚潰瘍管理指導</t>
    <rPh sb="0" eb="2">
      <t>ジュウショウ</t>
    </rPh>
    <rPh sb="2" eb="4">
      <t>ヒフ</t>
    </rPh>
    <rPh sb="4" eb="6">
      <t>カイヨウ</t>
    </rPh>
    <rPh sb="6" eb="10">
      <t>カンリシドウ</t>
    </rPh>
    <phoneticPr fontId="1"/>
  </si>
  <si>
    <t>薬剤管理指導</t>
    <rPh sb="0" eb="4">
      <t>ヤクザイカンリ</t>
    </rPh>
    <rPh sb="4" eb="6">
      <t>シドウ</t>
    </rPh>
    <phoneticPr fontId="1"/>
  </si>
  <si>
    <t>医学情報提供</t>
    <rPh sb="0" eb="6">
      <t>イガクジョウホウテイキョウ</t>
    </rPh>
    <phoneticPr fontId="1"/>
  </si>
  <si>
    <t>短期集中リハビリテーション</t>
    <rPh sb="0" eb="2">
      <t>タンキ</t>
    </rPh>
    <rPh sb="2" eb="4">
      <t>シュウチュウ</t>
    </rPh>
    <phoneticPr fontId="1"/>
  </si>
  <si>
    <t>認知症短期集中リハビリテーション</t>
    <rPh sb="0" eb="3">
      <t>ニンチショウ</t>
    </rPh>
    <rPh sb="3" eb="7">
      <t>タンキシュウチュウ</t>
    </rPh>
    <phoneticPr fontId="1"/>
  </si>
  <si>
    <t>9～１３,16,17</t>
    <phoneticPr fontId="1"/>
  </si>
  <si>
    <t>特別診療費加算項目</t>
    <rPh sb="0" eb="2">
      <t>トクベツ</t>
    </rPh>
    <rPh sb="2" eb="5">
      <t>シンリョウヒ</t>
    </rPh>
    <rPh sb="5" eb="7">
      <t>カサン</t>
    </rPh>
    <rPh sb="7" eb="9">
      <t>コウモク</t>
    </rPh>
    <phoneticPr fontId="1"/>
  </si>
  <si>
    <t>療養環境基準（療養室）</t>
    <rPh sb="0" eb="2">
      <t>リョウヨウ</t>
    </rPh>
    <rPh sb="2" eb="4">
      <t>カンキョウ</t>
    </rPh>
    <rPh sb="4" eb="6">
      <t>キジュン</t>
    </rPh>
    <rPh sb="7" eb="10">
      <t>リョウヨウシツ</t>
    </rPh>
    <phoneticPr fontId="1"/>
  </si>
  <si>
    <t>注4</t>
    <rPh sb="0" eb="1">
      <t>チュウ</t>
    </rPh>
    <phoneticPr fontId="1"/>
  </si>
  <si>
    <t>注3</t>
    <rPh sb="0" eb="1">
      <t>チュウ</t>
    </rPh>
    <phoneticPr fontId="1"/>
  </si>
  <si>
    <t>特別診療費項目</t>
    <rPh sb="0" eb="5">
      <t>トクベツシンリョウヒ</t>
    </rPh>
    <rPh sb="5" eb="7">
      <t>コウモク</t>
    </rPh>
    <phoneticPr fontId="1"/>
  </si>
  <si>
    <t>言語聴覚療法</t>
    <rPh sb="0" eb="2">
      <t>ゲンゴ</t>
    </rPh>
    <rPh sb="2" eb="6">
      <t>チョウカクリョウホウ</t>
    </rPh>
    <phoneticPr fontId="1"/>
  </si>
  <si>
    <t>精神科作業療法</t>
    <rPh sb="0" eb="2">
      <t>セイシン</t>
    </rPh>
    <rPh sb="2" eb="3">
      <t>カ</t>
    </rPh>
    <rPh sb="3" eb="7">
      <t>サギョウリョウホウ</t>
    </rPh>
    <phoneticPr fontId="1"/>
  </si>
  <si>
    <t>注1・2</t>
    <rPh sb="0" eb="1">
      <t>チュウ</t>
    </rPh>
    <phoneticPr fontId="1"/>
  </si>
  <si>
    <t>ホ（15）</t>
    <phoneticPr fontId="1"/>
  </si>
  <si>
    <t>併設本体施設における介護職員等特定処遇改善加算Ⅰの届出状況</t>
    <rPh sb="0" eb="4">
      <t>ヘイセツホンタイ</t>
    </rPh>
    <rPh sb="4" eb="6">
      <t>シセツ</t>
    </rPh>
    <rPh sb="10" eb="15">
      <t>カイゴショクインナド</t>
    </rPh>
    <rPh sb="15" eb="19">
      <t>トクテイショグウ</t>
    </rPh>
    <rPh sb="19" eb="23">
      <t>カイゼンカサン</t>
    </rPh>
    <rPh sb="25" eb="27">
      <t>トドケデ</t>
    </rPh>
    <rPh sb="27" eb="29">
      <t>ジョウキョウ</t>
    </rPh>
    <phoneticPr fontId="1"/>
  </si>
  <si>
    <t>ホ(7)</t>
    <phoneticPr fontId="1"/>
  </si>
  <si>
    <t>ホ(8)</t>
    <phoneticPr fontId="1"/>
  </si>
  <si>
    <t>ホ(9)</t>
    <phoneticPr fontId="1"/>
  </si>
  <si>
    <t>ホ(10)</t>
    <phoneticPr fontId="1"/>
  </si>
  <si>
    <t>ホ(11)</t>
    <phoneticPr fontId="1"/>
  </si>
  <si>
    <t>ホ(13)</t>
    <phoneticPr fontId="1"/>
  </si>
  <si>
    <t>ホ(12)</t>
    <phoneticPr fontId="1"/>
  </si>
  <si>
    <t>療養環境基準</t>
    <rPh sb="0" eb="2">
      <t>リョウヨウ</t>
    </rPh>
    <rPh sb="2" eb="4">
      <t>カンキョウ</t>
    </rPh>
    <rPh sb="4" eb="6">
      <t>キジュン</t>
    </rPh>
    <phoneticPr fontId="1"/>
  </si>
  <si>
    <t>特定診療費項目</t>
    <rPh sb="5" eb="7">
      <t>コウモク</t>
    </rPh>
    <phoneticPr fontId="1"/>
  </si>
  <si>
    <t>9～13,16,17</t>
    <phoneticPr fontId="1"/>
  </si>
  <si>
    <t>初期入院所診療管理</t>
    <rPh sb="0" eb="2">
      <t>ショキ</t>
    </rPh>
    <rPh sb="2" eb="4">
      <t>ニュウイン</t>
    </rPh>
    <rPh sb="4" eb="5">
      <t>ジョ</t>
    </rPh>
    <rPh sb="5" eb="9">
      <t>シンリョウカンリ</t>
    </rPh>
    <phoneticPr fontId="1"/>
  </si>
  <si>
    <t>※常勤での配置が求められる職員が産前産後休業や育児・介護休業等を取得し、同等の素質を有する複数の非常勤職員を常勤換算して配置する場合、その旨記載してください。</t>
    <rPh sb="1" eb="3">
      <t>ジョウキン</t>
    </rPh>
    <rPh sb="5" eb="7">
      <t>ハイチ</t>
    </rPh>
    <rPh sb="8" eb="9">
      <t>モト</t>
    </rPh>
    <rPh sb="13" eb="15">
      <t>ショクイン</t>
    </rPh>
    <rPh sb="16" eb="18">
      <t>サンゼン</t>
    </rPh>
    <rPh sb="18" eb="20">
      <t>サンゴ</t>
    </rPh>
    <rPh sb="20" eb="22">
      <t>キュウギョウ</t>
    </rPh>
    <rPh sb="23" eb="25">
      <t>イクジ</t>
    </rPh>
    <rPh sb="26" eb="28">
      <t>カイゴ</t>
    </rPh>
    <rPh sb="28" eb="30">
      <t>キュウギョウ</t>
    </rPh>
    <rPh sb="30" eb="31">
      <t>トウ</t>
    </rPh>
    <rPh sb="32" eb="34">
      <t>シュトク</t>
    </rPh>
    <rPh sb="36" eb="38">
      <t>ドウトウ</t>
    </rPh>
    <rPh sb="39" eb="41">
      <t>ソシツ</t>
    </rPh>
    <rPh sb="42" eb="43">
      <t>ユウ</t>
    </rPh>
    <rPh sb="45" eb="47">
      <t>フクスウ</t>
    </rPh>
    <rPh sb="48" eb="51">
      <t>ヒジョウキン</t>
    </rPh>
    <rPh sb="51" eb="53">
      <t>ショクイン</t>
    </rPh>
    <rPh sb="54" eb="56">
      <t>ジョウキン</t>
    </rPh>
    <rPh sb="56" eb="58">
      <t>カンサン</t>
    </rPh>
    <rPh sb="60" eb="62">
      <t>ハイチ</t>
    </rPh>
    <rPh sb="64" eb="66">
      <t>バアイ</t>
    </rPh>
    <phoneticPr fontId="4"/>
  </si>
  <si>
    <t>「人員配置区分」又は「該当する体制等」欄には、別紙「介護給付費算定に係る体制等状況一覧表」に掲げる人員配置区分の類型又は該当する体制加算の内容をそのまま記載してください。</t>
    <phoneticPr fontId="4"/>
  </si>
  <si>
    <t>届出を行う従業者について、4週間分の勤務すべき時間数を記入してください。勤務時間ごとあるいはサービス提供時間単位ごとに区分して番号を付し、その番号を記入してください。</t>
    <phoneticPr fontId="4"/>
  </si>
  <si>
    <t>（記載例1―勤務時間 ①8：30～17：00、②16：30～1：00、③0：30～9：00、④休日）※勤務区分の右に時間数を記入してください。</t>
    <rPh sb="51" eb="53">
      <t>キンム</t>
    </rPh>
    <rPh sb="53" eb="55">
      <t>クブン</t>
    </rPh>
    <rPh sb="56" eb="57">
      <t>ミギ</t>
    </rPh>
    <rPh sb="58" eb="60">
      <t>ジカン</t>
    </rPh>
    <rPh sb="60" eb="61">
      <t>スウ</t>
    </rPh>
    <rPh sb="62" eb="64">
      <t>キニュウ</t>
    </rPh>
    <phoneticPr fontId="4"/>
  </si>
  <si>
    <t>（記載例2―サービス提供時間 a 9：00～12：00、b 13：00～16：00、c 10：30～13：30、d 14：30～17：30、e 休日）</t>
    <phoneticPr fontId="4"/>
  </si>
  <si>
    <t>※複数単位実施の場合、その全てを記入のこと</t>
    <phoneticPr fontId="4"/>
  </si>
  <si>
    <t>届出する従業者の職種ごとに下記の勤務形態の区分の順にまとめて記載し、「週平均の勤務時間」については、職種ごとのAの小計と、Ｂ～Ｄまでを加えた数の小計の行を挿入してください。</t>
    <phoneticPr fontId="4"/>
  </si>
  <si>
    <t>常勤換算が必要なものについては、Ａ～Ｄの「週平均の勤務時間」をすべて足し、常勤の従業者が週に勤務すべき時間数で割って、「常勤換算後の人数」を算出してください。</t>
    <phoneticPr fontId="4"/>
  </si>
  <si>
    <t>短期入所生活介護及び介護老人福祉施設について、テクノロジーを導入する場合の夜間の人員配置基準（従来型）を適用する場合においては、「（再掲）夜勤職員」欄を記載してください。</t>
    <phoneticPr fontId="4"/>
  </si>
  <si>
    <t>「１日の夜勤の合計時間」は、夜勤時間帯に属する勤務時間（休憩時間を含む）の合計数を記入してください。</t>
    <phoneticPr fontId="4"/>
  </si>
  <si>
    <t>また、別添の「テクノロジーを導入する場合の夜間の人員配置基準（従来型）に係る届出書」を添付してください。</t>
    <phoneticPr fontId="4"/>
  </si>
  <si>
    <t>算出にあたっては、小数点以下第2位を切り捨ててください。</t>
    <phoneticPr fontId="4"/>
  </si>
  <si>
    <t>当該事業所・施設に係る組織体制図を添付してください。</t>
    <phoneticPr fontId="4"/>
  </si>
  <si>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4"/>
  </si>
  <si>
    <t>（介護予防）通所ﾘﾊﾋﾞﾘﾃｰｼｮﾝ</t>
    <rPh sb="1" eb="3">
      <t>カイゴ</t>
    </rPh>
    <rPh sb="3" eb="5">
      <t>ヨボウ</t>
    </rPh>
    <rPh sb="6" eb="8">
      <t>ツウショ</t>
    </rPh>
    <phoneticPr fontId="4"/>
  </si>
  <si>
    <t>⑤居宅サービスの実施数</t>
    <phoneticPr fontId="4"/>
  </si>
  <si>
    <t>訪リハ</t>
    <rPh sb="0" eb="1">
      <t>ホウ</t>
    </rPh>
    <phoneticPr fontId="4"/>
  </si>
  <si>
    <t>ショート</t>
    <phoneticPr fontId="4"/>
  </si>
  <si>
    <t>コード</t>
    <phoneticPr fontId="4"/>
  </si>
  <si>
    <t>指標</t>
    <rPh sb="0" eb="2">
      <t>シヒョウ</t>
    </rPh>
    <phoneticPr fontId="4"/>
  </si>
  <si>
    <t>3種</t>
    <rPh sb="1" eb="2">
      <t>シュ</t>
    </rPh>
    <phoneticPr fontId="4"/>
  </si>
  <si>
    <t>2種（訪リハ含む）</t>
    <rPh sb="1" eb="2">
      <t>シュ</t>
    </rPh>
    <rPh sb="3" eb="4">
      <t>ホウ</t>
    </rPh>
    <rPh sb="6" eb="7">
      <t>フク</t>
    </rPh>
    <phoneticPr fontId="4"/>
  </si>
  <si>
    <t>1種以下</t>
    <rPh sb="1" eb="2">
      <t>シュ</t>
    </rPh>
    <rPh sb="2" eb="4">
      <t>イカ</t>
    </rPh>
    <phoneticPr fontId="4"/>
  </si>
  <si>
    <t>2種（訪リハなし）</t>
    <rPh sb="1" eb="2">
      <t>シュ</t>
    </rPh>
    <rPh sb="3" eb="4">
      <t>ホウ</t>
    </rPh>
    <phoneticPr fontId="4"/>
  </si>
  <si>
    <t>・　当該施設において、常勤換算方法で算定したリハビリテーションを担当する理学療法士、作業療法士又は言語聴覚士の数を入所者の数で除した数に100を乗じた数が、①5以上であり、リハビリテーションを担当する理学療法士、作業療法士又は言語聴覚士のいずれの職種も入所者の数で除した数に100を乗じた数がそれぞれ0.2以上である場合は５点、②5以上の場合は3点、③5未満であり、かつ3以上である場合は2点。④3未満である場合は0点。</t>
    <rPh sb="96" eb="98">
      <t>タントウ</t>
    </rPh>
    <rPh sb="100" eb="102">
      <t>リガク</t>
    </rPh>
    <rPh sb="102" eb="105">
      <t>リョウホウシ</t>
    </rPh>
    <rPh sb="106" eb="108">
      <t>サギョウ</t>
    </rPh>
    <rPh sb="108" eb="111">
      <t>リョウホウシ</t>
    </rPh>
    <rPh sb="111" eb="112">
      <t>マタ</t>
    </rPh>
    <rPh sb="113" eb="115">
      <t>ゲンゴ</t>
    </rPh>
    <rPh sb="115" eb="118">
      <t>チョウカクシ</t>
    </rPh>
    <rPh sb="123" eb="125">
      <t>ショクシュ</t>
    </rPh>
    <rPh sb="126" eb="129">
      <t>ニュウショシャ</t>
    </rPh>
    <rPh sb="130" eb="131">
      <t>カズ</t>
    </rPh>
    <rPh sb="132" eb="133">
      <t>ジョ</t>
    </rPh>
    <rPh sb="135" eb="136">
      <t>カズ</t>
    </rPh>
    <rPh sb="141" eb="142">
      <t>ジョウ</t>
    </rPh>
    <rPh sb="144" eb="145">
      <t>カズ</t>
    </rPh>
    <rPh sb="153" eb="155">
      <t>イジョウ</t>
    </rPh>
    <rPh sb="158" eb="160">
      <t>バアイ</t>
    </rPh>
    <rPh sb="162" eb="163">
      <t>テン</t>
    </rPh>
    <rPh sb="166" eb="168">
      <t>イジョウ</t>
    </rPh>
    <rPh sb="169" eb="171">
      <t>バアイ</t>
    </rPh>
    <rPh sb="173" eb="174">
      <t>テン</t>
    </rPh>
    <phoneticPr fontId="4"/>
  </si>
  <si>
    <t>4月</t>
    <rPh sb="1" eb="2">
      <t>ツキ</t>
    </rPh>
    <phoneticPr fontId="4"/>
  </si>
  <si>
    <t>5月</t>
    <rPh sb="1" eb="2">
      <t>ツキ</t>
    </rPh>
    <phoneticPr fontId="4"/>
  </si>
  <si>
    <t>6月</t>
    <rPh sb="1" eb="2">
      <t>ツキ</t>
    </rPh>
    <phoneticPr fontId="4"/>
  </si>
  <si>
    <t>①判定</t>
    <rPh sb="1" eb="3">
      <t>ハンテイ</t>
    </rPh>
    <phoneticPr fontId="4"/>
  </si>
  <si>
    <t>算定日が属する月の前３月間の延日数：Ｄ</t>
    <rPh sb="14" eb="15">
      <t>ノベ</t>
    </rPh>
    <rPh sb="15" eb="17">
      <t>ニッスウ</t>
    </rPh>
    <phoneticPr fontId="4"/>
  </si>
  <si>
    <r>
      <t>算定日が属する月の前３月間における</t>
    </r>
    <r>
      <rPr>
        <b/>
        <u/>
        <sz val="11"/>
        <rFont val="HGSｺﾞｼｯｸM"/>
        <family val="3"/>
        <charset val="128"/>
      </rPr>
      <t>理学療法士</t>
    </r>
    <r>
      <rPr>
        <sz val="11"/>
        <color theme="1"/>
        <rFont val="HGSｺﾞｼｯｸM"/>
        <family val="3"/>
        <charset val="128"/>
      </rPr>
      <t>の当該介護保健施設サービスの提供に従事する勤務延時間数：Ａ-1</t>
    </r>
    <rPh sb="0" eb="2">
      <t>サンテイ</t>
    </rPh>
    <rPh sb="2" eb="3">
      <t>ビ</t>
    </rPh>
    <rPh sb="4" eb="5">
      <t>ゾク</t>
    </rPh>
    <rPh sb="7" eb="8">
      <t>ツキ</t>
    </rPh>
    <rPh sb="9" eb="10">
      <t>マエ</t>
    </rPh>
    <rPh sb="11" eb="12">
      <t>ガツ</t>
    </rPh>
    <rPh sb="12" eb="13">
      <t>カン</t>
    </rPh>
    <rPh sb="17" eb="19">
      <t>リガク</t>
    </rPh>
    <rPh sb="19" eb="22">
      <t>リョウホウシ</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4"/>
  </si>
  <si>
    <r>
      <t>算定日が属する月の前３月間における</t>
    </r>
    <r>
      <rPr>
        <b/>
        <u/>
        <sz val="11"/>
        <rFont val="HGSｺﾞｼｯｸM"/>
        <family val="3"/>
        <charset val="128"/>
      </rPr>
      <t>作業療法士</t>
    </r>
    <r>
      <rPr>
        <sz val="11"/>
        <color theme="1"/>
        <rFont val="HGSｺﾞｼｯｸM"/>
        <family val="3"/>
        <charset val="128"/>
      </rPr>
      <t>の当該介護保健施設サービスの提供に従事する勤務延時間数：Ａ-2</t>
    </r>
    <rPh sb="0" eb="2">
      <t>サンテイ</t>
    </rPh>
    <rPh sb="2" eb="3">
      <t>ビ</t>
    </rPh>
    <rPh sb="4" eb="5">
      <t>ゾク</t>
    </rPh>
    <rPh sb="7" eb="8">
      <t>ツキ</t>
    </rPh>
    <rPh sb="9" eb="10">
      <t>マエ</t>
    </rPh>
    <rPh sb="11" eb="12">
      <t>ガツ</t>
    </rPh>
    <rPh sb="12" eb="13">
      <t>カン</t>
    </rPh>
    <rPh sb="17" eb="19">
      <t>サギョウ</t>
    </rPh>
    <rPh sb="19" eb="22">
      <t>リョウホウシ</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4"/>
  </si>
  <si>
    <r>
      <t>算定日が属する月の前３月間における</t>
    </r>
    <r>
      <rPr>
        <b/>
        <u/>
        <sz val="11"/>
        <rFont val="HGSｺﾞｼｯｸM"/>
        <family val="3"/>
        <charset val="128"/>
      </rPr>
      <t>言語聴覚士</t>
    </r>
    <r>
      <rPr>
        <sz val="11"/>
        <color theme="1"/>
        <rFont val="HGSｺﾞｼｯｸM"/>
        <family val="3"/>
        <charset val="128"/>
      </rPr>
      <t>の当該介護保健施設サービスの提供に従事する勤務延時間数：Ａ-3</t>
    </r>
    <rPh sb="0" eb="2">
      <t>サンテイ</t>
    </rPh>
    <rPh sb="2" eb="3">
      <t>ビ</t>
    </rPh>
    <rPh sb="4" eb="5">
      <t>ゾク</t>
    </rPh>
    <rPh sb="7" eb="8">
      <t>ツキ</t>
    </rPh>
    <rPh sb="9" eb="10">
      <t>マエ</t>
    </rPh>
    <rPh sb="11" eb="12">
      <t>ガツ</t>
    </rPh>
    <rPh sb="12" eb="13">
      <t>カン</t>
    </rPh>
    <rPh sb="17" eb="19">
      <t>ゲンゴ</t>
    </rPh>
    <rPh sb="19" eb="22">
      <t>チョウカクシ</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4"/>
  </si>
  <si>
    <r>
      <t>算定日が属する月の前３月間における</t>
    </r>
    <r>
      <rPr>
        <b/>
        <u val="double"/>
        <sz val="11"/>
        <rFont val="HGSｺﾞｼｯｸM"/>
        <family val="3"/>
        <charset val="128"/>
      </rPr>
      <t>理学療法士等</t>
    </r>
    <r>
      <rPr>
        <sz val="11"/>
        <color theme="1"/>
        <rFont val="HGSｺﾞｼｯｸM"/>
        <family val="3"/>
        <charset val="128"/>
      </rPr>
      <t xml:space="preserve">の当該介護保健施設サービスの提供に従事する勤務延時間数：Ａ
(A-1からA-3までの合計）
</t>
    </r>
    <r>
      <rPr>
        <sz val="11"/>
        <color rgb="FFFF0000"/>
        <rFont val="HGSｺﾞｼｯｸM"/>
        <family val="3"/>
        <charset val="128"/>
      </rPr>
      <t>※１４</t>
    </r>
    <rPh sb="0" eb="2">
      <t>サンテイ</t>
    </rPh>
    <rPh sb="2" eb="3">
      <t>ビ</t>
    </rPh>
    <rPh sb="4" eb="5">
      <t>ゾク</t>
    </rPh>
    <rPh sb="7" eb="8">
      <t>ツキ</t>
    </rPh>
    <rPh sb="9" eb="10">
      <t>マエ</t>
    </rPh>
    <rPh sb="11" eb="12">
      <t>ガツ</t>
    </rPh>
    <rPh sb="12" eb="13">
      <t>カン</t>
    </rPh>
    <rPh sb="17" eb="19">
      <t>リガク</t>
    </rPh>
    <rPh sb="19" eb="22">
      <t>リョウホウシ</t>
    </rPh>
    <rPh sb="22" eb="23">
      <t>トウ</t>
    </rPh>
    <rPh sb="24" eb="26">
      <t>トウガイ</t>
    </rPh>
    <rPh sb="26" eb="28">
      <t>カイゴ</t>
    </rPh>
    <rPh sb="28" eb="30">
      <t>ホケン</t>
    </rPh>
    <rPh sb="30" eb="32">
      <t>シセツ</t>
    </rPh>
    <rPh sb="37" eb="39">
      <t>テイキョウ</t>
    </rPh>
    <rPh sb="40" eb="42">
      <t>ジュウジ</t>
    </rPh>
    <rPh sb="44" eb="46">
      <t>キンム</t>
    </rPh>
    <rPh sb="46" eb="47">
      <t>ノベ</t>
    </rPh>
    <rPh sb="47" eb="50">
      <t>ジカンスウ</t>
    </rPh>
    <rPh sb="65" eb="67">
      <t>ゴウケイ</t>
    </rPh>
    <phoneticPr fontId="4"/>
  </si>
  <si>
    <r>
      <t xml:space="preserve">理学療法士等が当該３月間に勤務すべき時間（１週間に勤務すべき時間数が３２時間を下回る場合は３２時間を基本とする。）：Ｂ
</t>
    </r>
    <r>
      <rPr>
        <sz val="11"/>
        <color rgb="FFFF0000"/>
        <rFont val="HGSｺﾞｼｯｸM"/>
        <family val="3"/>
        <charset val="128"/>
      </rPr>
      <t>※１４、１５</t>
    </r>
    <rPh sb="0" eb="2">
      <t>リガク</t>
    </rPh>
    <rPh sb="2" eb="5">
      <t>リョウホウシ</t>
    </rPh>
    <rPh sb="5" eb="6">
      <t>トウ</t>
    </rPh>
    <rPh sb="7" eb="9">
      <t>トウガイ</t>
    </rPh>
    <rPh sb="10" eb="11">
      <t>ガツ</t>
    </rPh>
    <rPh sb="11" eb="12">
      <t>カン</t>
    </rPh>
    <rPh sb="13" eb="15">
      <t>キンム</t>
    </rPh>
    <rPh sb="18" eb="20">
      <t>ジカン</t>
    </rPh>
    <rPh sb="22" eb="24">
      <t>シュウカン</t>
    </rPh>
    <rPh sb="25" eb="27">
      <t>キンム</t>
    </rPh>
    <rPh sb="30" eb="33">
      <t>ジカンスウ</t>
    </rPh>
    <rPh sb="36" eb="38">
      <t>ジカン</t>
    </rPh>
    <rPh sb="39" eb="41">
      <t>シタマワ</t>
    </rPh>
    <rPh sb="42" eb="44">
      <t>バアイ</t>
    </rPh>
    <rPh sb="47" eb="49">
      <t>ジカン</t>
    </rPh>
    <rPh sb="50" eb="52">
      <t>キホン</t>
    </rPh>
    <phoneticPr fontId="4"/>
  </si>
  <si>
    <r>
      <t xml:space="preserve">算定日が属する月の前３月間における入所者延数（短期入所療養介護利用者は含まない。毎日２４時現在入所中の者。その日のうちに退所又は死亡した者を含む。）：Ｃ
</t>
    </r>
    <r>
      <rPr>
        <sz val="11"/>
        <color rgb="FFFF0000"/>
        <rFont val="HGSｺﾞｼｯｸM"/>
        <family val="3"/>
        <charset val="128"/>
      </rPr>
      <t>※１６</t>
    </r>
    <rPh sb="17" eb="20">
      <t>ニュウショシャ</t>
    </rPh>
    <rPh sb="20" eb="21">
      <t>ノベ</t>
    </rPh>
    <rPh sb="21" eb="22">
      <t>スウ</t>
    </rPh>
    <phoneticPr fontId="4"/>
  </si>
  <si>
    <r>
      <t xml:space="preserve">Ａ÷B÷Ｃ×Ｄ×100
</t>
    </r>
    <r>
      <rPr>
        <sz val="11"/>
        <color rgb="FFFF0000"/>
        <rFont val="HGSｺﾞｼｯｸM"/>
        <family val="3"/>
        <charset val="128"/>
      </rPr>
      <t>※小数点第３位切捨て</t>
    </r>
    <rPh sb="13" eb="16">
      <t>ショウスウテン</t>
    </rPh>
    <rPh sb="16" eb="17">
      <t>ダイ</t>
    </rPh>
    <rPh sb="18" eb="19">
      <t>クライ</t>
    </rPh>
    <rPh sb="19" eb="21">
      <t>キリス</t>
    </rPh>
    <phoneticPr fontId="4"/>
  </si>
  <si>
    <t>時間</t>
    <phoneticPr fontId="1"/>
  </si>
  <si>
    <t>（５）地域に貢献する活動の実施</t>
    <phoneticPr fontId="4"/>
  </si>
  <si>
    <t>（６）充実したリハビリテーションの実施　</t>
    <phoneticPr fontId="4"/>
  </si>
  <si>
    <t>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際の基準、リハビリテーションにおける入所者に対する負荷等のうちいずれか１以上の指示を行っている。</t>
    <rPh sb="0" eb="4">
      <t>トウガイシセツ</t>
    </rPh>
    <rPh sb="5" eb="7">
      <t>イシ</t>
    </rPh>
    <rPh sb="19" eb="21">
      <t>ジッシ</t>
    </rPh>
    <rPh sb="22" eb="23">
      <t>ア</t>
    </rPh>
    <rPh sb="26" eb="30">
      <t>トウガイシセツ</t>
    </rPh>
    <rPh sb="31" eb="36">
      <t>リガクリョウホウシ</t>
    </rPh>
    <rPh sb="37" eb="42">
      <t>サギョウリョウホウシ</t>
    </rPh>
    <rPh sb="42" eb="43">
      <t>マタ</t>
    </rPh>
    <rPh sb="44" eb="49">
      <t>ゲンゴチョウカクシ</t>
    </rPh>
    <rPh sb="50" eb="51">
      <t>タイ</t>
    </rPh>
    <rPh sb="53" eb="56">
      <t>ニュウショシャ</t>
    </rPh>
    <rPh sb="57" eb="58">
      <t>タイ</t>
    </rPh>
    <rPh sb="70" eb="72">
      <t>モクテキ</t>
    </rPh>
    <rPh sb="73" eb="74">
      <t>クワ</t>
    </rPh>
    <rPh sb="86" eb="89">
      <t>カイシマエ</t>
    </rPh>
    <rPh sb="89" eb="90">
      <t>マタ</t>
    </rPh>
    <rPh sb="91" eb="94">
      <t>ジッシチュウ</t>
    </rPh>
    <rPh sb="95" eb="99">
      <t>リュウイジコウ</t>
    </rPh>
    <rPh sb="115" eb="117">
      <t>チュウシ</t>
    </rPh>
    <rPh sb="119" eb="120">
      <t>サイ</t>
    </rPh>
    <rPh sb="121" eb="123">
      <t>キジュン</t>
    </rPh>
    <rPh sb="137" eb="140">
      <t>ニュウショシャ</t>
    </rPh>
    <rPh sb="141" eb="142">
      <t>タイ</t>
    </rPh>
    <rPh sb="144" eb="146">
      <t>フカ</t>
    </rPh>
    <rPh sb="146" eb="147">
      <t>ナド</t>
    </rPh>
    <rPh sb="155" eb="157">
      <t>イジョウ</t>
    </rPh>
    <rPh sb="158" eb="160">
      <t>シジ</t>
    </rPh>
    <rPh sb="161" eb="162">
      <t>オコナ</t>
    </rPh>
    <phoneticPr fontId="4"/>
  </si>
  <si>
    <t>（４）リハビリテーション実施にあたっての医師の詳細な指示</t>
    <rPh sb="12" eb="14">
      <t>ジッシ</t>
    </rPh>
    <rPh sb="20" eb="22">
      <t>イシ</t>
    </rPh>
    <rPh sb="23" eb="25">
      <t>ショウサイ</t>
    </rPh>
    <rPh sb="26" eb="28">
      <t>シジ</t>
    </rPh>
    <phoneticPr fontId="4"/>
  </si>
  <si>
    <t>退所時指導等加算（退所時等指導加算）</t>
    <rPh sb="0" eb="2">
      <t>タイショ</t>
    </rPh>
    <rPh sb="2" eb="3">
      <t>ジ</t>
    </rPh>
    <rPh sb="3" eb="5">
      <t>シドウ</t>
    </rPh>
    <rPh sb="5" eb="6">
      <t>ナド</t>
    </rPh>
    <rPh sb="6" eb="8">
      <t>カサン</t>
    </rPh>
    <rPh sb="13" eb="15">
      <t>シドウ</t>
    </rPh>
    <phoneticPr fontId="2"/>
  </si>
  <si>
    <t>退所時指導等加算（訪問看護指示加算）</t>
    <rPh sb="0" eb="2">
      <t>タイショ</t>
    </rPh>
    <rPh sb="2" eb="3">
      <t>ジ</t>
    </rPh>
    <rPh sb="3" eb="5">
      <t>シドウ</t>
    </rPh>
    <rPh sb="5" eb="6">
      <t>トウ</t>
    </rPh>
    <rPh sb="6" eb="8">
      <t>カサン</t>
    </rPh>
    <rPh sb="9" eb="11">
      <t>ホウモン</t>
    </rPh>
    <rPh sb="11" eb="13">
      <t>カンゴ</t>
    </rPh>
    <rPh sb="13" eb="15">
      <t>シジ</t>
    </rPh>
    <rPh sb="15" eb="17">
      <t>カサン</t>
    </rPh>
    <phoneticPr fontId="2"/>
  </si>
  <si>
    <t>緊急時施設診療費</t>
    <rPh sb="0" eb="3">
      <t>キンキュウジ</t>
    </rPh>
    <rPh sb="3" eb="5">
      <t>シセツ</t>
    </rPh>
    <rPh sb="5" eb="7">
      <t>シンリョウ</t>
    </rPh>
    <rPh sb="7" eb="8">
      <t>ヒ</t>
    </rPh>
    <phoneticPr fontId="2"/>
  </si>
  <si>
    <t>従業者の勤務の体制及び勤務形態一覧表（予定/実績）</t>
    <rPh sb="19" eb="21">
      <t>ヨテイ</t>
    </rPh>
    <rPh sb="22" eb="24">
      <t>ジッセキ</t>
    </rPh>
    <phoneticPr fontId="1"/>
  </si>
  <si>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</si>
  <si>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月始め日</t>
    <rPh sb="0" eb="1">
      <t>ツキ</t>
    </rPh>
    <rPh sb="1" eb="2">
      <t>ハジ</t>
    </rPh>
    <rPh sb="3" eb="4">
      <t>ヒ</t>
    </rPh>
    <phoneticPr fontId="1"/>
  </si>
  <si>
    <t>勤務形態：Ａ常勤専従、Ｂ常勤兼務、Ｃ常勤以外専従、Ｄ常勤以外兼務</t>
    <rPh sb="20" eb="22">
      <t>イガイ</t>
    </rPh>
    <rPh sb="28" eb="30">
      <t>イガイ</t>
    </rPh>
    <rPh sb="30" eb="32">
      <t>ケンム</t>
    </rPh>
    <phoneticPr fontId="1"/>
  </si>
  <si>
    <t>常勤の従業者が月・週に勤務すべき時間数→</t>
    <rPh sb="7" eb="8">
      <t>ツキ</t>
    </rPh>
    <phoneticPr fontId="1"/>
  </si>
  <si>
    <t>４週の合計※カッコ内は月合計</t>
    <rPh sb="9" eb="10">
      <t>ナイ</t>
    </rPh>
    <rPh sb="11" eb="12">
      <t>ツキ</t>
    </rPh>
    <rPh sb="12" eb="14">
      <t>ゴウケイ</t>
    </rPh>
    <phoneticPr fontId="1"/>
  </si>
  <si>
    <t>常勤換算後の人数
（４週の合計から算出）</t>
    <rPh sb="11" eb="12">
      <t>シュウ</t>
    </rPh>
    <rPh sb="13" eb="15">
      <t>ゴウケイ</t>
    </rPh>
    <rPh sb="17" eb="19">
      <t>サンシュツ</t>
    </rPh>
    <phoneticPr fontId="1"/>
  </si>
  <si>
    <t>日</t>
    <rPh sb="0" eb="1">
      <t>ヒ</t>
    </rPh>
    <phoneticPr fontId="1"/>
  </si>
  <si>
    <t>曜日</t>
    <rPh sb="0" eb="2">
      <t>ヨウビ</t>
    </rPh>
    <phoneticPr fontId="1"/>
  </si>
  <si>
    <t>職種</t>
    <rPh sb="0" eb="2">
      <t>ショクシュ</t>
    </rPh>
    <phoneticPr fontId="1"/>
  </si>
  <si>
    <t>形態</t>
    <rPh sb="0" eb="2">
      <t>ケイタイ</t>
    </rPh>
    <phoneticPr fontId="1"/>
  </si>
  <si>
    <t>①AB</t>
    <phoneticPr fontId="1"/>
  </si>
  <si>
    <t>②換算</t>
    <rPh sb="1" eb="3">
      <t>カンザン</t>
    </rPh>
    <phoneticPr fontId="1"/>
  </si>
  <si>
    <t>③CD</t>
    <phoneticPr fontId="1"/>
  </si>
  <si>
    <t>1)</t>
    <phoneticPr fontId="1"/>
  </si>
  <si>
    <t>看護職員（正）</t>
    <rPh sb="0" eb="2">
      <t>カンゴ</t>
    </rPh>
    <rPh sb="2" eb="4">
      <t>ショクイン</t>
    </rPh>
    <rPh sb="5" eb="6">
      <t>セイ</t>
    </rPh>
    <phoneticPr fontId="1"/>
  </si>
  <si>
    <t>〇〇　〇〇</t>
    <phoneticPr fontId="1"/>
  </si>
  <si>
    <t>予/実</t>
    <rPh sb="0" eb="1">
      <t>ヨ</t>
    </rPh>
    <rPh sb="2" eb="3">
      <t>ジツ</t>
    </rPh>
    <phoneticPr fontId="1"/>
  </si>
  <si>
    <t>夜</t>
    <rPh sb="0" eb="1">
      <t>ヨル</t>
    </rPh>
    <phoneticPr fontId="1"/>
  </si>
  <si>
    <t>明</t>
    <rPh sb="0" eb="1">
      <t>ア</t>
    </rPh>
    <phoneticPr fontId="1"/>
  </si>
  <si>
    <t>時間</t>
    <rPh sb="0" eb="2">
      <t>ジカン</t>
    </rPh>
    <phoneticPr fontId="1"/>
  </si>
  <si>
    <t>2)</t>
  </si>
  <si>
    <t>3)</t>
  </si>
  <si>
    <t>看護職員（准）</t>
    <rPh sb="0" eb="2">
      <t>カンゴ</t>
    </rPh>
    <rPh sb="2" eb="4">
      <t>ショクイン</t>
    </rPh>
    <rPh sb="5" eb="6">
      <t>ジュン</t>
    </rPh>
    <phoneticPr fontId="1"/>
  </si>
  <si>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</si>
  <si>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</si>
  <si>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</si>
  <si>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</si>
  <si>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</si>
  <si>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</si>
  <si>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</si>
  <si>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</si>
  <si>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</si>
  <si>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</si>
  <si>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</si>
  <si>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</si>
  <si>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</si>
  <si>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</si>
  <si>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</si>
  <si>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</si>
  <si>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</si>
  <si>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</si>
  <si>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</si>
  <si>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</si>
  <si>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</si>
  <si>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</si>
  <si>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</si>
  <si>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</si>
  <si>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</si>
  <si>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</si>
  <si>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</si>
  <si>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</si>
  <si>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</si>
  <si>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</si>
  <si>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</si>
  <si>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</si>
  <si>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</si>
  <si>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</si>
  <si>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</si>
  <si>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</si>
  <si>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</si>
  <si>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</si>
  <si>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</si>
  <si>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</si>
  <si>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</si>
  <si>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</si>
  <si>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</si>
  <si>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</si>
  <si>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</si>
  <si>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</si>
  <si>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</si>
  <si>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</si>
  <si>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</si>
  <si>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</si>
  <si>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</si>
  <si>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</si>
  <si>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</si>
  <si>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</si>
  <si>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</si>
  <si>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</si>
  <si>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</si>
  <si>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</si>
  <si>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</si>
  <si>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</si>
  <si>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</si>
  <si>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</si>
  <si>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10"/>
  </si>
  <si>
    <r>
      <t>従業者の勤務の体制及び勤務形態一覧表（予定/実績）【</t>
    </r>
    <r>
      <rPr>
        <b/>
        <sz val="12"/>
        <color rgb="FFFF0000"/>
        <rFont val="HGPｺﾞｼｯｸM"/>
        <family val="3"/>
        <charset val="128"/>
      </rPr>
      <t>夜勤時間帯：時間数</t>
    </r>
    <r>
      <rPr>
        <b/>
        <sz val="12"/>
        <rFont val="HGPｺﾞｼｯｸM"/>
        <family val="3"/>
        <charset val="128"/>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1"/>
  </si>
  <si>
    <t>１日平均夜勤職員数</t>
    <rPh sb="1" eb="2">
      <t>ヒ</t>
    </rPh>
    <rPh sb="2" eb="4">
      <t>ヘイキン</t>
    </rPh>
    <rPh sb="4" eb="6">
      <t>ヤキン</t>
    </rPh>
    <rPh sb="6" eb="8">
      <t>ショクイン</t>
    </rPh>
    <rPh sb="8" eb="9">
      <t>スウ</t>
    </rPh>
    <phoneticPr fontId="1"/>
  </si>
  <si>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1"/>
  </si>
  <si>
    <t>延夜勤時間数（Ａ）</t>
    <phoneticPr fontId="1"/>
  </si>
  <si>
    <t>計算月の日数</t>
    <phoneticPr fontId="1"/>
  </si>
  <si>
    <t>計算月の時間数（Ｂ）</t>
    <rPh sb="4" eb="7">
      <t>ジカンスウ</t>
    </rPh>
    <phoneticPr fontId="1"/>
  </si>
  <si>
    <t>（Ａ）÷（Ｂ）</t>
    <phoneticPr fontId="1"/>
  </si>
  <si>
    <t>×</t>
    <phoneticPr fontId="1"/>
  </si>
  <si>
    <t>＝</t>
    <phoneticPr fontId="1"/>
  </si>
  <si>
    <t>人</t>
    <rPh sb="0" eb="1">
      <t>ニン</t>
    </rPh>
    <phoneticPr fontId="1"/>
  </si>
  <si>
    <t>≧</t>
    <phoneticPr fontId="1"/>
  </si>
  <si>
    <t>人（</t>
    <rPh sb="0" eb="1">
      <t>ニン</t>
    </rPh>
    <phoneticPr fontId="1"/>
  </si>
  <si>
    <t>人+</t>
    <rPh sb="0" eb="1">
      <t>ニン</t>
    </rPh>
    <phoneticPr fontId="1"/>
  </si>
  <si>
    <t>人）</t>
    <rPh sb="0" eb="1">
      <t>ニン</t>
    </rPh>
    <phoneticPr fontId="1"/>
  </si>
  <si>
    <t>①</t>
    <phoneticPr fontId="1"/>
  </si>
  <si>
    <t>②</t>
    <phoneticPr fontId="1"/>
  </si>
  <si>
    <t>③</t>
    <phoneticPr fontId="1"/>
  </si>
  <si>
    <t>勤務形態・（勤務時間帯）・勤務時間</t>
    <rPh sb="0" eb="2">
      <t>キンム</t>
    </rPh>
    <rPh sb="2" eb="4">
      <t>ケイタイ</t>
    </rPh>
    <rPh sb="6" eb="8">
      <t>キンム</t>
    </rPh>
    <rPh sb="8" eb="10">
      <t>ジカン</t>
    </rPh>
    <rPh sb="10" eb="11">
      <t>タイ</t>
    </rPh>
    <rPh sb="13" eb="15">
      <t>キンム</t>
    </rPh>
    <rPh sb="15" eb="17">
      <t>ジカン</t>
    </rPh>
    <phoneticPr fontId="1"/>
  </si>
  <si>
    <t>月合計</t>
    <rPh sb="0" eb="1">
      <t>ツキ</t>
    </rPh>
    <rPh sb="1" eb="3">
      <t>ゴウケイ</t>
    </rPh>
    <phoneticPr fontId="1"/>
  </si>
  <si>
    <t>勤務時間</t>
    <rPh sb="0" eb="2">
      <t>キンム</t>
    </rPh>
    <rPh sb="2" eb="4">
      <t>ジカン</t>
    </rPh>
    <phoneticPr fontId="1"/>
  </si>
  <si>
    <t>①×②</t>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</si>
  <si>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</si>
  <si>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</si>
  <si>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</si>
  <si>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</si>
  <si>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</si>
  <si>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</si>
  <si>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</si>
  <si>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</si>
  <si>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</si>
  <si>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</si>
  <si>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</si>
  <si>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</si>
  <si>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</si>
  <si>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</si>
  <si>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</si>
  <si>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</si>
  <si>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</si>
  <si>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</si>
  <si>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</si>
  <si>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</si>
  <si>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</si>
  <si>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</si>
  <si>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</si>
  <si>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</si>
  <si>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</si>
  <si>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③延夜勤時間数の合計⇒</t>
    <rPh sb="8" eb="10">
      <t>ゴウケイ</t>
    </rPh>
    <phoneticPr fontId="1"/>
  </si>
  <si>
    <t>従業者の勤務の体制及び勤務形態一覧表の記載事項</t>
    <rPh sb="19" eb="21">
      <t>キサイ</t>
    </rPh>
    <rPh sb="21" eb="23">
      <t>ジコウ</t>
    </rPh>
    <phoneticPr fontId="1"/>
  </si>
  <si>
    <t>※勤務については予定ではなく実績を記入し、順番については職員配置の状況の順に記入してください。</t>
    <phoneticPr fontId="1"/>
  </si>
  <si>
    <r>
      <t>(備考</t>
    </r>
    <r>
      <rPr>
        <sz val="10"/>
        <color theme="1"/>
        <rFont val="HGPｺﾞｼｯｸM"/>
        <family val="3"/>
        <charset val="128"/>
      </rPr>
      <t>)</t>
    </r>
    <r>
      <rPr>
        <sz val="10"/>
        <rFont val="HGPｺﾞｼｯｸM"/>
        <family val="3"/>
        <charset val="128"/>
      </rPr>
      <t xml:space="preserve">  １</t>
    </r>
    <r>
      <rPr>
        <sz val="10"/>
        <color theme="1"/>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4"/>
  </si>
  <si>
    <r>
      <t xml:space="preserve">　      </t>
    </r>
    <r>
      <rPr>
        <sz val="10"/>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4"/>
  </si>
  <si>
    <r>
      <t xml:space="preserve">　 　   </t>
    </r>
    <r>
      <rPr>
        <sz val="10"/>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4"/>
  </si>
  <si>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4"/>
  </si>
  <si>
    <r>
      <t xml:space="preserve">　　　  </t>
    </r>
    <r>
      <rPr>
        <sz val="10"/>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4"/>
  </si>
  <si>
    <r>
      <t xml:space="preserve">　　　  </t>
    </r>
    <r>
      <rPr>
        <sz val="10"/>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4"/>
  </si>
  <si>
    <r>
      <t>　　  　</t>
    </r>
    <r>
      <rPr>
        <sz val="10"/>
        <color theme="1"/>
        <rFont val="HGPｺﾞｼｯｸM"/>
        <family val="3"/>
        <charset val="128"/>
      </rPr>
      <t xml:space="preserve">  ６</t>
    </r>
    <r>
      <rPr>
        <sz val="10"/>
        <rFont val="HGPｺﾞｼｯｸM"/>
        <family val="3"/>
        <charset val="128"/>
      </rPr>
      <t>　算出にあたっては、小数点以下第２位を切り捨ててください。</t>
    </r>
    <phoneticPr fontId="4"/>
  </si>
  <si>
    <r>
      <t>従業者の勤務の体制及び勤務形態一覧表の記載事項（</t>
    </r>
    <r>
      <rPr>
        <b/>
        <sz val="12"/>
        <color rgb="FFFF0000"/>
        <rFont val="HGPｺﾞｼｯｸM"/>
        <family val="3"/>
        <charset val="128"/>
      </rPr>
      <t>施設の基本設定</t>
    </r>
    <r>
      <rPr>
        <b/>
        <sz val="12"/>
        <rFont val="HGPｺﾞｼｯｸM"/>
        <family val="3"/>
        <charset val="128"/>
      </rPr>
      <t>）</t>
    </r>
    <r>
      <rPr>
        <b/>
        <sz val="12"/>
        <color rgb="FFFF0000"/>
        <rFont val="HGPｺﾞｼｯｸM"/>
        <family val="3"/>
        <charset val="128"/>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1"/>
  </si>
  <si>
    <t>常勤の従業者が週に勤務すべき時間数</t>
    <phoneticPr fontId="1"/>
  </si>
  <si>
    <t>ｈ/日×</t>
    <rPh sb="2" eb="3">
      <t>ヒ</t>
    </rPh>
    <phoneticPr fontId="1"/>
  </si>
  <si>
    <t>日＝</t>
    <rPh sb="0" eb="1">
      <t>ヒ</t>
    </rPh>
    <phoneticPr fontId="1"/>
  </si>
  <si>
    <t>ｈ/週</t>
    <rPh sb="2" eb="3">
      <t>シュウ</t>
    </rPh>
    <phoneticPr fontId="1"/>
  </si>
  <si>
    <t>夜勤時間帯</t>
    <rPh sb="0" eb="2">
      <t>ヤキン</t>
    </rPh>
    <rPh sb="2" eb="5">
      <t>ジカンタイ</t>
    </rPh>
    <phoneticPr fontId="1"/>
  </si>
  <si>
    <t>夜/明</t>
    <rPh sb="0" eb="1">
      <t>ヨル</t>
    </rPh>
    <rPh sb="2" eb="3">
      <t>ア</t>
    </rPh>
    <phoneticPr fontId="1"/>
  </si>
  <si>
    <t>16：30</t>
    <phoneticPr fontId="1"/>
  </si>
  <si>
    <t>～</t>
    <phoneticPr fontId="1"/>
  </si>
  <si>
    <t>9：15</t>
    <phoneticPr fontId="1"/>
  </si>
  <si>
    <t>ｈ</t>
    <phoneticPr fontId="1"/>
  </si>
  <si>
    <t>週＝</t>
    <rPh sb="0" eb="1">
      <t>シュウ</t>
    </rPh>
    <phoneticPr fontId="1"/>
  </si>
  <si>
    <t>ｈ/月</t>
    <rPh sb="2" eb="3">
      <t>ツキ</t>
    </rPh>
    <phoneticPr fontId="1"/>
  </si>
  <si>
    <t xml:space="preserve"> ※午後10時から翌日午前5時までを含む連続する16時間で施設で定めたもの</t>
    <phoneticPr fontId="1"/>
  </si>
  <si>
    <t>常勤換算後の人数（４週の合計から算出）</t>
    <phoneticPr fontId="1"/>
  </si>
  <si>
    <t>人数</t>
    <rPh sb="0" eb="2">
      <t>ニンズ</t>
    </rPh>
    <phoneticPr fontId="1"/>
  </si>
  <si>
    <t>①AB</t>
  </si>
  <si>
    <t>③CD</t>
  </si>
  <si>
    <t>計</t>
    <rPh sb="0" eb="1">
      <t>ケイ</t>
    </rPh>
    <phoneticPr fontId="1"/>
  </si>
  <si>
    <t>②換算（参考）</t>
    <rPh sb="1" eb="3">
      <t>カンザン</t>
    </rPh>
    <rPh sb="4" eb="6">
      <t>サンコウ</t>
    </rPh>
    <phoneticPr fontId="1"/>
  </si>
  <si>
    <t>勤務形態</t>
    <rPh sb="0" eb="2">
      <t>キンム</t>
    </rPh>
    <rPh sb="2" eb="4">
      <t>ケイタイ</t>
    </rPh>
    <phoneticPr fontId="1"/>
  </si>
  <si>
    <t>勤務時間帯</t>
    <rPh sb="0" eb="2">
      <t>キンム</t>
    </rPh>
    <rPh sb="2" eb="4">
      <t>ジカン</t>
    </rPh>
    <rPh sb="4" eb="5">
      <t>タイ</t>
    </rPh>
    <phoneticPr fontId="1"/>
  </si>
  <si>
    <t>備考</t>
    <rPh sb="0" eb="2">
      <t>ビコウ</t>
    </rPh>
    <phoneticPr fontId="1"/>
  </si>
  <si>
    <t>夜勤時間帯の時間</t>
    <rPh sb="0" eb="2">
      <t>ヤキン</t>
    </rPh>
    <rPh sb="2" eb="5">
      <t>ジカンタイ</t>
    </rPh>
    <rPh sb="6" eb="8">
      <t>ジカン</t>
    </rPh>
    <phoneticPr fontId="1"/>
  </si>
  <si>
    <t>管理者</t>
    <rPh sb="0" eb="2">
      <t>カンリ</t>
    </rPh>
    <rPh sb="2" eb="3">
      <t>シャ</t>
    </rPh>
    <phoneticPr fontId="1"/>
  </si>
  <si>
    <t>→</t>
    <phoneticPr fontId="1"/>
  </si>
  <si>
    <t>01</t>
    <phoneticPr fontId="1"/>
  </si>
  <si>
    <t>夜勤</t>
    <rPh sb="0" eb="2">
      <t>ヤキン</t>
    </rPh>
    <phoneticPr fontId="1"/>
  </si>
  <si>
    <t>0：00</t>
    <phoneticPr fontId="1"/>
  </si>
  <si>
    <t>医師</t>
    <rPh sb="0" eb="2">
      <t>イシ</t>
    </rPh>
    <phoneticPr fontId="1"/>
  </si>
  <si>
    <t>02</t>
  </si>
  <si>
    <t>明け</t>
    <rPh sb="0" eb="1">
      <t>ア</t>
    </rPh>
    <phoneticPr fontId="1"/>
  </si>
  <si>
    <t>薬剤師</t>
  </si>
  <si>
    <t>03</t>
  </si>
  <si>
    <t>日勤Ａ</t>
    <rPh sb="0" eb="2">
      <t>ニッキン</t>
    </rPh>
    <phoneticPr fontId="1"/>
  </si>
  <si>
    <t>8：40</t>
    <phoneticPr fontId="1"/>
  </si>
  <si>
    <t>17：15</t>
    <phoneticPr fontId="1"/>
  </si>
  <si>
    <t>生活相談員</t>
    <rPh sb="0" eb="2">
      <t>セイカツ</t>
    </rPh>
    <rPh sb="2" eb="5">
      <t>ソウダンイン</t>
    </rPh>
    <phoneticPr fontId="1"/>
  </si>
  <si>
    <t>04</t>
  </si>
  <si>
    <t>早出</t>
    <rPh sb="0" eb="2">
      <t>ハヤデ</t>
    </rPh>
    <phoneticPr fontId="1"/>
  </si>
  <si>
    <t>7：10</t>
    <phoneticPr fontId="1"/>
  </si>
  <si>
    <t>15：45</t>
    <phoneticPr fontId="1"/>
  </si>
  <si>
    <t>05</t>
  </si>
  <si>
    <t>遅出</t>
    <rPh sb="0" eb="2">
      <t>オソデ</t>
    </rPh>
    <phoneticPr fontId="1"/>
  </si>
  <si>
    <t>11：25</t>
    <phoneticPr fontId="1"/>
  </si>
  <si>
    <t>20：00</t>
    <phoneticPr fontId="1"/>
  </si>
  <si>
    <t>06</t>
  </si>
  <si>
    <t>⑤</t>
    <phoneticPr fontId="1"/>
  </si>
  <si>
    <t>午前Ａ</t>
    <rPh sb="0" eb="2">
      <t>ゴゼン</t>
    </rPh>
    <phoneticPr fontId="1"/>
  </si>
  <si>
    <t>12：40</t>
    <phoneticPr fontId="1"/>
  </si>
  <si>
    <t>介護職員</t>
    <rPh sb="0" eb="2">
      <t>カイゴ</t>
    </rPh>
    <rPh sb="2" eb="4">
      <t>ショクイン</t>
    </rPh>
    <phoneticPr fontId="1"/>
  </si>
  <si>
    <t>07</t>
  </si>
  <si>
    <t>⑥</t>
  </si>
  <si>
    <t>午後Ａ</t>
    <rPh sb="0" eb="2">
      <t>ゴゴ</t>
    </rPh>
    <phoneticPr fontId="1"/>
  </si>
  <si>
    <t>13：30</t>
    <phoneticPr fontId="1"/>
  </si>
  <si>
    <t>17：30</t>
    <phoneticPr fontId="1"/>
  </si>
  <si>
    <t>介護職員（介福）</t>
    <rPh sb="0" eb="2">
      <t>カイゴ</t>
    </rPh>
    <rPh sb="2" eb="4">
      <t>ショクイン</t>
    </rPh>
    <rPh sb="5" eb="6">
      <t>スケ</t>
    </rPh>
    <rPh sb="6" eb="7">
      <t>フク</t>
    </rPh>
    <phoneticPr fontId="1"/>
  </si>
  <si>
    <t>08</t>
  </si>
  <si>
    <t>⑦</t>
  </si>
  <si>
    <t>日勤Ｂ</t>
    <rPh sb="0" eb="2">
      <t>ニッキン</t>
    </rPh>
    <phoneticPr fontId="1"/>
  </si>
  <si>
    <t>9：00</t>
    <phoneticPr fontId="1"/>
  </si>
  <si>
    <t>17：00</t>
    <phoneticPr fontId="1"/>
  </si>
  <si>
    <t>管理栄養士</t>
    <rPh sb="0" eb="2">
      <t>カンリ</t>
    </rPh>
    <rPh sb="2" eb="5">
      <t>エイヨウシ</t>
    </rPh>
    <phoneticPr fontId="1"/>
  </si>
  <si>
    <t>09</t>
  </si>
  <si>
    <t>⑧</t>
  </si>
  <si>
    <t>午前Ｂ</t>
    <rPh sb="0" eb="2">
      <t>ゴゼン</t>
    </rPh>
    <phoneticPr fontId="1"/>
  </si>
  <si>
    <t>13：00</t>
    <phoneticPr fontId="1"/>
  </si>
  <si>
    <t>栄養士</t>
    <rPh sb="0" eb="3">
      <t>エイヨウシ</t>
    </rPh>
    <phoneticPr fontId="1"/>
  </si>
  <si>
    <t>10</t>
  </si>
  <si>
    <t>⑨</t>
  </si>
  <si>
    <t>午後Ｂ</t>
    <rPh sb="0" eb="2">
      <t>ゴゴ</t>
    </rPh>
    <phoneticPr fontId="1"/>
  </si>
  <si>
    <t>機能訓練指導員</t>
    <rPh sb="0" eb="2">
      <t>キノウ</t>
    </rPh>
    <rPh sb="2" eb="4">
      <t>クンレン</t>
    </rPh>
    <rPh sb="4" eb="7">
      <t>シドウイン</t>
    </rPh>
    <phoneticPr fontId="1"/>
  </si>
  <si>
    <t>11</t>
  </si>
  <si>
    <t>⑩</t>
  </si>
  <si>
    <t>午後Ｃ</t>
    <rPh sb="0" eb="2">
      <t>ゴゴ</t>
    </rPh>
    <phoneticPr fontId="1"/>
  </si>
  <si>
    <t>15：25</t>
    <phoneticPr fontId="1"/>
  </si>
  <si>
    <t>理学療法士</t>
    <rPh sb="2" eb="5">
      <t>リョウホウシ</t>
    </rPh>
    <phoneticPr fontId="1"/>
  </si>
  <si>
    <t>12</t>
  </si>
  <si>
    <t>⑪</t>
    <phoneticPr fontId="1"/>
  </si>
  <si>
    <t>午後Ｄ</t>
    <rPh sb="0" eb="2">
      <t>ゴゴ</t>
    </rPh>
    <phoneticPr fontId="1"/>
  </si>
  <si>
    <t>16：00</t>
    <phoneticPr fontId="1"/>
  </si>
  <si>
    <t>作業療法士</t>
    <rPh sb="0" eb="2">
      <t>サギョウ</t>
    </rPh>
    <rPh sb="2" eb="5">
      <t>リョウホウシ</t>
    </rPh>
    <phoneticPr fontId="1"/>
  </si>
  <si>
    <t>13</t>
  </si>
  <si>
    <t>⑱</t>
    <phoneticPr fontId="1"/>
  </si>
  <si>
    <t>日勤Ｃ</t>
    <rPh sb="0" eb="2">
      <t>ニッキン</t>
    </rPh>
    <phoneticPr fontId="1"/>
  </si>
  <si>
    <t>言語聴覚士</t>
    <rPh sb="0" eb="2">
      <t>ゲンゴ</t>
    </rPh>
    <rPh sb="2" eb="4">
      <t>チョウカク</t>
    </rPh>
    <rPh sb="4" eb="5">
      <t>シ</t>
    </rPh>
    <phoneticPr fontId="1"/>
  </si>
  <si>
    <t>14</t>
  </si>
  <si>
    <t>⑲</t>
    <phoneticPr fontId="1"/>
  </si>
  <si>
    <t>午前Ｃ</t>
    <rPh sb="0" eb="2">
      <t>ゴゼン</t>
    </rPh>
    <phoneticPr fontId="1"/>
  </si>
  <si>
    <t>介護支援専門員</t>
    <rPh sb="0" eb="2">
      <t>カイゴ</t>
    </rPh>
    <rPh sb="2" eb="4">
      <t>シエン</t>
    </rPh>
    <rPh sb="4" eb="7">
      <t>センモンイン</t>
    </rPh>
    <phoneticPr fontId="1"/>
  </si>
  <si>
    <t>15</t>
  </si>
  <si>
    <t>⑳</t>
    <phoneticPr fontId="1"/>
  </si>
  <si>
    <t>午前Ｄ</t>
    <rPh sb="0" eb="2">
      <t>ゴゼン</t>
    </rPh>
    <phoneticPr fontId="1"/>
  </si>
  <si>
    <t>11：10</t>
    <phoneticPr fontId="1"/>
  </si>
  <si>
    <t>事務職員</t>
    <rPh sb="0" eb="2">
      <t>ジム</t>
    </rPh>
    <rPh sb="2" eb="4">
      <t>ショクイン</t>
    </rPh>
    <phoneticPr fontId="1"/>
  </si>
  <si>
    <t>16</t>
  </si>
  <si>
    <t>公</t>
    <rPh sb="0" eb="1">
      <t>コウ</t>
    </rPh>
    <phoneticPr fontId="1"/>
  </si>
  <si>
    <t>公休</t>
    <rPh sb="0" eb="2">
      <t>コウキュウ</t>
    </rPh>
    <phoneticPr fontId="1"/>
  </si>
  <si>
    <t>調理員</t>
    <rPh sb="0" eb="3">
      <t>チョウリイン</t>
    </rPh>
    <phoneticPr fontId="1"/>
  </si>
  <si>
    <t>17</t>
  </si>
  <si>
    <t>有</t>
    <rPh sb="0" eb="1">
      <t>タモツ</t>
    </rPh>
    <phoneticPr fontId="1"/>
  </si>
  <si>
    <t>有休</t>
    <rPh sb="0" eb="2">
      <t>ユウキュウ</t>
    </rPh>
    <phoneticPr fontId="1"/>
  </si>
  <si>
    <t>その他の職員</t>
    <rPh sb="2" eb="3">
      <t>タ</t>
    </rPh>
    <rPh sb="4" eb="6">
      <t>ショクイン</t>
    </rPh>
    <phoneticPr fontId="1"/>
  </si>
  <si>
    <t>18</t>
  </si>
  <si>
    <t>欠</t>
    <rPh sb="0" eb="1">
      <t>ケツ</t>
    </rPh>
    <phoneticPr fontId="1"/>
  </si>
  <si>
    <t>欠勤</t>
    <rPh sb="0" eb="2">
      <t>ケッキン</t>
    </rPh>
    <phoneticPr fontId="1"/>
  </si>
  <si>
    <t>19</t>
  </si>
  <si>
    <t>特</t>
    <rPh sb="0" eb="1">
      <t>トク</t>
    </rPh>
    <phoneticPr fontId="1"/>
  </si>
  <si>
    <t>特休</t>
    <rPh sb="0" eb="1">
      <t>トク</t>
    </rPh>
    <rPh sb="1" eb="2">
      <t>キュウ</t>
    </rPh>
    <phoneticPr fontId="1"/>
  </si>
  <si>
    <t>20</t>
  </si>
  <si>
    <t>-</t>
    <phoneticPr fontId="1"/>
  </si>
  <si>
    <t>21</t>
  </si>
  <si>
    <t>22</t>
  </si>
  <si>
    <t>23</t>
  </si>
  <si>
    <t>24</t>
  </si>
  <si>
    <t>25</t>
  </si>
  <si>
    <t>↑文字列設定しています。</t>
    <rPh sb="1" eb="4">
      <t>モジレツ</t>
    </rPh>
    <rPh sb="4" eb="6">
      <t>セッテイ</t>
    </rPh>
    <phoneticPr fontId="1"/>
  </si>
  <si>
    <t>【３】勤務③</t>
    <rPh sb="3" eb="5">
      <t>キンム</t>
    </rPh>
    <phoneticPr fontId="1"/>
  </si>
  <si>
    <t>令和５年10月版</t>
    <rPh sb="0" eb="2">
      <t>レイワ</t>
    </rPh>
    <rPh sb="3" eb="4">
      <t>ネン</t>
    </rPh>
    <rPh sb="6" eb="7">
      <t>ガツ</t>
    </rPh>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</si>
</sst>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
    <numFmt numFmtId="177" formatCode="0.0_ "/>
    <numFmt numFmtId="178" formatCode="0_);[Red]\(0\)"/>
    <numFmt numFmtId="179" formatCode="0.0%"/>
    <numFmt numFmtId="180" formatCode="0_ "/>
    <numFmt numFmtId="181" formatCode="#,##0.0;[Red]\-#,##0.0"/>
    <numFmt numFmtId="182" formatCode="#,##0.000;[Red]\-#,##0.000"/>
    <numFmt numFmtId="183" formatCode="0.000"/>
    <numFmt numFmtId="184" formatCode="0.000_);[Red]\(0.000\)"/>
    <numFmt numFmtId="185" formatCode="0.00_);[Red]\(0.00\)"/>
    <numFmt numFmtId="186" formatCode="\(&quot;月&quot;&quot;の&quot;&quot;日&quot;&quot;数&quot;0\)"/>
    <numFmt numFmtId="187" formatCode="\(aaa\)"/>
    <numFmt numFmtId="188" formatCode="\(0.00\)"/>
    <numFmt numFmtId="189" formatCode="\(0\)&quot;月の計&quot;"/>
    <numFmt numFmtId="190" formatCode="\(0\)\4&quot;週計&quot;"/>
    <numFmt numFmtId="191" formatCode="0&quot;回&quot;"/>
    <numFmt numFmtId="192" formatCode="0&quot;人&quot;"/>
    <numFmt numFmtId="193" formatCode="h:mm;@"/>
  </numFmts>
  <fonts count="65">
    <font>
      <sz val="11"/>
      <color theme="1"/>
      <name val="ＭＳ Ｐゴシック"/>
      <family val="2"/>
      <charset val="128"/>
      <scheme val="minor"/>
    </font>
    <font>
      <sz val="6"/>
      <name val="ＭＳ Ｐゴシック"/>
      <family val="2"/>
      <charset val="128"/>
      <scheme val="minor"/>
    </font>
    <font>
      <b/>
      <sz val="14"/>
      <color theme="1"/>
      <name val="HG丸ｺﾞｼｯｸM-PRO"/>
      <family val="3"/>
      <charset val="128"/>
    </font>
    <font>
      <sz val="11"/>
      <color theme="1"/>
      <name val="HG丸ｺﾞｼｯｸM-PRO"/>
      <family val="3"/>
      <charset val="128"/>
    </font>
    <font>
      <sz val="6"/>
      <name val="ＭＳ Ｐゴシック"/>
      <family val="3"/>
      <charset val="128"/>
    </font>
    <font>
      <b/>
      <sz val="18"/>
      <color theme="1"/>
      <name val="HG丸ｺﾞｼｯｸM-PRO"/>
      <family val="3"/>
      <charset val="128"/>
    </font>
    <font>
      <b/>
      <sz val="18"/>
      <color rgb="FFFF0000"/>
      <name val="HG丸ｺﾞｼｯｸM-PRO"/>
      <family val="3"/>
      <charset val="128"/>
    </font>
    <font>
      <sz val="12"/>
      <color theme="1"/>
      <name val="HGPｺﾞｼｯｸM"/>
      <family val="3"/>
      <charset val="128"/>
    </font>
    <font>
      <sz val="12"/>
      <color rgb="FFFF0000"/>
      <name val="HGPｺﾞｼｯｸM"/>
      <family val="3"/>
      <charset val="128"/>
    </font>
    <font>
      <b/>
      <sz val="14"/>
      <color theme="1"/>
      <name val="HGPｺﾞｼｯｸM"/>
      <family val="3"/>
      <charset val="128"/>
    </font>
    <font>
      <sz val="10"/>
      <color theme="1"/>
      <name val="HGPｺﾞｼｯｸM"/>
      <family val="3"/>
      <charset val="128"/>
    </font>
    <font>
      <sz val="10"/>
      <color rgb="FFFF0000"/>
      <name val="HGPｺﾞｼｯｸM"/>
      <family val="3"/>
      <charset val="128"/>
    </font>
    <font>
      <sz val="11"/>
      <color theme="1"/>
      <name val="HGPｺﾞｼｯｸM"/>
      <family val="3"/>
      <charset val="128"/>
    </font>
    <font>
      <b/>
      <sz val="12"/>
      <color theme="1"/>
      <name val="HGPｺﾞｼｯｸM"/>
      <family val="3"/>
      <charset val="128"/>
    </font>
    <font>
      <b/>
      <sz val="16"/>
      <color theme="1"/>
      <name val="HGPｺﾞｼｯｸM"/>
      <family val="3"/>
      <charset val="128"/>
    </font>
    <font>
      <sz val="11"/>
      <color rgb="FFFF0000"/>
      <name val="HGPｺﾞｼｯｸM"/>
      <family val="3"/>
      <charset val="128"/>
    </font>
    <font>
      <sz val="12"/>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u/>
      <sz val="10"/>
      <name val="HGPｺﾞｼｯｸM"/>
      <family val="3"/>
      <charset val="128"/>
    </font>
    <font>
      <sz val="11"/>
      <name val="HGPｺﾞｼｯｸM"/>
      <family val="3"/>
      <charset val="128"/>
    </font>
    <font>
      <i/>
      <sz val="10"/>
      <name val="HGPｺﾞｼｯｸM"/>
      <family val="3"/>
      <charset val="128"/>
    </font>
    <font>
      <sz val="9"/>
      <name val="HGPｺﾞｼｯｸM"/>
      <family val="3"/>
      <charset val="128"/>
    </font>
    <font>
      <sz val="10"/>
      <name val="HGPｺﾞｼｯｸM"/>
      <family val="3"/>
      <charset val="128"/>
    </font>
    <font>
      <b/>
      <sz val="9"/>
      <name val="HGPｺﾞｼｯｸM"/>
      <family val="3"/>
      <charset val="128"/>
    </font>
    <font>
      <b/>
      <sz val="10"/>
      <name val="HGPｺﾞｼｯｸM"/>
      <family val="3"/>
      <charset val="128"/>
    </font>
    <font>
      <sz val="8"/>
      <name val="HGPｺﾞｼｯｸM"/>
      <family val="3"/>
      <charset val="128"/>
    </font>
    <font>
      <b/>
      <sz val="12"/>
      <color rgb="FFFF0000"/>
      <name val="HGPｺﾞｼｯｸM"/>
      <family val="3"/>
      <charset val="128"/>
    </font>
    <font>
      <b/>
      <sz val="16"/>
      <color rgb="FFFF0000"/>
      <name val="HGPｺﾞｼｯｸM"/>
      <family val="3"/>
      <charset val="128"/>
    </font>
    <font>
      <sz val="10"/>
      <color rgb="FF0000FF"/>
      <name val="HGPｺﾞｼｯｸM"/>
      <family val="3"/>
      <charset val="128"/>
    </font>
    <font>
      <sz val="9"/>
      <color rgb="FF0000FF"/>
      <name val="HGPｺﾞｼｯｸM"/>
      <family val="3"/>
      <charset val="128"/>
    </font>
    <font>
      <sz val="11"/>
      <color rgb="FF0000FF"/>
      <name val="HGPｺﾞｼｯｸM"/>
      <family val="3"/>
      <charset val="128"/>
    </font>
    <font>
      <b/>
      <sz val="10"/>
      <color indexed="10"/>
      <name val="HGPｺﾞｼｯｸM"/>
      <family val="3"/>
      <charset val="128"/>
    </font>
    <font>
      <b/>
      <sz val="12"/>
      <name val="HGPｺﾞｼｯｸM"/>
      <family val="3"/>
      <charset val="128"/>
    </font>
    <font>
      <b/>
      <sz val="11"/>
      <color rgb="FFFF0000"/>
      <name val="HGPｺﾞｼｯｸM"/>
      <family val="3"/>
      <charset val="128"/>
    </font>
    <font>
      <sz val="11"/>
      <color theme="1"/>
      <name val="ＭＳ Ｐゴシック"/>
      <family val="2"/>
      <charset val="128"/>
      <scheme val="minor"/>
    </font>
    <font>
      <sz val="11"/>
      <name val="HGSｺﾞｼｯｸM"/>
      <family val="3"/>
      <charset val="128"/>
    </font>
    <font>
      <sz val="11"/>
      <color theme="0" tint="-4.9989318521683403E-2"/>
      <name val="HGSｺﾞｼｯｸM"/>
      <family val="3"/>
      <charset val="128"/>
    </font>
    <font>
      <b/>
      <sz val="12"/>
      <name val="HGSｺﾞｼｯｸM"/>
      <family val="3"/>
      <charset val="128"/>
    </font>
    <font>
      <sz val="11"/>
      <color rgb="FFFF0000"/>
      <name val="HGSｺﾞｼｯｸM"/>
      <family val="3"/>
      <charset val="128"/>
    </font>
    <font>
      <sz val="11"/>
      <name val="ＭＳ Ｐゴシック"/>
      <family val="3"/>
      <charset val="128"/>
    </font>
    <font>
      <sz val="10"/>
      <name val="HGSｺﾞｼｯｸM"/>
      <family val="3"/>
      <charset val="128"/>
    </font>
    <font>
      <sz val="9"/>
      <color rgb="FFFF0000"/>
      <name val="HGSｺﾞｼｯｸM"/>
      <family val="3"/>
      <charset val="128"/>
    </font>
    <font>
      <sz val="10"/>
      <color rgb="FFFF0000"/>
      <name val="HGSｺﾞｼｯｸM"/>
      <family val="3"/>
      <charset val="128"/>
    </font>
    <font>
      <sz val="9"/>
      <color indexed="81"/>
      <name val="HGPｺﾞｼｯｸM"/>
      <family val="3"/>
      <charset val="128"/>
    </font>
    <font>
      <b/>
      <sz val="10"/>
      <color indexed="81"/>
      <name val="HGPｺﾞｼｯｸM"/>
      <family val="3"/>
      <charset val="128"/>
    </font>
    <font>
      <sz val="6"/>
      <name val="HGPｺﾞｼｯｸM"/>
      <family val="3"/>
      <charset val="128"/>
    </font>
    <font>
      <sz val="9"/>
      <color indexed="81"/>
      <name val="HGSｺﾞｼｯｸM"/>
      <family val="3"/>
      <charset val="128"/>
    </font>
    <font>
      <sz val="14"/>
      <color rgb="FFFF0000"/>
      <name val="HGPｺﾞｼｯｸM"/>
      <family val="3"/>
      <charset val="128"/>
    </font>
    <font>
      <sz val="11"/>
      <color indexed="10"/>
      <name val="HGPｺﾞｼｯｸM"/>
      <family val="3"/>
      <charset val="128"/>
    </font>
    <font>
      <sz val="11"/>
      <color indexed="8"/>
      <name val="HGPｺﾞｼｯｸM"/>
      <family val="3"/>
      <charset val="128"/>
    </font>
    <font>
      <b/>
      <sz val="12"/>
      <name val="ＭＳ Ｐゴシック"/>
      <family val="3"/>
      <charset val="128"/>
    </font>
    <font>
      <b/>
      <sz val="11"/>
      <name val="HGSｺﾞｼｯｸM"/>
      <family val="3"/>
      <charset val="128"/>
    </font>
    <font>
      <sz val="11"/>
      <color theme="1"/>
      <name val="HGSｺﾞｼｯｸM"/>
      <family val="3"/>
      <charset val="128"/>
    </font>
    <font>
      <b/>
      <u/>
      <sz val="11"/>
      <name val="HGSｺﾞｼｯｸM"/>
      <family val="3"/>
      <charset val="128"/>
    </font>
    <font>
      <b/>
      <u val="double"/>
      <sz val="11"/>
      <name val="HGSｺﾞｼｯｸM"/>
      <family val="3"/>
      <charset val="128"/>
    </font>
    <font>
      <b/>
      <u/>
      <sz val="12"/>
      <name val="HGPｺﾞｼｯｸM"/>
      <family val="3"/>
      <charset val="128"/>
    </font>
    <font>
      <b/>
      <sz val="10"/>
      <color rgb="FFFF0000"/>
      <name val="HGPｺﾞｼｯｸM"/>
      <family val="3"/>
      <charset val="128"/>
    </font>
    <font>
      <sz val="9"/>
      <color theme="1"/>
      <name val="HGPｺﾞｼｯｸM"/>
      <family val="3"/>
      <charset val="128"/>
    </font>
    <font>
      <b/>
      <sz val="10"/>
      <color theme="1"/>
      <name val="HGPｺﾞｼｯｸM"/>
      <family val="3"/>
      <charset val="128"/>
    </font>
    <font>
      <sz val="10"/>
      <color theme="0"/>
      <name val="HGPｺﾞｼｯｸM"/>
      <family val="3"/>
      <charset val="128"/>
    </font>
    <font>
      <sz val="9"/>
      <color theme="0"/>
      <name val="HGPｺﾞｼｯｸM"/>
      <family val="3"/>
      <charset val="128"/>
    </font>
    <font>
      <b/>
      <sz val="9"/>
      <color indexed="81"/>
      <name val="MS P ゴシック"/>
      <family val="3"/>
      <charset val="128"/>
    </font>
    <font>
      <sz val="9"/>
      <color indexed="81"/>
      <name val="MS P ゴシック"/>
      <family val="3"/>
      <charset val="128"/>
    </font>
  </fonts>
  <fills count="1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theme="8" tint="0.59999389629810485"/>
        <bgColor indexed="64"/>
      </patternFill>
    </fill>
    <fill>
      <patternFill patternType="solid">
        <fgColor indexed="9"/>
        <bgColor indexed="64"/>
      </patternFill>
    </fill>
    <fill>
      <patternFill patternType="solid">
        <fgColor rgb="FFFFFFCC"/>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33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hair">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right/>
      <top/>
      <bottom style="double">
        <color rgb="FFFF0000"/>
      </bottom>
      <diagonal/>
    </border>
    <border>
      <left/>
      <right style="thin">
        <color indexed="64"/>
      </right>
      <top/>
      <bottom style="double">
        <color rgb="FFFF0000"/>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right/>
      <top/>
      <bottom style="double">
        <color indexed="64"/>
      </bottom>
      <diagonal/>
    </border>
    <border>
      <left style="double">
        <color rgb="FFFF0000"/>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9" fontId="36" fillId="0" borderId="0" applyFont="0" applyFill="0" applyBorder="0" applyAlignment="0" applyProtection="0">
      <alignment vertical="center"/>
    </xf>
    <xf numFmtId="0" fontId="41" fillId="0" borderId="0"/>
    <xf numFmtId="38" fontId="36" fillId="0" borderId="0" applyFont="0" applyFill="0" applyBorder="0" applyAlignment="0" applyProtection="0">
      <alignment vertical="center"/>
    </xf>
  </cellStyleXfs>
  <cellXfs count="1427">
    <xf numFmtId="0" fontId="0" fillId="0" borderId="0" xfId="0">
      <alignment vertical="center"/>
    </xf>
    <xf numFmtId="0" fontId="3" fillId="3" borderId="0" xfId="0" applyFont="1" applyFill="1" applyAlignment="1">
      <alignment horizontal="right" vertical="center" shrinkToFit="1"/>
    </xf>
    <xf numFmtId="0" fontId="3" fillId="3" borderId="11" xfId="0" applyFont="1" applyFill="1" applyBorder="1" applyAlignment="1">
      <alignment horizontal="left" vertical="center" shrinkToFit="1"/>
    </xf>
    <xf numFmtId="0" fontId="3" fillId="3" borderId="0" xfId="0" applyFont="1" applyFill="1" applyAlignment="1">
      <alignment vertical="center" shrinkToFit="1"/>
    </xf>
    <xf numFmtId="0" fontId="3" fillId="5" borderId="1"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9" xfId="0" applyFont="1" applyFill="1" applyBorder="1" applyAlignment="1">
      <alignment horizontal="right" vertical="center" shrinkToFit="1"/>
    </xf>
    <xf numFmtId="0" fontId="3" fillId="7" borderId="11" xfId="0" applyFont="1" applyFill="1" applyBorder="1" applyAlignment="1">
      <alignment horizontal="left"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right" vertical="center" shrinkToFit="1"/>
    </xf>
    <xf numFmtId="0" fontId="3" fillId="3" borderId="15" xfId="0" applyFont="1" applyFill="1" applyBorder="1" applyAlignment="1">
      <alignment horizontal="left" vertical="center" shrinkToFit="1"/>
    </xf>
    <xf numFmtId="0" fontId="3" fillId="7" borderId="7" xfId="0" applyFont="1" applyFill="1" applyBorder="1" applyAlignment="1">
      <alignment horizontal="center" vertical="center" shrinkToFit="1"/>
    </xf>
    <xf numFmtId="0" fontId="3" fillId="7" borderId="8" xfId="0" applyFont="1" applyFill="1" applyBorder="1" applyAlignment="1">
      <alignment horizontal="right" vertical="center" shrinkToFit="1"/>
    </xf>
    <xf numFmtId="0" fontId="3" fillId="7" borderId="6" xfId="0" applyFont="1" applyFill="1" applyBorder="1" applyAlignment="1">
      <alignment horizontal="left" vertical="center" shrinkToFit="1"/>
    </xf>
    <xf numFmtId="0" fontId="3" fillId="3" borderId="12" xfId="0" applyFont="1" applyFill="1" applyBorder="1" applyAlignment="1">
      <alignment horizontal="center" vertical="center" shrinkToFit="1"/>
    </xf>
    <xf numFmtId="0" fontId="3" fillId="3" borderId="9" xfId="0" applyFont="1" applyFill="1" applyBorder="1" applyAlignment="1">
      <alignment horizontal="right" vertical="center" shrinkToFit="1"/>
    </xf>
    <xf numFmtId="0" fontId="3" fillId="7" borderId="13" xfId="0" applyFont="1" applyFill="1" applyBorder="1" applyAlignment="1">
      <alignment horizontal="center" vertical="center" shrinkToFit="1"/>
    </xf>
    <xf numFmtId="0" fontId="3" fillId="7" borderId="14" xfId="0" applyFont="1" applyFill="1" applyBorder="1" applyAlignment="1">
      <alignment horizontal="right" vertical="center" shrinkToFit="1"/>
    </xf>
    <xf numFmtId="0" fontId="3" fillId="7" borderId="15" xfId="0" applyFont="1" applyFill="1" applyBorder="1" applyAlignment="1">
      <alignment horizontal="left" vertical="center" shrinkToFit="1"/>
    </xf>
    <xf numFmtId="0" fontId="3" fillId="3" borderId="0" xfId="0" applyFont="1" applyFill="1" applyAlignment="1">
      <alignment horizontal="center" vertical="center" shrinkToFit="1"/>
    </xf>
    <xf numFmtId="0" fontId="5" fillId="3" borderId="0" xfId="0" applyFont="1" applyFill="1" applyAlignment="1">
      <alignment horizontal="left" vertical="center"/>
    </xf>
    <xf numFmtId="0" fontId="2" fillId="3" borderId="0" xfId="0" applyFont="1" applyFill="1" applyAlignment="1">
      <alignment horizontal="left" vertical="center"/>
    </xf>
    <xf numFmtId="0" fontId="3" fillId="7" borderId="12" xfId="0" applyFont="1" applyFill="1" applyBorder="1" applyAlignment="1">
      <alignment horizontal="right" vertical="center" shrinkToFit="1"/>
    </xf>
    <xf numFmtId="0" fontId="3" fillId="3" borderId="13" xfId="0" applyFont="1" applyFill="1" applyBorder="1" applyAlignment="1">
      <alignment horizontal="right" vertical="center" shrinkToFit="1"/>
    </xf>
    <xf numFmtId="0" fontId="3" fillId="7" borderId="7" xfId="0" applyFont="1" applyFill="1" applyBorder="1" applyAlignment="1">
      <alignment horizontal="right" vertical="center" shrinkToFit="1"/>
    </xf>
    <xf numFmtId="0" fontId="3" fillId="7" borderId="13" xfId="0" applyFont="1" applyFill="1" applyBorder="1" applyAlignment="1">
      <alignment horizontal="right" vertical="center" shrinkToFit="1"/>
    </xf>
    <xf numFmtId="0" fontId="3" fillId="3" borderId="12" xfId="0" applyFont="1" applyFill="1" applyBorder="1" applyAlignment="1">
      <alignment horizontal="right"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right" vertical="center" shrinkToFit="1"/>
    </xf>
    <xf numFmtId="0" fontId="3" fillId="3" borderId="6" xfId="0" applyFont="1" applyFill="1" applyBorder="1" applyAlignment="1">
      <alignment horizontal="left" vertical="center" shrinkToFit="1"/>
    </xf>
    <xf numFmtId="0" fontId="3" fillId="3" borderId="7" xfId="0" applyFont="1" applyFill="1" applyBorder="1" applyAlignment="1">
      <alignment horizontal="right" vertical="center" shrinkToFit="1"/>
    </xf>
    <xf numFmtId="0" fontId="6" fillId="3" borderId="0" xfId="0" applyFont="1" applyFill="1" applyAlignment="1">
      <alignment vertical="center"/>
    </xf>
    <xf numFmtId="0" fontId="8" fillId="3" borderId="1" xfId="0" applyFont="1" applyFill="1" applyBorder="1" applyAlignment="1">
      <alignment vertical="center" shrinkToFit="1"/>
    </xf>
    <xf numFmtId="0" fontId="12" fillId="3" borderId="12" xfId="0" applyFont="1" applyFill="1" applyBorder="1" applyAlignment="1">
      <alignment vertical="center" shrinkToFit="1"/>
    </xf>
    <xf numFmtId="0" fontId="12" fillId="3" borderId="1" xfId="0" applyFont="1" applyFill="1" applyBorder="1" applyAlignment="1">
      <alignment vertical="center" shrinkToFit="1"/>
    </xf>
    <xf numFmtId="0" fontId="19" fillId="2" borderId="5" xfId="0" applyFont="1" applyFill="1" applyBorder="1" applyAlignment="1">
      <alignment vertical="center" shrinkToFit="1"/>
    </xf>
    <xf numFmtId="0" fontId="17" fillId="3" borderId="0" xfId="0" applyFont="1" applyFill="1" applyAlignment="1">
      <alignment vertical="center"/>
    </xf>
    <xf numFmtId="0" fontId="12" fillId="3" borderId="1" xfId="0" applyFont="1" applyFill="1" applyBorder="1" applyAlignment="1">
      <alignment horizontal="center" vertical="center"/>
    </xf>
    <xf numFmtId="0" fontId="23" fillId="4" borderId="1" xfId="0" applyFont="1" applyFill="1" applyBorder="1" applyAlignment="1">
      <alignment horizontal="center" vertical="center" shrinkToFit="1"/>
    </xf>
    <xf numFmtId="0" fontId="18" fillId="3" borderId="0" xfId="0" applyFont="1" applyFill="1" applyAlignment="1">
      <alignment vertical="center"/>
    </xf>
    <xf numFmtId="0" fontId="20" fillId="3" borderId="0" xfId="0" applyFont="1" applyFill="1" applyAlignment="1">
      <alignment vertical="center"/>
    </xf>
    <xf numFmtId="0" fontId="20" fillId="3" borderId="0" xfId="0" applyFont="1" applyFill="1" applyBorder="1" applyAlignment="1">
      <alignment vertical="center"/>
    </xf>
    <xf numFmtId="0" fontId="24" fillId="3" borderId="0" xfId="0" applyFont="1" applyFill="1" applyAlignment="1">
      <alignment vertical="center"/>
    </xf>
    <xf numFmtId="0" fontId="10" fillId="3" borderId="0" xfId="0" applyFont="1" applyFill="1" applyBorder="1" applyAlignment="1">
      <alignment horizontal="right" vertical="center" shrinkToFit="1"/>
    </xf>
    <xf numFmtId="0" fontId="28" fillId="3" borderId="0" xfId="0" applyFont="1" applyFill="1" applyAlignment="1">
      <alignment vertical="center"/>
    </xf>
    <xf numFmtId="0" fontId="12" fillId="0" borderId="0" xfId="0" applyFont="1" applyFill="1" applyAlignment="1"/>
    <xf numFmtId="0" fontId="18" fillId="0" borderId="0" xfId="0" applyFont="1" applyFill="1" applyAlignment="1"/>
    <xf numFmtId="0" fontId="21" fillId="0" borderId="0" xfId="0" applyFont="1" applyFill="1" applyBorder="1" applyAlignment="1"/>
    <xf numFmtId="0" fontId="12" fillId="0" borderId="0" xfId="0" applyFont="1" applyFill="1" applyBorder="1" applyAlignment="1"/>
    <xf numFmtId="0" fontId="20" fillId="0" borderId="0" xfId="0" applyFont="1" applyFill="1" applyBorder="1" applyAlignment="1"/>
    <xf numFmtId="0" fontId="20" fillId="0" borderId="0" xfId="0" applyFont="1" applyFill="1" applyAlignment="1"/>
    <xf numFmtId="0" fontId="17" fillId="0" borderId="0" xfId="0" applyFont="1" applyFill="1" applyAlignment="1"/>
    <xf numFmtId="0" fontId="21" fillId="0" borderId="0" xfId="0" applyFont="1" applyFill="1" applyAlignment="1"/>
    <xf numFmtId="0" fontId="27" fillId="0" borderId="0" xfId="0" applyFont="1" applyFill="1" applyAlignment="1">
      <alignment horizontal="left"/>
    </xf>
    <xf numFmtId="0" fontId="27" fillId="0" borderId="0" xfId="0" applyFont="1" applyFill="1" applyAlignment="1"/>
    <xf numFmtId="0" fontId="17"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lignment vertical="center"/>
    </xf>
    <xf numFmtId="0" fontId="12" fillId="0" borderId="20" xfId="0" applyFont="1" applyFill="1" applyBorder="1" applyAlignment="1">
      <alignment vertical="center"/>
    </xf>
    <xf numFmtId="0" fontId="16" fillId="0" borderId="21" xfId="0" applyFont="1" applyFill="1" applyBorder="1" applyAlignment="1"/>
    <xf numFmtId="0" fontId="27" fillId="0" borderId="22" xfId="0" applyFont="1" applyFill="1" applyBorder="1" applyAlignment="1"/>
    <xf numFmtId="0" fontId="12" fillId="0" borderId="23" xfId="0" applyFont="1" applyFill="1" applyBorder="1" applyAlignment="1"/>
    <xf numFmtId="0" fontId="12" fillId="0" borderId="23" xfId="0" applyFont="1" applyFill="1" applyBorder="1" applyAlignment="1">
      <alignment horizontal="center"/>
    </xf>
    <xf numFmtId="0" fontId="23" fillId="0" borderId="30" xfId="0" applyFont="1" applyFill="1" applyBorder="1" applyAlignment="1">
      <alignment horizontal="center"/>
    </xf>
    <xf numFmtId="0" fontId="21" fillId="0" borderId="31" xfId="0" applyFont="1" applyFill="1" applyBorder="1" applyAlignment="1">
      <alignment horizontal="center"/>
    </xf>
    <xf numFmtId="0" fontId="27" fillId="0" borderId="13" xfId="0" applyFont="1" applyFill="1" applyBorder="1" applyAlignment="1"/>
    <xf numFmtId="0" fontId="12" fillId="0" borderId="32" xfId="0" applyFont="1" applyFill="1" applyBorder="1" applyAlignment="1">
      <alignment horizontal="center"/>
    </xf>
    <xf numFmtId="0" fontId="12" fillId="0" borderId="33" xfId="0" applyFont="1" applyFill="1" applyBorder="1" applyAlignment="1">
      <alignment horizontal="center"/>
    </xf>
    <xf numFmtId="0" fontId="12" fillId="0" borderId="1" xfId="0" applyFont="1" applyFill="1" applyBorder="1" applyAlignment="1">
      <alignment horizontal="center"/>
    </xf>
    <xf numFmtId="0" fontId="12" fillId="0" borderId="34" xfId="0" applyFont="1" applyFill="1" applyBorder="1" applyAlignment="1">
      <alignment horizontal="center"/>
    </xf>
    <xf numFmtId="0" fontId="12" fillId="0" borderId="32" xfId="0" applyFont="1" applyFill="1" applyBorder="1" applyAlignment="1"/>
    <xf numFmtId="0" fontId="23" fillId="0" borderId="32" xfId="0" applyFont="1" applyFill="1" applyBorder="1" applyAlignment="1">
      <alignment horizontal="center"/>
    </xf>
    <xf numFmtId="0" fontId="23" fillId="0" borderId="37" xfId="0" applyFont="1" applyFill="1" applyBorder="1" applyAlignment="1">
      <alignment horizontal="center"/>
    </xf>
    <xf numFmtId="0" fontId="12" fillId="0" borderId="38" xfId="0" applyFont="1" applyFill="1" applyBorder="1" applyAlignment="1"/>
    <xf numFmtId="0" fontId="12" fillId="0" borderId="39" xfId="0" applyFont="1" applyFill="1" applyBorder="1" applyAlignment="1"/>
    <xf numFmtId="0" fontId="12" fillId="0" borderId="40" xfId="0" applyFont="1" applyFill="1" applyBorder="1" applyAlignment="1"/>
    <xf numFmtId="0" fontId="21" fillId="0" borderId="44" xfId="0" applyFont="1" applyFill="1" applyBorder="1" applyAlignment="1">
      <alignment horizontal="center"/>
    </xf>
    <xf numFmtId="0" fontId="21" fillId="0" borderId="41" xfId="0" applyFont="1" applyFill="1" applyBorder="1" applyAlignment="1">
      <alignment horizontal="center"/>
    </xf>
    <xf numFmtId="0" fontId="21" fillId="0" borderId="42" xfId="0" applyFont="1" applyFill="1" applyBorder="1" applyAlignment="1">
      <alignment horizontal="center"/>
    </xf>
    <xf numFmtId="0" fontId="21" fillId="0" borderId="45" xfId="0" applyFont="1" applyFill="1" applyBorder="1" applyAlignment="1">
      <alignment horizontal="center"/>
    </xf>
    <xf numFmtId="0" fontId="12" fillId="0" borderId="40" xfId="0" applyFont="1" applyFill="1" applyBorder="1" applyAlignment="1">
      <alignment horizontal="center"/>
    </xf>
    <xf numFmtId="0" fontId="23" fillId="0" borderId="40" xfId="0" applyFont="1" applyFill="1" applyBorder="1" applyAlignment="1">
      <alignment horizontal="center"/>
    </xf>
    <xf numFmtId="0" fontId="23" fillId="0" borderId="46" xfId="0" applyFont="1" applyFill="1" applyBorder="1" applyAlignment="1">
      <alignment horizontal="center"/>
    </xf>
    <xf numFmtId="0" fontId="12" fillId="0" borderId="10" xfId="0" applyFont="1" applyFill="1" applyBorder="1" applyAlignment="1"/>
    <xf numFmtId="0" fontId="12" fillId="0" borderId="0" xfId="0" applyFont="1" applyFill="1" applyBorder="1" applyAlignment="1">
      <alignment wrapText="1"/>
    </xf>
    <xf numFmtId="49" fontId="25" fillId="0" borderId="0" xfId="0" applyNumberFormat="1" applyFont="1" applyFill="1" applyBorder="1" applyAlignment="1">
      <alignment vertical="top" wrapText="1"/>
    </xf>
    <xf numFmtId="0" fontId="29" fillId="0" borderId="0" xfId="0" applyFont="1" applyFill="1" applyAlignment="1"/>
    <xf numFmtId="49" fontId="32" fillId="0" borderId="48" xfId="0" applyNumberFormat="1" applyFont="1" applyFill="1" applyBorder="1" applyAlignment="1">
      <alignment horizontal="center"/>
    </xf>
    <xf numFmtId="49" fontId="32" fillId="0" borderId="47" xfId="0" applyNumberFormat="1" applyFont="1" applyFill="1" applyBorder="1" applyAlignment="1">
      <alignment horizontal="center"/>
    </xf>
    <xf numFmtId="49" fontId="32" fillId="0" borderId="49" xfId="0" applyNumberFormat="1" applyFont="1" applyFill="1" applyBorder="1" applyAlignment="1">
      <alignment horizontal="center"/>
    </xf>
    <xf numFmtId="0" fontId="32" fillId="0" borderId="50" xfId="0" applyFont="1" applyFill="1" applyBorder="1" applyAlignment="1">
      <alignment horizontal="right"/>
    </xf>
    <xf numFmtId="0" fontId="32" fillId="0" borderId="51" xfId="0" applyFont="1" applyFill="1" applyBorder="1" applyAlignment="1">
      <alignment horizontal="right"/>
    </xf>
    <xf numFmtId="0" fontId="32" fillId="0" borderId="66" xfId="0" applyFont="1" applyFill="1" applyBorder="1" applyAlignment="1">
      <alignment horizontal="right"/>
    </xf>
    <xf numFmtId="0" fontId="32" fillId="0" borderId="47" xfId="0" applyFont="1" applyFill="1" applyBorder="1" applyAlignment="1">
      <alignment horizontal="right"/>
    </xf>
    <xf numFmtId="49" fontId="32" fillId="0" borderId="59" xfId="0" applyNumberFormat="1" applyFont="1" applyFill="1" applyBorder="1" applyAlignment="1">
      <alignment horizontal="center"/>
    </xf>
    <xf numFmtId="0" fontId="32" fillId="0" borderId="60" xfId="0" applyFont="1" applyFill="1" applyBorder="1" applyAlignment="1">
      <alignment horizontal="right"/>
    </xf>
    <xf numFmtId="0" fontId="32" fillId="0" borderId="12" xfId="0" applyFont="1" applyFill="1" applyBorder="1" applyAlignment="1">
      <alignment horizontal="right"/>
    </xf>
    <xf numFmtId="0" fontId="32" fillId="0" borderId="9" xfId="0" applyFont="1" applyFill="1" applyBorder="1" applyAlignment="1">
      <alignment horizontal="right"/>
    </xf>
    <xf numFmtId="0" fontId="32" fillId="0" borderId="59" xfId="0" applyFont="1" applyFill="1" applyBorder="1" applyAlignment="1">
      <alignment horizontal="right"/>
    </xf>
    <xf numFmtId="49" fontId="32" fillId="0" borderId="12" xfId="0" applyNumberFormat="1" applyFont="1" applyFill="1" applyBorder="1" applyAlignment="1">
      <alignment horizontal="center"/>
    </xf>
    <xf numFmtId="49" fontId="32" fillId="0" borderId="58" xfId="0" applyNumberFormat="1" applyFont="1" applyFill="1" applyBorder="1" applyAlignment="1">
      <alignment horizontal="center"/>
    </xf>
    <xf numFmtId="49" fontId="32" fillId="0" borderId="11" xfId="0" applyNumberFormat="1" applyFont="1" applyFill="1" applyBorder="1" applyAlignment="1">
      <alignment horizontal="center"/>
    </xf>
    <xf numFmtId="0" fontId="32" fillId="0" borderId="37" xfId="0" applyFont="1" applyFill="1" applyBorder="1" applyAlignment="1">
      <alignment horizontal="center" vertical="center"/>
    </xf>
    <xf numFmtId="49" fontId="32" fillId="0" borderId="33" xfId="0" applyNumberFormat="1" applyFont="1" applyFill="1" applyBorder="1" applyAlignment="1">
      <alignment horizontal="center"/>
    </xf>
    <xf numFmtId="49" fontId="32" fillId="0" borderId="1" xfId="0" applyNumberFormat="1" applyFont="1" applyFill="1" applyBorder="1" applyAlignment="1">
      <alignment horizontal="center"/>
    </xf>
    <xf numFmtId="49" fontId="32" fillId="0" borderId="34" xfId="0" applyNumberFormat="1" applyFont="1" applyFill="1" applyBorder="1" applyAlignment="1">
      <alignment horizontal="center"/>
    </xf>
    <xf numFmtId="49" fontId="32" fillId="0" borderId="4" xfId="0" applyNumberFormat="1" applyFont="1" applyFill="1" applyBorder="1" applyAlignment="1">
      <alignment horizontal="center"/>
    </xf>
    <xf numFmtId="0" fontId="32" fillId="0" borderId="53" xfId="0" applyFont="1" applyFill="1" applyBorder="1" applyAlignment="1">
      <alignment horizontal="right"/>
    </xf>
    <xf numFmtId="0" fontId="32" fillId="0" borderId="1" xfId="0" applyFont="1" applyFill="1" applyBorder="1" applyAlignment="1">
      <alignment horizontal="right"/>
    </xf>
    <xf numFmtId="0" fontId="32" fillId="0" borderId="2" xfId="0" applyFont="1" applyFill="1" applyBorder="1" applyAlignment="1">
      <alignment horizontal="right"/>
    </xf>
    <xf numFmtId="0" fontId="32" fillId="0" borderId="34" xfId="0" applyFont="1" applyFill="1" applyBorder="1" applyAlignment="1">
      <alignment horizontal="right"/>
    </xf>
    <xf numFmtId="0" fontId="30" fillId="0" borderId="33" xfId="0" applyFont="1" applyFill="1" applyBorder="1" applyAlignment="1"/>
    <xf numFmtId="0" fontId="31" fillId="0" borderId="12" xfId="0" applyFont="1" applyFill="1" applyBorder="1" applyAlignment="1">
      <alignment horizontal="center"/>
    </xf>
    <xf numFmtId="0" fontId="31" fillId="0" borderId="9" xfId="0" applyFont="1" applyFill="1" applyBorder="1" applyAlignment="1">
      <alignment horizontal="center"/>
    </xf>
    <xf numFmtId="0" fontId="31" fillId="0" borderId="34" xfId="0" applyFont="1" applyFill="1" applyBorder="1" applyAlignment="1"/>
    <xf numFmtId="0" fontId="30" fillId="0" borderId="22" xfId="0" applyFont="1" applyFill="1" applyBorder="1" applyAlignment="1">
      <alignment horizontal="right"/>
    </xf>
    <xf numFmtId="0" fontId="30" fillId="0" borderId="52" xfId="0" applyFont="1" applyFill="1" applyBorder="1" applyAlignment="1">
      <alignment horizontal="right"/>
    </xf>
    <xf numFmtId="0" fontId="30" fillId="0" borderId="52" xfId="0" applyFont="1" applyFill="1" applyBorder="1" applyAlignment="1"/>
    <xf numFmtId="177" fontId="30" fillId="0" borderId="37" xfId="0" applyNumberFormat="1" applyFont="1" applyFill="1" applyBorder="1" applyAlignment="1"/>
    <xf numFmtId="49" fontId="31" fillId="0" borderId="1" xfId="0" applyNumberFormat="1" applyFont="1" applyFill="1" applyBorder="1" applyAlignment="1">
      <alignment horizontal="center"/>
    </xf>
    <xf numFmtId="0" fontId="31" fillId="0" borderId="33" xfId="0" applyFont="1" applyFill="1" applyBorder="1" applyAlignment="1">
      <alignment horizontal="center"/>
    </xf>
    <xf numFmtId="0" fontId="30" fillId="0" borderId="53" xfId="0" applyFont="1" applyFill="1" applyBorder="1" applyAlignment="1">
      <alignment horizontal="right"/>
    </xf>
    <xf numFmtId="0" fontId="30" fillId="0" borderId="1" xfId="0" applyFont="1" applyFill="1" applyBorder="1" applyAlignment="1">
      <alignment horizontal="right"/>
    </xf>
    <xf numFmtId="0" fontId="30" fillId="0" borderId="2" xfId="0" applyFont="1" applyFill="1" applyBorder="1" applyAlignment="1">
      <alignment horizontal="right"/>
    </xf>
    <xf numFmtId="0" fontId="30" fillId="0" borderId="34" xfId="0" applyFont="1" applyFill="1" applyBorder="1" applyAlignment="1">
      <alignment horizontal="right"/>
    </xf>
    <xf numFmtId="0" fontId="30" fillId="0" borderId="36" xfId="0" applyFont="1" applyFill="1" applyBorder="1" applyAlignment="1">
      <alignment horizontal="right"/>
    </xf>
    <xf numFmtId="0" fontId="30" fillId="0" borderId="54" xfId="0" applyFont="1" applyFill="1" applyBorder="1" applyAlignment="1"/>
    <xf numFmtId="0" fontId="30" fillId="0" borderId="55" xfId="0" applyFont="1" applyFill="1" applyBorder="1" applyAlignment="1">
      <alignment horizontal="right"/>
    </xf>
    <xf numFmtId="0" fontId="30" fillId="0" borderId="56" xfId="0" applyFont="1" applyFill="1" applyBorder="1" applyAlignment="1"/>
    <xf numFmtId="49" fontId="31" fillId="0" borderId="33" xfId="0" applyNumberFormat="1" applyFont="1" applyFill="1" applyBorder="1" applyAlignment="1">
      <alignment horizontal="center"/>
    </xf>
    <xf numFmtId="49" fontId="31" fillId="0" borderId="34" xfId="0" applyNumberFormat="1" applyFont="1" applyFill="1" applyBorder="1" applyAlignment="1">
      <alignment horizontal="center"/>
    </xf>
    <xf numFmtId="49" fontId="31" fillId="0" borderId="4" xfId="0" applyNumberFormat="1" applyFont="1" applyFill="1" applyBorder="1" applyAlignment="1">
      <alignment horizontal="center"/>
    </xf>
    <xf numFmtId="49" fontId="30" fillId="0" borderId="33" xfId="0" applyNumberFormat="1" applyFont="1" applyFill="1" applyBorder="1" applyAlignment="1">
      <alignment horizontal="center"/>
    </xf>
    <xf numFmtId="49" fontId="30" fillId="0" borderId="1" xfId="0" applyNumberFormat="1" applyFont="1" applyFill="1" applyBorder="1" applyAlignment="1">
      <alignment horizontal="center"/>
    </xf>
    <xf numFmtId="49" fontId="31" fillId="0" borderId="2" xfId="0" applyNumberFormat="1" applyFont="1" applyFill="1" applyBorder="1" applyAlignment="1">
      <alignment horizontal="center"/>
    </xf>
    <xf numFmtId="0" fontId="30" fillId="0" borderId="37" xfId="0" applyFont="1" applyFill="1" applyBorder="1" applyAlignment="1"/>
    <xf numFmtId="0" fontId="31" fillId="0" borderId="1" xfId="0" applyFont="1" applyFill="1" applyBorder="1" applyAlignment="1">
      <alignment horizontal="center"/>
    </xf>
    <xf numFmtId="0" fontId="31" fillId="0" borderId="2" xfId="0" applyFont="1" applyFill="1" applyBorder="1" applyAlignment="1">
      <alignment horizontal="center"/>
    </xf>
    <xf numFmtId="177" fontId="30" fillId="0" borderId="56" xfId="0" applyNumberFormat="1" applyFont="1" applyFill="1" applyBorder="1" applyAlignment="1"/>
    <xf numFmtId="0" fontId="30" fillId="0" borderId="58" xfId="0" applyFont="1" applyFill="1" applyBorder="1" applyAlignment="1"/>
    <xf numFmtId="0" fontId="30" fillId="0" borderId="59" xfId="0" applyFont="1" applyFill="1" applyBorder="1" applyAlignment="1">
      <alignment horizontal="right"/>
    </xf>
    <xf numFmtId="0" fontId="30" fillId="0" borderId="56" xfId="0" applyFont="1" applyFill="1" applyBorder="1" applyAlignment="1">
      <alignment horizontal="right"/>
    </xf>
    <xf numFmtId="0" fontId="30" fillId="0" borderId="12" xfId="0" applyFont="1" applyFill="1" applyBorder="1" applyAlignment="1">
      <alignment horizontal="right"/>
    </xf>
    <xf numFmtId="177" fontId="30" fillId="0" borderId="61" xfId="0" applyNumberFormat="1" applyFont="1" applyFill="1" applyBorder="1" applyAlignment="1"/>
    <xf numFmtId="0" fontId="31" fillId="0" borderId="34" xfId="0" applyFont="1" applyFill="1" applyBorder="1" applyAlignment="1">
      <alignment horizontal="center"/>
    </xf>
    <xf numFmtId="0" fontId="31" fillId="0" borderId="3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34" xfId="0" applyFont="1" applyFill="1" applyBorder="1" applyAlignment="1">
      <alignment horizontal="center" vertical="center"/>
    </xf>
    <xf numFmtId="49" fontId="30" fillId="0" borderId="34" xfId="0" applyNumberFormat="1" applyFont="1" applyFill="1" applyBorder="1" applyAlignment="1">
      <alignment horizontal="center"/>
    </xf>
    <xf numFmtId="0" fontId="32" fillId="0" borderId="37" xfId="0" applyFont="1" applyFill="1" applyBorder="1" applyAlignment="1"/>
    <xf numFmtId="0" fontId="32" fillId="0" borderId="65" xfId="0" applyFont="1" applyFill="1" applyBorder="1" applyAlignment="1"/>
    <xf numFmtId="0" fontId="32" fillId="0" borderId="3" xfId="0" applyFont="1" applyFill="1" applyBorder="1" applyAlignment="1"/>
    <xf numFmtId="49" fontId="32" fillId="0" borderId="3" xfId="0" applyNumberFormat="1" applyFont="1" applyFill="1" applyBorder="1" applyAlignment="1">
      <alignment horizontal="center"/>
    </xf>
    <xf numFmtId="0" fontId="32" fillId="0" borderId="3" xfId="0" applyFont="1" applyFill="1" applyBorder="1" applyAlignment="1">
      <alignment horizontal="right"/>
    </xf>
    <xf numFmtId="0" fontId="32" fillId="0" borderId="55" xfId="0" applyFont="1" applyFill="1" applyBorder="1" applyAlignment="1"/>
    <xf numFmtId="0" fontId="32" fillId="0" borderId="32" xfId="0" applyFont="1" applyFill="1" applyBorder="1" applyAlignment="1"/>
    <xf numFmtId="0" fontId="32" fillId="0" borderId="1" xfId="0" applyFont="1" applyFill="1" applyBorder="1" applyAlignment="1"/>
    <xf numFmtId="0" fontId="32" fillId="0" borderId="2" xfId="0" applyFont="1" applyFill="1" applyBorder="1" applyAlignment="1"/>
    <xf numFmtId="0" fontId="32" fillId="0" borderId="34" xfId="0" applyFont="1" applyFill="1" applyBorder="1" applyAlignment="1"/>
    <xf numFmtId="0" fontId="31" fillId="0" borderId="14" xfId="0" applyFont="1" applyFill="1" applyBorder="1" applyAlignment="1">
      <alignment horizontal="center"/>
    </xf>
    <xf numFmtId="0" fontId="30" fillId="0" borderId="47" xfId="0" applyFont="1" applyFill="1" applyBorder="1" applyAlignment="1"/>
    <xf numFmtId="0" fontId="24" fillId="0" borderId="0" xfId="0" applyFont="1" applyFill="1" applyAlignment="1"/>
    <xf numFmtId="0" fontId="27" fillId="0" borderId="0" xfId="0" applyFont="1" applyFill="1" applyAlignment="1">
      <alignment vertic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0" borderId="43" xfId="0" applyFont="1" applyFill="1" applyBorder="1" applyAlignment="1">
      <alignment horizontal="center"/>
    </xf>
    <xf numFmtId="0" fontId="25" fillId="0" borderId="0" xfId="0" applyFont="1" applyFill="1" applyBorder="1" applyAlignment="1">
      <alignment vertical="top"/>
    </xf>
    <xf numFmtId="0" fontId="26" fillId="0" borderId="0" xfId="0" applyFont="1" applyFill="1" applyAlignment="1"/>
    <xf numFmtId="0" fontId="9" fillId="3" borderId="0" xfId="0" applyFont="1" applyFill="1" applyAlignment="1">
      <alignment vertical="center"/>
    </xf>
    <xf numFmtId="0" fontId="12" fillId="3" borderId="67" xfId="0" applyFont="1" applyFill="1" applyBorder="1" applyAlignment="1">
      <alignment vertical="center" shrinkToFit="1"/>
    </xf>
    <xf numFmtId="0" fontId="12" fillId="4" borderId="67" xfId="0" applyFont="1" applyFill="1" applyBorder="1" applyAlignment="1">
      <alignment horizontal="center" vertical="center" shrinkToFit="1"/>
    </xf>
    <xf numFmtId="0" fontId="12" fillId="4" borderId="68" xfId="0" applyFont="1" applyFill="1" applyBorder="1" applyAlignment="1">
      <alignment horizontal="center" vertical="center" shrinkToFit="1"/>
    </xf>
    <xf numFmtId="0" fontId="12" fillId="3" borderId="69" xfId="0" applyFont="1" applyFill="1" applyBorder="1" applyAlignment="1">
      <alignment vertical="center" shrinkToFit="1"/>
    </xf>
    <xf numFmtId="0" fontId="12" fillId="4" borderId="70" xfId="0" applyFont="1" applyFill="1" applyBorder="1" applyAlignment="1">
      <alignment horizontal="center" vertical="center" shrinkToFit="1"/>
    </xf>
    <xf numFmtId="0" fontId="12" fillId="4" borderId="71" xfId="0" applyFont="1" applyFill="1" applyBorder="1" applyAlignment="1">
      <alignment horizontal="center" vertical="center" shrinkToFit="1"/>
    </xf>
    <xf numFmtId="0" fontId="12" fillId="3" borderId="73" xfId="0" applyFont="1" applyFill="1" applyBorder="1" applyAlignment="1">
      <alignment vertical="center" shrinkToFit="1"/>
    </xf>
    <xf numFmtId="0" fontId="12" fillId="3" borderId="74" xfId="0" applyFont="1" applyFill="1" applyBorder="1" applyAlignment="1">
      <alignment vertical="center" shrinkToFit="1"/>
    </xf>
    <xf numFmtId="0" fontId="12" fillId="4" borderId="74" xfId="0" applyFont="1" applyFill="1" applyBorder="1" applyAlignment="1">
      <alignment horizontal="center" vertical="center" shrinkToFit="1"/>
    </xf>
    <xf numFmtId="0" fontId="12" fillId="3" borderId="75" xfId="0" applyFont="1" applyFill="1" applyBorder="1" applyAlignment="1">
      <alignment vertical="center" shrinkToFit="1"/>
    </xf>
    <xf numFmtId="0" fontId="12" fillId="3" borderId="18" xfId="0" applyFont="1" applyFill="1" applyBorder="1" applyAlignment="1">
      <alignment vertical="center" shrinkToFit="1"/>
    </xf>
    <xf numFmtId="0" fontId="12" fillId="3" borderId="81" xfId="0" applyFont="1" applyFill="1" applyBorder="1" applyAlignment="1">
      <alignment vertical="center" shrinkToFit="1"/>
    </xf>
    <xf numFmtId="0" fontId="12" fillId="4" borderId="18" xfId="0" applyFont="1" applyFill="1" applyBorder="1" applyAlignment="1">
      <alignment horizontal="center" vertical="center" shrinkToFit="1"/>
    </xf>
    <xf numFmtId="0" fontId="12" fillId="3" borderId="71" xfId="0" applyFont="1" applyFill="1" applyBorder="1" applyAlignment="1">
      <alignment horizontal="center" vertical="center" shrinkToFit="1"/>
    </xf>
    <xf numFmtId="0" fontId="13" fillId="5" borderId="1" xfId="0" applyFont="1" applyFill="1" applyBorder="1" applyAlignment="1">
      <alignment horizontal="center" vertical="center" wrapText="1" shrinkToFit="1"/>
    </xf>
    <xf numFmtId="0" fontId="12" fillId="3" borderId="0" xfId="0" applyFont="1" applyFill="1" applyAlignment="1">
      <alignment horizontal="center" vertical="center" shrinkToFit="1"/>
    </xf>
    <xf numFmtId="0" fontId="12" fillId="3" borderId="76" xfId="0" applyFont="1" applyFill="1" applyBorder="1" applyAlignment="1">
      <alignment horizontal="center" vertical="center" shrinkToFit="1"/>
    </xf>
    <xf numFmtId="0" fontId="12" fillId="3" borderId="77"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2" fillId="3" borderId="79" xfId="0" applyFont="1" applyFill="1" applyBorder="1" applyAlignment="1">
      <alignment vertical="center" shrinkToFit="1"/>
    </xf>
    <xf numFmtId="0" fontId="37" fillId="3" borderId="0" xfId="0" applyFont="1" applyFill="1" applyAlignment="1">
      <alignment vertical="center"/>
    </xf>
    <xf numFmtId="0" fontId="38" fillId="8" borderId="0" xfId="0" applyFont="1" applyFill="1" applyAlignment="1">
      <alignment vertical="center"/>
    </xf>
    <xf numFmtId="0" fontId="37" fillId="3" borderId="0" xfId="0" applyFont="1" applyFill="1" applyAlignment="1">
      <alignment horizontal="center" vertical="center"/>
    </xf>
    <xf numFmtId="0" fontId="40" fillId="3" borderId="0" xfId="0" applyFont="1" applyFill="1" applyAlignment="1">
      <alignment vertical="center"/>
    </xf>
    <xf numFmtId="0" fontId="37" fillId="8" borderId="0" xfId="0" applyFont="1" applyFill="1" applyBorder="1" applyAlignment="1">
      <alignment vertical="center" wrapText="1"/>
    </xf>
    <xf numFmtId="0" fontId="37" fillId="8" borderId="0" xfId="0" applyFont="1" applyFill="1" applyBorder="1" applyAlignment="1">
      <alignment vertical="center"/>
    </xf>
    <xf numFmtId="0" fontId="37" fillId="8" borderId="0" xfId="0" applyFont="1" applyFill="1" applyAlignment="1">
      <alignment horizontal="right" vertical="center"/>
    </xf>
    <xf numFmtId="0" fontId="37" fillId="8" borderId="0" xfId="0" applyFont="1" applyFill="1" applyAlignment="1">
      <alignment vertical="center" wrapText="1"/>
    </xf>
    <xf numFmtId="0" fontId="37" fillId="8" borderId="0" xfId="0" applyFont="1" applyFill="1" applyAlignment="1">
      <alignment horizontal="left" vertical="center" indent="1"/>
    </xf>
    <xf numFmtId="0" fontId="37" fillId="8" borderId="0" xfId="2" applyFont="1" applyFill="1"/>
    <xf numFmtId="0" fontId="37" fillId="9" borderId="1" xfId="2" applyFont="1" applyFill="1" applyBorder="1" applyAlignment="1" applyProtection="1">
      <alignment horizontal="right" vertical="center"/>
      <protection locked="0"/>
    </xf>
    <xf numFmtId="0" fontId="37" fillId="6" borderId="1" xfId="2" applyFont="1" applyFill="1" applyBorder="1" applyAlignment="1">
      <alignment horizontal="center" vertical="center" wrapText="1"/>
    </xf>
    <xf numFmtId="0" fontId="37" fillId="8" borderId="0" xfId="2" applyFont="1" applyFill="1" applyBorder="1"/>
    <xf numFmtId="0" fontId="37" fillId="8" borderId="0" xfId="2" applyFont="1" applyFill="1" applyAlignment="1">
      <alignment vertical="center"/>
    </xf>
    <xf numFmtId="0" fontId="37" fillId="8" borderId="0" xfId="2" applyFont="1" applyFill="1" applyBorder="1" applyAlignment="1">
      <alignment vertical="center"/>
    </xf>
    <xf numFmtId="0" fontId="37" fillId="0" borderId="0" xfId="2" applyFont="1" applyFill="1" applyBorder="1" applyAlignment="1">
      <alignment horizontal="right" vertical="center"/>
    </xf>
    <xf numFmtId="0" fontId="37" fillId="3" borderId="0" xfId="2" applyFont="1" applyFill="1"/>
    <xf numFmtId="0" fontId="37" fillId="3" borderId="0" xfId="2" applyFont="1" applyFill="1" applyBorder="1" applyAlignment="1">
      <alignment horizontal="center" vertical="center"/>
    </xf>
    <xf numFmtId="0" fontId="37" fillId="3" borderId="0" xfId="0" applyFont="1" applyFill="1" applyBorder="1" applyAlignment="1">
      <alignment horizontal="center" vertical="center"/>
    </xf>
    <xf numFmtId="179" fontId="37" fillId="3" borderId="0" xfId="2" applyNumberFormat="1" applyFont="1" applyFill="1" applyBorder="1" applyAlignment="1">
      <alignment vertical="center"/>
    </xf>
    <xf numFmtId="0" fontId="37" fillId="3" borderId="0" xfId="0" applyFont="1" applyFill="1" applyAlignment="1">
      <alignment vertical="center" wrapText="1"/>
    </xf>
    <xf numFmtId="0" fontId="37" fillId="9" borderId="1" xfId="0" applyFont="1" applyFill="1" applyBorder="1" applyAlignment="1" applyProtection="1">
      <alignment horizontal="right" vertical="center"/>
      <protection locked="0"/>
    </xf>
    <xf numFmtId="0" fontId="37" fillId="8" borderId="1" xfId="2" applyFont="1" applyFill="1" applyBorder="1" applyAlignment="1">
      <alignment horizontal="center" vertical="center" wrapText="1"/>
    </xf>
    <xf numFmtId="0" fontId="37" fillId="3" borderId="0" xfId="0" applyFont="1" applyFill="1" applyBorder="1" applyAlignment="1">
      <alignment vertical="center"/>
    </xf>
    <xf numFmtId="179" fontId="37" fillId="3" borderId="0" xfId="0" applyNumberFormat="1" applyFont="1" applyFill="1" applyBorder="1" applyAlignment="1">
      <alignment vertical="center"/>
    </xf>
    <xf numFmtId="0" fontId="37" fillId="3" borderId="0" xfId="2" applyFont="1" applyFill="1" applyBorder="1" applyAlignment="1">
      <alignment vertical="center"/>
    </xf>
    <xf numFmtId="0" fontId="37" fillId="3" borderId="0" xfId="0" applyFont="1" applyFill="1" applyBorder="1" applyAlignment="1">
      <alignment horizontal="right" vertical="center"/>
    </xf>
    <xf numFmtId="179" fontId="37" fillId="3" borderId="0" xfId="2" applyNumberFormat="1" applyFont="1" applyFill="1" applyBorder="1" applyAlignment="1">
      <alignment horizontal="left" vertical="center" wrapText="1"/>
    </xf>
    <xf numFmtId="0" fontId="37" fillId="8" borderId="0" xfId="0" applyFont="1" applyFill="1" applyAlignment="1">
      <alignment vertical="top"/>
    </xf>
    <xf numFmtId="0" fontId="37" fillId="8" borderId="0" xfId="0" applyFont="1" applyFill="1" applyAlignment="1">
      <alignment vertical="top" wrapText="1"/>
    </xf>
    <xf numFmtId="0" fontId="37" fillId="4" borderId="1" xfId="0" applyFont="1" applyFill="1" applyBorder="1" applyAlignment="1" applyProtection="1">
      <alignment horizontal="center" vertical="center" wrapText="1"/>
      <protection locked="0"/>
    </xf>
    <xf numFmtId="0" fontId="37" fillId="8" borderId="0" xfId="0" applyFont="1" applyFill="1" applyBorder="1" applyAlignment="1">
      <alignment horizontal="center" vertical="center" wrapText="1"/>
    </xf>
    <xf numFmtId="0" fontId="37" fillId="6" borderId="1" xfId="0" applyFont="1" applyFill="1" applyBorder="1" applyAlignment="1">
      <alignment horizontal="center" vertical="center"/>
    </xf>
    <xf numFmtId="0" fontId="37" fillId="3" borderId="0" xfId="0" applyFont="1" applyFill="1" applyBorder="1" applyAlignment="1">
      <alignment horizontal="center" vertical="center" wrapText="1"/>
    </xf>
    <xf numFmtId="0" fontId="37" fillId="8" borderId="0" xfId="0" applyFont="1" applyFill="1" applyBorder="1" applyAlignment="1">
      <alignment horizontal="center" vertical="center"/>
    </xf>
    <xf numFmtId="0" fontId="37" fillId="3" borderId="0" xfId="0" applyNumberFormat="1" applyFont="1" applyFill="1" applyBorder="1" applyAlignment="1">
      <alignment vertical="center"/>
    </xf>
    <xf numFmtId="0" fontId="37" fillId="3" borderId="0" xfId="0" applyFont="1" applyFill="1" applyBorder="1" applyAlignment="1">
      <alignment vertical="top"/>
    </xf>
    <xf numFmtId="0" fontId="37" fillId="0" borderId="0" xfId="0" applyFont="1" applyFill="1" applyBorder="1" applyAlignment="1">
      <alignment vertical="top"/>
    </xf>
    <xf numFmtId="0" fontId="37" fillId="8" borderId="1" xfId="2" applyFont="1" applyFill="1" applyBorder="1" applyAlignment="1">
      <alignment vertical="center" wrapText="1"/>
    </xf>
    <xf numFmtId="0" fontId="37" fillId="8" borderId="0" xfId="0" applyFont="1" applyFill="1" applyAlignment="1">
      <alignment horizontal="left" vertical="top" wrapText="1"/>
    </xf>
    <xf numFmtId="0" fontId="37" fillId="8" borderId="0" xfId="0" applyFont="1" applyFill="1" applyAlignment="1">
      <alignment horizontal="left" vertical="center" wrapText="1"/>
    </xf>
    <xf numFmtId="0" fontId="37" fillId="0" borderId="0" xfId="0" applyFont="1" applyAlignment="1">
      <alignment vertical="center"/>
    </xf>
    <xf numFmtId="0" fontId="39" fillId="3" borderId="0" xfId="0" applyFont="1" applyFill="1" applyAlignment="1">
      <alignment vertical="center"/>
    </xf>
    <xf numFmtId="0" fontId="39" fillId="8" borderId="0" xfId="0" applyFont="1" applyFill="1" applyAlignment="1">
      <alignment horizontal="right" vertical="center"/>
    </xf>
    <xf numFmtId="181" fontId="37" fillId="9" borderId="1" xfId="3" applyNumberFormat="1" applyFont="1" applyFill="1" applyBorder="1" applyAlignment="1" applyProtection="1">
      <alignment horizontal="right" vertical="center" shrinkToFit="1"/>
      <protection locked="0"/>
    </xf>
    <xf numFmtId="181" fontId="37" fillId="6" borderId="1" xfId="3" applyNumberFormat="1" applyFont="1" applyFill="1" applyBorder="1" applyAlignment="1">
      <alignment horizontal="right" vertical="center" shrinkToFit="1"/>
    </xf>
    <xf numFmtId="182" fontId="37" fillId="6" borderId="1" xfId="3" applyNumberFormat="1" applyFont="1" applyFill="1" applyBorder="1" applyAlignment="1">
      <alignment horizontal="right" vertical="center" shrinkToFit="1"/>
    </xf>
    <xf numFmtId="178" fontId="39" fillId="6" borderId="1" xfId="2" applyNumberFormat="1" applyFont="1" applyFill="1" applyBorder="1" applyAlignment="1">
      <alignment horizontal="center" vertical="center"/>
    </xf>
    <xf numFmtId="179" fontId="40" fillId="3" borderId="0" xfId="2" applyNumberFormat="1" applyFont="1" applyFill="1" applyBorder="1" applyAlignment="1">
      <alignment horizontal="right" vertical="center"/>
    </xf>
    <xf numFmtId="182" fontId="40" fillId="3" borderId="0" xfId="3" applyNumberFormat="1" applyFont="1" applyFill="1" applyBorder="1" applyAlignment="1">
      <alignment vertical="center"/>
    </xf>
    <xf numFmtId="179" fontId="40" fillId="3" borderId="0" xfId="2" applyNumberFormat="1" applyFont="1" applyFill="1" applyBorder="1" applyAlignment="1">
      <alignment vertical="center"/>
    </xf>
    <xf numFmtId="0" fontId="44" fillId="9" borderId="83" xfId="0" applyFont="1" applyFill="1" applyBorder="1" applyAlignment="1">
      <alignment horizontal="right" vertical="center"/>
    </xf>
    <xf numFmtId="180" fontId="37" fillId="6" borderId="1" xfId="0" applyNumberFormat="1" applyFont="1" applyFill="1" applyBorder="1" applyAlignment="1">
      <alignment vertical="center" shrinkToFit="1"/>
    </xf>
    <xf numFmtId="183" fontId="37" fillId="6" borderId="1" xfId="1" applyNumberFormat="1" applyFont="1" applyFill="1" applyBorder="1" applyAlignment="1">
      <alignment vertical="center" shrinkToFit="1"/>
    </xf>
    <xf numFmtId="183" fontId="37" fillId="6" borderId="1" xfId="1" applyNumberFormat="1" applyFont="1" applyFill="1" applyBorder="1" applyAlignment="1">
      <alignment horizontal="right" vertical="center" shrinkToFit="1"/>
    </xf>
    <xf numFmtId="0" fontId="40" fillId="8" borderId="0" xfId="0" applyFont="1" applyFill="1" applyAlignment="1">
      <alignment horizontal="left" vertical="center"/>
    </xf>
    <xf numFmtId="184" fontId="37" fillId="6" borderId="1" xfId="1" applyNumberFormat="1" applyFont="1" applyFill="1" applyBorder="1" applyAlignment="1">
      <alignment horizontal="right" vertical="center" shrinkToFit="1"/>
    </xf>
    <xf numFmtId="182" fontId="40" fillId="8" borderId="0" xfId="3" applyNumberFormat="1" applyFont="1" applyFill="1" applyBorder="1" applyAlignment="1">
      <alignment vertical="center"/>
    </xf>
    <xf numFmtId="178" fontId="39" fillId="6" borderId="1" xfId="0" applyNumberFormat="1" applyFont="1" applyFill="1" applyBorder="1" applyAlignment="1">
      <alignment horizontal="center" vertical="center"/>
    </xf>
    <xf numFmtId="0" fontId="3" fillId="5" borderId="1" xfId="0" applyFont="1" applyFill="1" applyBorder="1" applyAlignment="1">
      <alignment horizontal="center" vertical="center" shrinkToFit="1"/>
    </xf>
    <xf numFmtId="0" fontId="7" fillId="0" borderId="0" xfId="0" applyFont="1">
      <alignment vertical="center"/>
    </xf>
    <xf numFmtId="0" fontId="7" fillId="0" borderId="5" xfId="0" applyFont="1" applyBorder="1">
      <alignment vertical="center"/>
    </xf>
    <xf numFmtId="0" fontId="7" fillId="0" borderId="6" xfId="0" applyFont="1" applyBorder="1">
      <alignment vertical="center"/>
    </xf>
    <xf numFmtId="0" fontId="7" fillId="0" borderId="0" xfId="0" applyFont="1" applyBorder="1">
      <alignment vertical="center"/>
    </xf>
    <xf numFmtId="0" fontId="13" fillId="0" borderId="0" xfId="0" applyFont="1">
      <alignment vertical="center"/>
    </xf>
    <xf numFmtId="0" fontId="7" fillId="0" borderId="4" xfId="0" applyFont="1" applyBorder="1">
      <alignment vertical="center"/>
    </xf>
    <xf numFmtId="0" fontId="7" fillId="0" borderId="68" xfId="0" applyFont="1" applyBorder="1">
      <alignment vertical="center"/>
    </xf>
    <xf numFmtId="0" fontId="7" fillId="0" borderId="69" xfId="0" applyFont="1" applyBorder="1">
      <alignment vertical="center"/>
    </xf>
    <xf numFmtId="0" fontId="7" fillId="0" borderId="0" xfId="0" applyFont="1" applyAlignment="1">
      <alignment vertical="center" shrinkToFit="1"/>
    </xf>
    <xf numFmtId="0" fontId="8" fillId="0" borderId="0" xfId="0" applyFont="1" applyAlignment="1">
      <alignment vertical="center" shrinkToFit="1"/>
    </xf>
    <xf numFmtId="0" fontId="8" fillId="0" borderId="1" xfId="0" applyFont="1" applyBorder="1" applyAlignment="1">
      <alignment vertical="center" shrinkToFit="1"/>
    </xf>
    <xf numFmtId="0" fontId="7" fillId="0" borderId="0" xfId="0" applyFont="1" applyAlignment="1">
      <alignment vertical="center"/>
    </xf>
    <xf numFmtId="0" fontId="12" fillId="3" borderId="70" xfId="0" applyFont="1" applyFill="1" applyBorder="1" applyAlignment="1">
      <alignment vertical="center" shrinkToFit="1"/>
    </xf>
    <xf numFmtId="0" fontId="12" fillId="3" borderId="72"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71" xfId="0" applyFont="1" applyFill="1" applyBorder="1" applyAlignment="1">
      <alignment vertical="center" shrinkToFit="1"/>
    </xf>
    <xf numFmtId="0" fontId="12" fillId="3" borderId="19" xfId="0" applyFont="1" applyFill="1" applyBorder="1" applyAlignment="1">
      <alignment vertical="center" shrinkToFit="1"/>
    </xf>
    <xf numFmtId="0" fontId="13" fillId="3" borderId="0" xfId="0" applyFont="1" applyFill="1" applyAlignment="1">
      <alignment vertical="center"/>
    </xf>
    <xf numFmtId="0" fontId="12" fillId="3" borderId="0" xfId="0" applyFont="1" applyFill="1" applyAlignment="1">
      <alignment vertical="center" shrinkToFit="1"/>
    </xf>
    <xf numFmtId="0" fontId="12" fillId="3" borderId="70"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Border="1" applyAlignment="1">
      <alignment vertical="center"/>
    </xf>
    <xf numFmtId="0" fontId="12" fillId="3" borderId="0" xfId="0" applyFont="1" applyFill="1" applyAlignment="1">
      <alignment vertical="center" shrinkToFit="1"/>
    </xf>
    <xf numFmtId="0" fontId="12" fillId="3" borderId="0" xfId="0" applyFont="1" applyFill="1" applyBorder="1" applyAlignment="1">
      <alignment vertical="center" shrinkToFit="1"/>
    </xf>
    <xf numFmtId="0" fontId="13" fillId="5" borderId="12" xfId="0" applyFont="1" applyFill="1" applyBorder="1" applyAlignment="1">
      <alignment horizontal="center" vertical="center" wrapText="1" shrinkToFit="1"/>
    </xf>
    <xf numFmtId="0" fontId="12" fillId="3" borderId="9" xfId="0" applyFont="1" applyFill="1" applyBorder="1" applyAlignment="1">
      <alignment vertical="center" shrinkToFit="1"/>
    </xf>
    <xf numFmtId="0" fontId="12" fillId="3" borderId="11" xfId="0" applyFont="1" applyFill="1" applyBorder="1" applyAlignment="1">
      <alignment vertical="center" shrinkToFit="1"/>
    </xf>
    <xf numFmtId="0" fontId="12" fillId="3" borderId="12" xfId="0" applyFont="1" applyFill="1" applyBorder="1" applyAlignment="1">
      <alignment horizontal="center" vertical="center" shrinkToFit="1"/>
    </xf>
    <xf numFmtId="0" fontId="12" fillId="3" borderId="87" xfId="0" applyFont="1" applyFill="1" applyBorder="1" applyAlignment="1">
      <alignment vertical="center" shrinkToFit="1"/>
    </xf>
    <xf numFmtId="0" fontId="12" fillId="3" borderId="88" xfId="0" applyFont="1" applyFill="1" applyBorder="1" applyAlignment="1">
      <alignment vertical="center" shrinkToFit="1"/>
    </xf>
    <xf numFmtId="0" fontId="12" fillId="3" borderId="86" xfId="0" applyFont="1" applyFill="1" applyBorder="1" applyAlignment="1">
      <alignment horizontal="center" vertical="center" shrinkToFit="1"/>
    </xf>
    <xf numFmtId="0" fontId="13" fillId="5" borderId="12" xfId="0" applyFont="1" applyFill="1" applyBorder="1" applyAlignment="1">
      <alignment horizontal="center" vertical="center" shrinkToFit="1"/>
    </xf>
    <xf numFmtId="0" fontId="12" fillId="5" borderId="1" xfId="0" applyFont="1" applyFill="1" applyBorder="1" applyAlignment="1">
      <alignment vertical="center" textRotation="255" shrinkToFit="1"/>
    </xf>
    <xf numFmtId="0" fontId="12" fillId="5" borderId="1" xfId="0" applyFont="1" applyFill="1" applyBorder="1" applyAlignment="1">
      <alignment vertical="center" shrinkToFit="1"/>
    </xf>
    <xf numFmtId="0" fontId="12" fillId="3" borderId="77" xfId="0" applyFont="1" applyFill="1" applyBorder="1" applyAlignment="1">
      <alignment vertical="center" shrinkToFit="1"/>
    </xf>
    <xf numFmtId="0" fontId="12" fillId="3" borderId="78" xfId="0" applyFont="1" applyFill="1" applyBorder="1" applyAlignment="1">
      <alignment vertical="center" shrinkToFit="1"/>
    </xf>
    <xf numFmtId="0" fontId="12" fillId="4" borderId="73" xfId="0" applyFont="1" applyFill="1" applyBorder="1" applyAlignment="1">
      <alignment horizontal="center" vertical="center" shrinkToFit="1"/>
    </xf>
    <xf numFmtId="0" fontId="12" fillId="3" borderId="71" xfId="0" applyFont="1" applyFill="1" applyBorder="1" applyAlignment="1">
      <alignment vertical="center"/>
    </xf>
    <xf numFmtId="0" fontId="12" fillId="4" borderId="9"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3" borderId="10" xfId="0" applyFont="1" applyFill="1" applyBorder="1" applyAlignment="1">
      <alignment vertical="center"/>
    </xf>
    <xf numFmtId="0" fontId="12" fillId="3" borderId="10" xfId="0" applyFont="1" applyFill="1" applyBorder="1" applyAlignment="1">
      <alignment vertical="center" shrinkToFit="1"/>
    </xf>
    <xf numFmtId="0" fontId="12" fillId="3" borderId="86" xfId="0" applyFont="1" applyFill="1" applyBorder="1" applyAlignment="1">
      <alignment vertical="center" shrinkToFit="1"/>
    </xf>
    <xf numFmtId="0" fontId="12" fillId="4" borderId="8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2" fillId="3" borderId="19" xfId="0" applyFont="1" applyFill="1" applyBorder="1" applyAlignment="1">
      <alignment vertical="center"/>
    </xf>
    <xf numFmtId="0" fontId="12" fillId="3" borderId="1" xfId="0" applyFont="1" applyFill="1" applyBorder="1" applyAlignment="1">
      <alignment vertical="center"/>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70" xfId="0" applyFont="1" applyFill="1" applyBorder="1" applyAlignment="1">
      <alignment vertical="center" shrinkToFit="1"/>
    </xf>
    <xf numFmtId="0" fontId="12" fillId="3" borderId="72" xfId="0" applyFont="1" applyFill="1" applyBorder="1" applyAlignment="1">
      <alignment vertical="center" shrinkToFit="1"/>
    </xf>
    <xf numFmtId="0" fontId="12" fillId="3" borderId="68"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horizontal="left" vertical="center"/>
    </xf>
    <xf numFmtId="0" fontId="12" fillId="3" borderId="88" xfId="0" applyFont="1" applyFill="1" applyBorder="1" applyAlignment="1">
      <alignment horizontal="left" vertical="center"/>
    </xf>
    <xf numFmtId="0" fontId="12" fillId="3" borderId="71" xfId="0" applyFont="1" applyFill="1" applyBorder="1" applyAlignment="1">
      <alignment horizontal="left" vertical="center"/>
    </xf>
    <xf numFmtId="0" fontId="12" fillId="3" borderId="72" xfId="0" applyFont="1" applyFill="1" applyBorder="1" applyAlignment="1">
      <alignment horizontal="left" vertical="center"/>
    </xf>
    <xf numFmtId="0" fontId="12" fillId="3" borderId="74" xfId="0" applyFont="1" applyFill="1" applyBorder="1" applyAlignment="1">
      <alignment horizontal="left" vertical="center"/>
    </xf>
    <xf numFmtId="0" fontId="12" fillId="3" borderId="75" xfId="0" applyFont="1" applyFill="1" applyBorder="1" applyAlignment="1">
      <alignment horizontal="left" vertical="center"/>
    </xf>
    <xf numFmtId="0" fontId="12" fillId="3" borderId="76" xfId="0" applyFont="1" applyFill="1" applyBorder="1" applyAlignment="1">
      <alignment vertical="center" shrinkToFit="1"/>
    </xf>
    <xf numFmtId="0" fontId="12" fillId="3" borderId="68" xfId="0" applyFont="1" applyFill="1" applyBorder="1" applyAlignment="1">
      <alignment horizontal="left" vertical="center"/>
    </xf>
    <xf numFmtId="0" fontId="12" fillId="3" borderId="69" xfId="0" applyFont="1" applyFill="1" applyBorder="1" applyAlignment="1">
      <alignment horizontal="left" vertical="center"/>
    </xf>
    <xf numFmtId="0" fontId="12" fillId="3" borderId="80" xfId="0" applyFont="1" applyFill="1" applyBorder="1" applyAlignment="1">
      <alignment vertical="center" shrinkToFit="1"/>
    </xf>
    <xf numFmtId="0" fontId="12" fillId="3" borderId="80" xfId="0" applyFont="1" applyFill="1" applyBorder="1" applyAlignment="1">
      <alignment horizontal="center" vertical="center" shrinkToFit="1"/>
    </xf>
    <xf numFmtId="0" fontId="12" fillId="4" borderId="79" xfId="0" applyFont="1" applyFill="1" applyBorder="1" applyAlignment="1">
      <alignment horizontal="center" vertical="center" shrinkToFit="1"/>
    </xf>
    <xf numFmtId="0" fontId="12" fillId="3" borderId="18" xfId="0" applyFont="1" applyFill="1" applyBorder="1" applyAlignment="1">
      <alignment vertical="center"/>
    </xf>
    <xf numFmtId="0" fontId="12" fillId="3" borderId="18" xfId="0" applyFont="1" applyFill="1" applyBorder="1" applyAlignment="1">
      <alignment horizontal="left" vertical="center"/>
    </xf>
    <xf numFmtId="0" fontId="12" fillId="3" borderId="81" xfId="0" applyFont="1" applyFill="1" applyBorder="1" applyAlignment="1">
      <alignment horizontal="left" vertical="center"/>
    </xf>
    <xf numFmtId="0" fontId="12" fillId="3" borderId="13" xfId="0" applyFont="1" applyFill="1" applyBorder="1" applyAlignment="1">
      <alignment vertical="center" shrinkToFit="1"/>
    </xf>
    <xf numFmtId="0" fontId="12" fillId="3" borderId="14" xfId="0" applyFont="1" applyFill="1" applyBorder="1" applyAlignment="1">
      <alignment vertical="center" shrinkToFit="1"/>
    </xf>
    <xf numFmtId="0" fontId="12" fillId="3" borderId="13" xfId="0" applyFont="1" applyFill="1" applyBorder="1" applyAlignment="1">
      <alignment horizontal="center" vertical="center" shrinkToFit="1"/>
    </xf>
    <xf numFmtId="0" fontId="12" fillId="4" borderId="14"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3" borderId="0"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0" xfId="0" applyFont="1" applyFill="1" applyBorder="1" applyAlignment="1">
      <alignment horizontal="center" vertical="center" shrinkToFit="1"/>
    </xf>
    <xf numFmtId="0" fontId="12" fillId="3" borderId="19" xfId="0" applyFont="1" applyFill="1" applyBorder="1" applyAlignment="1">
      <alignment vertical="center" shrinkToFit="1"/>
    </xf>
    <xf numFmtId="0" fontId="12" fillId="3" borderId="70" xfId="0" applyFont="1" applyFill="1" applyBorder="1" applyAlignment="1">
      <alignment vertical="center" shrinkToFit="1"/>
    </xf>
    <xf numFmtId="0" fontId="12" fillId="3" borderId="72"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68"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horizontal="center" vertical="center" shrinkToFit="1"/>
    </xf>
    <xf numFmtId="0" fontId="12" fillId="3" borderId="7" xfId="0" applyFont="1" applyFill="1" applyBorder="1" applyAlignment="1">
      <alignment vertical="center" shrinkToFit="1"/>
    </xf>
    <xf numFmtId="0" fontId="12" fillId="3" borderId="5" xfId="0" applyFont="1" applyFill="1" applyBorder="1" applyAlignment="1">
      <alignment horizontal="left" vertical="center"/>
    </xf>
    <xf numFmtId="0" fontId="12" fillId="3" borderId="71" xfId="0" applyFont="1" applyFill="1" applyBorder="1" applyAlignment="1">
      <alignment horizontal="center" vertical="center"/>
    </xf>
    <xf numFmtId="0" fontId="12" fillId="3" borderId="87" xfId="0" applyFont="1" applyFill="1" applyBorder="1" applyAlignment="1">
      <alignment horizontal="left" vertical="center"/>
    </xf>
    <xf numFmtId="0" fontId="12" fillId="3" borderId="70" xfId="0" applyFont="1" applyFill="1" applyBorder="1" applyAlignment="1">
      <alignment horizontal="left" vertical="center"/>
    </xf>
    <xf numFmtId="0" fontId="12" fillId="3" borderId="86" xfId="0" applyFont="1" applyFill="1" applyBorder="1" applyAlignment="1">
      <alignment horizontal="center" vertical="center"/>
    </xf>
    <xf numFmtId="0" fontId="12" fillId="3" borderId="77" xfId="0" applyFont="1" applyFill="1" applyBorder="1" applyAlignment="1">
      <alignment horizontal="center" vertical="center"/>
    </xf>
    <xf numFmtId="0" fontId="12" fillId="3" borderId="10" xfId="0" applyFont="1" applyFill="1" applyBorder="1" applyAlignment="1">
      <alignment horizontal="left" vertical="center"/>
    </xf>
    <xf numFmtId="0" fontId="12" fillId="3" borderId="15" xfId="0" applyFont="1" applyFill="1" applyBorder="1" applyAlignment="1">
      <alignment vertical="center" shrinkToFit="1"/>
    </xf>
    <xf numFmtId="0" fontId="12" fillId="3" borderId="12" xfId="0" applyFont="1" applyFill="1" applyBorder="1" applyAlignment="1">
      <alignment horizontal="center" vertical="center"/>
    </xf>
    <xf numFmtId="0" fontId="12" fillId="3" borderId="11" xfId="0" applyFont="1" applyFill="1" applyBorder="1" applyAlignment="1">
      <alignment horizontal="left" vertical="center"/>
    </xf>
    <xf numFmtId="0" fontId="12" fillId="4" borderId="8" xfId="0" applyFont="1" applyFill="1" applyBorder="1" applyAlignment="1">
      <alignment horizontal="center" vertical="center" shrinkToFit="1"/>
    </xf>
    <xf numFmtId="0" fontId="12" fillId="4" borderId="67"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87"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71" xfId="0" applyFont="1" applyFill="1" applyBorder="1" applyAlignment="1">
      <alignment horizontal="center" vertical="center"/>
    </xf>
    <xf numFmtId="0" fontId="12" fillId="3" borderId="87" xfId="0" applyFont="1" applyFill="1" applyBorder="1" applyAlignment="1">
      <alignment horizontal="right" vertical="center" shrinkToFit="1"/>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3" borderId="9" xfId="0" applyFont="1" applyFill="1" applyBorder="1" applyAlignment="1">
      <alignment horizontal="right" vertical="center" shrinkToFit="1"/>
    </xf>
    <xf numFmtId="0" fontId="12" fillId="3" borderId="19" xfId="0" applyFont="1" applyFill="1" applyBorder="1" applyAlignment="1">
      <alignment horizontal="left" vertical="center" shrinkToFit="1"/>
    </xf>
    <xf numFmtId="0" fontId="12" fillId="10" borderId="86" xfId="0" applyFont="1" applyFill="1" applyBorder="1" applyAlignment="1">
      <alignment vertical="center" shrinkToFit="1"/>
    </xf>
    <xf numFmtId="0" fontId="12" fillId="5" borderId="1" xfId="0" applyFont="1" applyFill="1" applyBorder="1" applyAlignment="1">
      <alignment horizontal="center" vertical="center" shrinkToFit="1"/>
    </xf>
    <xf numFmtId="0" fontId="12" fillId="10" borderId="77" xfId="0" applyFont="1" applyFill="1" applyBorder="1" applyAlignment="1">
      <alignment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vertical="center" shrinkToFit="1"/>
    </xf>
    <xf numFmtId="0" fontId="12" fillId="5" borderId="4" xfId="0" applyFont="1" applyFill="1" applyBorder="1" applyAlignment="1">
      <alignment horizontal="center" vertical="center" shrinkToFit="1"/>
    </xf>
    <xf numFmtId="0" fontId="12" fillId="4" borderId="68" xfId="0" applyFont="1" applyFill="1" applyBorder="1" applyAlignment="1">
      <alignment horizontal="center" vertical="center"/>
    </xf>
    <xf numFmtId="0" fontId="11" fillId="3" borderId="0" xfId="0" applyFont="1" applyFill="1" applyAlignment="1">
      <alignment vertical="center"/>
    </xf>
    <xf numFmtId="0" fontId="24" fillId="3" borderId="0" xfId="0" applyFont="1" applyFill="1" applyAlignment="1">
      <alignment vertical="center" shrinkToFit="1"/>
    </xf>
    <xf numFmtId="0" fontId="42" fillId="3" borderId="1" xfId="0" applyFont="1" applyFill="1" applyBorder="1" applyAlignment="1">
      <alignment horizontal="center" vertical="center"/>
    </xf>
    <xf numFmtId="0" fontId="24" fillId="4" borderId="0" xfId="0" applyFont="1" applyFill="1" applyAlignment="1">
      <alignment horizontal="center" vertical="center" shrinkToFit="1"/>
    </xf>
    <xf numFmtId="0" fontId="24" fillId="2" borderId="0" xfId="0" applyFont="1" applyFill="1" applyAlignment="1">
      <alignment horizontal="center" vertical="center" shrinkToFit="1"/>
    </xf>
    <xf numFmtId="0" fontId="24" fillId="3" borderId="0" xfId="0" applyFont="1" applyFill="1" applyAlignment="1">
      <alignment horizontal="center" vertical="center" shrinkToFit="1"/>
    </xf>
    <xf numFmtId="0" fontId="24" fillId="3" borderId="0" xfId="0" applyFont="1" applyFill="1" applyBorder="1" applyAlignment="1">
      <alignment vertical="center" shrinkToFit="1"/>
    </xf>
    <xf numFmtId="0" fontId="24" fillId="3" borderId="0" xfId="0" applyFont="1" applyFill="1" applyBorder="1" applyAlignment="1">
      <alignment horizontal="center" vertical="center" shrinkToFit="1"/>
    </xf>
    <xf numFmtId="0" fontId="24" fillId="3" borderId="9" xfId="0" applyFont="1" applyFill="1" applyBorder="1" applyAlignment="1">
      <alignment vertical="center" shrinkToFit="1"/>
    </xf>
    <xf numFmtId="0" fontId="24" fillId="3" borderId="10" xfId="0" applyFont="1" applyFill="1" applyBorder="1" applyAlignment="1">
      <alignment vertical="center" shrinkToFit="1"/>
    </xf>
    <xf numFmtId="0" fontId="24" fillId="3" borderId="11" xfId="0" applyFont="1" applyFill="1" applyBorder="1" applyAlignment="1">
      <alignment vertical="center" shrinkToFit="1"/>
    </xf>
    <xf numFmtId="0" fontId="24" fillId="3" borderId="14" xfId="0" applyFont="1" applyFill="1" applyBorder="1" applyAlignment="1">
      <alignment vertical="center" shrinkToFit="1"/>
    </xf>
    <xf numFmtId="0" fontId="24" fillId="3" borderId="5" xfId="0" applyFont="1" applyFill="1" applyBorder="1" applyAlignment="1">
      <alignment horizontal="right" vertical="center" shrinkToFit="1"/>
    </xf>
    <xf numFmtId="0" fontId="24" fillId="3" borderId="5" xfId="0" applyFont="1" applyFill="1" applyBorder="1" applyAlignment="1">
      <alignment vertical="center" shrinkToFit="1"/>
    </xf>
    <xf numFmtId="0" fontId="24" fillId="3" borderId="15" xfId="0" applyFont="1" applyFill="1" applyBorder="1" applyAlignment="1">
      <alignment vertical="center" shrinkToFit="1"/>
    </xf>
    <xf numFmtId="0" fontId="24" fillId="3" borderId="1" xfId="0" applyFont="1" applyFill="1" applyBorder="1" applyAlignment="1">
      <alignment vertical="center" shrinkToFit="1"/>
    </xf>
    <xf numFmtId="0" fontId="24" fillId="3" borderId="8" xfId="0" applyFont="1" applyFill="1" applyBorder="1" applyAlignment="1">
      <alignment vertical="center" shrinkToFit="1"/>
    </xf>
    <xf numFmtId="0" fontId="24" fillId="3" borderId="6" xfId="0" applyFont="1" applyFill="1" applyBorder="1" applyAlignment="1">
      <alignment vertical="center" shrinkToFit="1"/>
    </xf>
    <xf numFmtId="0" fontId="24" fillId="3" borderId="14" xfId="0" applyFont="1" applyFill="1" applyBorder="1" applyAlignment="1">
      <alignment horizontal="left" vertical="center"/>
    </xf>
    <xf numFmtId="0" fontId="24" fillId="3" borderId="0"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0" xfId="0" applyFont="1" applyFill="1" applyAlignment="1">
      <alignment horizontal="left" vertical="center"/>
    </xf>
    <xf numFmtId="0" fontId="24" fillId="3" borderId="14" xfId="0" applyFont="1" applyFill="1" applyBorder="1" applyAlignment="1">
      <alignment vertical="center"/>
    </xf>
    <xf numFmtId="0" fontId="10" fillId="0" borderId="0" xfId="0" applyFont="1">
      <alignment vertical="center"/>
    </xf>
    <xf numFmtId="0" fontId="11" fillId="0" borderId="0" xfId="0" applyFont="1" applyAlignment="1">
      <alignment vertical="center" shrinkToFit="1"/>
    </xf>
    <xf numFmtId="0" fontId="10" fillId="0" borderId="0" xfId="0" applyFont="1" applyAlignment="1">
      <alignment vertical="center" shrinkToFit="1"/>
    </xf>
    <xf numFmtId="0" fontId="10" fillId="0" borderId="14" xfId="0" applyFont="1" applyBorder="1">
      <alignment vertical="center"/>
    </xf>
    <xf numFmtId="0" fontId="10" fillId="0" borderId="0" xfId="0" applyFont="1" applyBorder="1">
      <alignment vertical="center"/>
    </xf>
    <xf numFmtId="0" fontId="10" fillId="0" borderId="15" xfId="0" applyFont="1" applyBorder="1">
      <alignment vertical="center"/>
    </xf>
    <xf numFmtId="0" fontId="10" fillId="0" borderId="8" xfId="0" applyFont="1" applyBorder="1">
      <alignment vertical="center"/>
    </xf>
    <xf numFmtId="0" fontId="10" fillId="0" borderId="5" xfId="0" applyFont="1" applyBorder="1">
      <alignment vertical="center"/>
    </xf>
    <xf numFmtId="0" fontId="10" fillId="0" borderId="6" xfId="0" applyFont="1" applyBorder="1">
      <alignment vertical="center"/>
    </xf>
    <xf numFmtId="0" fontId="12" fillId="3" borderId="71" xfId="0" applyFont="1" applyFill="1" applyBorder="1" applyAlignment="1">
      <alignment horizontal="left" vertical="center" shrinkToFit="1"/>
    </xf>
    <xf numFmtId="0" fontId="49" fillId="3" borderId="0" xfId="0" applyFont="1" applyFill="1" applyAlignment="1">
      <alignment vertical="center"/>
    </xf>
    <xf numFmtId="0" fontId="12" fillId="3" borderId="19"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0" xfId="0" applyFont="1" applyFill="1" applyBorder="1" applyAlignment="1">
      <alignment vertical="center" shrinkToFit="1"/>
    </xf>
    <xf numFmtId="0" fontId="12" fillId="3" borderId="0" xfId="0" applyFont="1" applyFill="1" applyBorder="1" applyAlignment="1">
      <alignment vertical="center"/>
    </xf>
    <xf numFmtId="0" fontId="12" fillId="3" borderId="0" xfId="0" applyFont="1" applyFill="1" applyAlignment="1">
      <alignment vertical="center" shrinkToFit="1"/>
    </xf>
    <xf numFmtId="0" fontId="12" fillId="4" borderId="5"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5" xfId="0" applyFont="1" applyFill="1" applyBorder="1" applyAlignment="1">
      <alignment vertical="center" shrinkToFit="1"/>
    </xf>
    <xf numFmtId="0" fontId="12" fillId="3" borderId="7" xfId="0" applyFont="1" applyFill="1" applyBorder="1" applyAlignment="1">
      <alignment horizontal="center" vertical="center" shrinkToFit="1"/>
    </xf>
    <xf numFmtId="0" fontId="12" fillId="3" borderId="8" xfId="0" applyFont="1" applyFill="1" applyBorder="1" applyAlignment="1">
      <alignment vertical="center" shrinkToFit="1"/>
    </xf>
    <xf numFmtId="0" fontId="12" fillId="4" borderId="8" xfId="0" applyFont="1" applyFill="1" applyBorder="1" applyAlignment="1">
      <alignment horizontal="center" vertical="center"/>
    </xf>
    <xf numFmtId="0" fontId="12" fillId="4" borderId="5"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vertical="center"/>
    </xf>
    <xf numFmtId="0" fontId="12" fillId="2" borderId="5" xfId="0" applyFont="1" applyFill="1" applyBorder="1" applyAlignment="1">
      <alignment vertical="center" shrinkToFit="1"/>
    </xf>
    <xf numFmtId="0" fontId="0" fillId="0" borderId="0" xfId="0" applyAlignment="1">
      <alignment vertical="center"/>
    </xf>
    <xf numFmtId="0" fontId="12" fillId="3" borderId="2" xfId="0" applyFont="1" applyFill="1" applyBorder="1" applyAlignment="1">
      <alignment vertical="center"/>
    </xf>
    <xf numFmtId="0" fontId="17" fillId="3" borderId="0" xfId="0" applyFont="1" applyFill="1" applyBorder="1" applyAlignment="1">
      <alignment horizontal="left" vertical="center" shrinkToFit="1"/>
    </xf>
    <xf numFmtId="0" fontId="12" fillId="5" borderId="12" xfId="0" applyFont="1" applyFill="1" applyBorder="1" applyAlignment="1">
      <alignment horizontal="center" vertical="center"/>
    </xf>
    <xf numFmtId="0" fontId="24" fillId="5" borderId="60" xfId="0" applyFont="1" applyFill="1" applyBorder="1" applyAlignment="1">
      <alignment horizontal="center" vertical="center"/>
    </xf>
    <xf numFmtId="0" fontId="23"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24" fillId="5" borderId="89" xfId="0" applyFont="1" applyFill="1" applyBorder="1" applyAlignment="1">
      <alignment vertical="center"/>
    </xf>
    <xf numFmtId="0" fontId="23" fillId="5" borderId="13" xfId="0" applyFont="1" applyFill="1" applyBorder="1" applyAlignment="1">
      <alignment horizontal="center" vertical="center"/>
    </xf>
    <xf numFmtId="0" fontId="15" fillId="5" borderId="7" xfId="0" applyFont="1" applyFill="1" applyBorder="1" applyAlignment="1">
      <alignment horizontal="right" vertical="center"/>
    </xf>
    <xf numFmtId="0" fontId="23" fillId="4" borderId="2" xfId="0" applyFont="1" applyFill="1" applyBorder="1" applyAlignment="1">
      <alignment horizontal="center" vertical="center" shrinkToFit="1"/>
    </xf>
    <xf numFmtId="0" fontId="24" fillId="5" borderId="90" xfId="0" applyFont="1" applyFill="1" applyBorder="1" applyAlignment="1">
      <alignment horizontal="center" vertical="center"/>
    </xf>
    <xf numFmtId="0" fontId="23" fillId="5" borderId="7" xfId="0" applyFont="1" applyFill="1" applyBorder="1" applyAlignment="1">
      <alignment horizontal="center" vertical="center"/>
    </xf>
    <xf numFmtId="0" fontId="22" fillId="2" borderId="76" xfId="0" applyFont="1" applyFill="1" applyBorder="1" applyAlignment="1">
      <alignment horizontal="left" vertical="center" shrinkToFit="1"/>
    </xf>
    <xf numFmtId="0" fontId="24" fillId="4" borderId="76" xfId="0" applyFont="1" applyFill="1" applyBorder="1" applyAlignment="1">
      <alignment horizontal="center" vertical="center" shrinkToFit="1"/>
    </xf>
    <xf numFmtId="0" fontId="10" fillId="2" borderId="76" xfId="0" applyFont="1" applyFill="1" applyBorder="1" applyAlignment="1">
      <alignment horizontal="left" vertical="center" shrinkToFit="1"/>
    </xf>
    <xf numFmtId="49" fontId="10" fillId="3" borderId="76" xfId="0" applyNumberFormat="1" applyFont="1" applyFill="1" applyBorder="1" applyAlignment="1">
      <alignment horizontal="center" vertical="center" shrinkToFit="1"/>
    </xf>
    <xf numFmtId="0" fontId="24" fillId="3" borderId="76" xfId="0" applyFont="1" applyFill="1" applyBorder="1" applyAlignment="1">
      <alignment horizontal="center" vertical="center" shrinkToFit="1"/>
    </xf>
    <xf numFmtId="49" fontId="10" fillId="3" borderId="67" xfId="0" applyNumberFormat="1" applyFont="1" applyFill="1" applyBorder="1" applyAlignment="1">
      <alignment horizontal="center" vertical="center" shrinkToFit="1"/>
    </xf>
    <xf numFmtId="0" fontId="24" fillId="3" borderId="91" xfId="0" applyFont="1" applyFill="1" applyBorder="1" applyAlignment="1">
      <alignment horizontal="center" vertical="center" shrinkToFit="1"/>
    </xf>
    <xf numFmtId="176" fontId="24" fillId="3" borderId="77" xfId="0" applyNumberFormat="1" applyFont="1" applyFill="1" applyBorder="1" applyAlignment="1">
      <alignment horizontal="center" vertical="center" shrinkToFit="1"/>
    </xf>
    <xf numFmtId="0" fontId="10" fillId="3" borderId="76" xfId="0" applyFont="1" applyFill="1" applyBorder="1" applyAlignment="1">
      <alignment horizontal="center" vertical="center" shrinkToFit="1"/>
    </xf>
    <xf numFmtId="2" fontId="12" fillId="6" borderId="0" xfId="0" applyNumberFormat="1" applyFont="1" applyFill="1" applyAlignment="1">
      <alignment horizontal="center" vertical="center"/>
    </xf>
    <xf numFmtId="0" fontId="22" fillId="2" borderId="77" xfId="0" applyFont="1" applyFill="1" applyBorder="1" applyAlignment="1">
      <alignment horizontal="left" vertical="center" shrinkToFit="1"/>
    </xf>
    <xf numFmtId="0" fontId="24" fillId="4" borderId="77" xfId="0" applyFont="1" applyFill="1" applyBorder="1" applyAlignment="1">
      <alignment horizontal="center" vertical="center" shrinkToFit="1"/>
    </xf>
    <xf numFmtId="0" fontId="24" fillId="3" borderId="77" xfId="0" applyFont="1" applyFill="1" applyBorder="1" applyAlignment="1">
      <alignment horizontal="center" vertical="center" shrinkToFit="1"/>
    </xf>
    <xf numFmtId="49" fontId="24" fillId="3" borderId="77" xfId="0" applyNumberFormat="1" applyFont="1" applyFill="1" applyBorder="1" applyAlignment="1">
      <alignment horizontal="center" vertical="center" shrinkToFit="1"/>
    </xf>
    <xf numFmtId="0" fontId="24" fillId="3" borderId="70" xfId="0" applyFont="1" applyFill="1" applyBorder="1" applyAlignment="1">
      <alignment horizontal="center" vertical="center" shrinkToFit="1"/>
    </xf>
    <xf numFmtId="0" fontId="24" fillId="3" borderId="92" xfId="0" applyFont="1" applyFill="1" applyBorder="1" applyAlignment="1">
      <alignment horizontal="center" vertical="center" shrinkToFit="1"/>
    </xf>
    <xf numFmtId="49" fontId="24" fillId="3" borderId="70" xfId="0" applyNumberFormat="1" applyFont="1" applyFill="1" applyBorder="1" applyAlignment="1">
      <alignment horizontal="center" vertical="center" shrinkToFit="1"/>
    </xf>
    <xf numFmtId="177" fontId="24" fillId="3" borderId="77" xfId="0" applyNumberFormat="1" applyFont="1" applyFill="1" applyBorder="1" applyAlignment="1">
      <alignment horizontal="center" vertical="center" shrinkToFi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11" xfId="0" applyFont="1" applyFill="1" applyBorder="1" applyAlignment="1">
      <alignment horizontal="center" vertical="top" wrapText="1"/>
    </xf>
    <xf numFmtId="49" fontId="23" fillId="2" borderId="0" xfId="0" applyNumberFormat="1" applyFont="1" applyFill="1" applyBorder="1" applyAlignment="1">
      <alignment horizontal="center" vertical="top" shrinkToFit="1"/>
    </xf>
    <xf numFmtId="0" fontId="23" fillId="3" borderId="0" xfId="0" applyNumberFormat="1" applyFont="1" applyFill="1" applyBorder="1" applyAlignment="1">
      <alignment horizontal="center" vertical="top" shrinkToFit="1"/>
    </xf>
    <xf numFmtId="1" fontId="23" fillId="2" borderId="0" xfId="0" applyNumberFormat="1" applyFont="1" applyFill="1" applyBorder="1" applyAlignment="1">
      <alignment horizontal="center" vertical="top" shrinkToFit="1"/>
    </xf>
    <xf numFmtId="0" fontId="12" fillId="3" borderId="0" xfId="0" applyFont="1" applyFill="1" applyAlignment="1">
      <alignment horizontal="right"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1" fillId="0" borderId="8" xfId="0" applyFont="1" applyBorder="1">
      <alignment vertical="center"/>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5" fillId="3" borderId="70" xfId="0" applyFont="1" applyFill="1" applyBorder="1" applyAlignment="1">
      <alignment vertical="center" shrinkToFit="1"/>
    </xf>
    <xf numFmtId="0" fontId="12" fillId="3" borderId="19" xfId="0" applyFont="1" applyFill="1" applyBorder="1" applyAlignment="1">
      <alignment vertical="center" shrinkToFit="1"/>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5" fillId="3" borderId="79" xfId="0" applyFont="1" applyFill="1" applyBorder="1" applyAlignment="1">
      <alignment vertical="center" shrinkToFit="1"/>
    </xf>
    <xf numFmtId="0" fontId="15" fillId="3" borderId="73" xfId="0" applyFont="1" applyFill="1" applyBorder="1" applyAlignment="1">
      <alignment vertical="center" shrinkToFit="1"/>
    </xf>
    <xf numFmtId="0" fontId="15" fillId="3" borderId="86" xfId="0" applyFont="1" applyFill="1" applyBorder="1" applyAlignment="1">
      <alignment vertical="center" shrinkToFit="1"/>
    </xf>
    <xf numFmtId="0" fontId="15" fillId="3" borderId="87" xfId="0" applyFont="1" applyFill="1" applyBorder="1" applyAlignment="1">
      <alignment vertical="center" shrinkToFit="1"/>
    </xf>
    <xf numFmtId="0" fontId="15" fillId="3" borderId="77" xfId="0" applyFont="1" applyFill="1" applyBorder="1" applyAlignment="1">
      <alignment vertical="center" shrinkToFit="1"/>
    </xf>
    <xf numFmtId="0" fontId="15" fillId="3" borderId="7"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15" fillId="3" borderId="80" xfId="0" applyFont="1" applyFill="1" applyBorder="1" applyAlignment="1">
      <alignment vertical="center" shrinkToFit="1"/>
    </xf>
    <xf numFmtId="0" fontId="15" fillId="3" borderId="87" xfId="0" applyFont="1" applyFill="1" applyBorder="1" applyAlignment="1">
      <alignment vertical="center" wrapText="1" shrinkToFit="1"/>
    </xf>
    <xf numFmtId="0" fontId="15" fillId="0" borderId="86" xfId="0" applyFont="1" applyFill="1" applyBorder="1" applyAlignment="1">
      <alignment vertical="center" shrinkToFit="1"/>
    </xf>
    <xf numFmtId="0" fontId="15" fillId="3" borderId="77" xfId="0" applyFont="1" applyFill="1" applyBorder="1" applyAlignment="1">
      <alignment horizontal="center" vertical="center" shrinkToFit="1"/>
    </xf>
    <xf numFmtId="0" fontId="15" fillId="4" borderId="79" xfId="0" applyFont="1" applyFill="1" applyBorder="1" applyAlignment="1">
      <alignment horizontal="center" vertical="center" shrinkToFit="1"/>
    </xf>
    <xf numFmtId="0" fontId="15" fillId="3" borderId="71" xfId="0" applyFont="1" applyFill="1" applyBorder="1" applyAlignment="1">
      <alignment horizontal="left" vertical="center"/>
    </xf>
    <xf numFmtId="0" fontId="15" fillId="4" borderId="71" xfId="0" applyFont="1" applyFill="1" applyBorder="1" applyAlignment="1">
      <alignment horizontal="center" vertical="center" shrinkToFit="1"/>
    </xf>
    <xf numFmtId="0" fontId="15" fillId="3" borderId="71" xfId="0" applyFont="1" applyFill="1" applyBorder="1" applyAlignment="1">
      <alignment vertical="center" shrinkToFit="1"/>
    </xf>
    <xf numFmtId="0" fontId="15" fillId="3" borderId="86" xfId="0" quotePrefix="1" applyFont="1" applyFill="1" applyBorder="1" applyAlignment="1">
      <alignment horizontal="center" vertical="center" shrinkToFit="1"/>
    </xf>
    <xf numFmtId="0" fontId="15" fillId="3" borderId="78" xfId="0" quotePrefix="1" applyFont="1" applyFill="1" applyBorder="1" applyAlignment="1">
      <alignment horizontal="center" vertical="center" shrinkToFit="1"/>
    </xf>
    <xf numFmtId="0" fontId="12" fillId="3" borderId="71" xfId="0" applyFont="1" applyFill="1" applyBorder="1" applyAlignment="1">
      <alignment vertical="center" shrinkToFit="1"/>
    </xf>
    <xf numFmtId="0" fontId="15" fillId="3" borderId="86" xfId="0" applyFont="1" applyFill="1" applyBorder="1" applyAlignment="1">
      <alignment horizontal="center" vertical="center" shrinkToFit="1"/>
    </xf>
    <xf numFmtId="0" fontId="15" fillId="3" borderId="86" xfId="0" applyFont="1" applyFill="1" applyBorder="1" applyAlignment="1">
      <alignment horizontal="center" vertical="center"/>
    </xf>
    <xf numFmtId="0" fontId="12" fillId="3" borderId="18" xfId="0" applyFont="1" applyFill="1" applyBorder="1" applyAlignment="1">
      <alignment vertical="center" shrinkToFit="1"/>
    </xf>
    <xf numFmtId="0" fontId="12" fillId="3" borderId="0" xfId="0" applyFont="1" applyFill="1" applyBorder="1" applyAlignment="1">
      <alignment vertical="center" shrinkToFit="1"/>
    </xf>
    <xf numFmtId="0" fontId="15" fillId="4" borderId="70"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5" fillId="3" borderId="68" xfId="0" applyFont="1" applyFill="1" applyBorder="1" applyAlignment="1">
      <alignment horizontal="left" vertical="center"/>
    </xf>
    <xf numFmtId="0" fontId="15" fillId="3" borderId="19"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vertical="center" shrinkToFit="1"/>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5" fillId="4" borderId="0" xfId="0" applyFont="1" applyFill="1" applyBorder="1" applyAlignment="1">
      <alignment horizontal="center" vertical="center" shrinkToFit="1"/>
    </xf>
    <xf numFmtId="0" fontId="15" fillId="4" borderId="67" xfId="0" applyFont="1" applyFill="1" applyBorder="1" applyAlignment="1">
      <alignment horizontal="center" vertical="center" shrinkToFit="1"/>
    </xf>
    <xf numFmtId="0" fontId="15" fillId="4" borderId="68" xfId="0" applyFont="1" applyFill="1" applyBorder="1" applyAlignment="1">
      <alignment horizontal="center" vertical="center" shrinkToFit="1"/>
    </xf>
    <xf numFmtId="0" fontId="15" fillId="4" borderId="8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3" borderId="71" xfId="0" applyFont="1" applyFill="1" applyBorder="1" applyAlignment="1">
      <alignment vertical="center"/>
    </xf>
    <xf numFmtId="0" fontId="15" fillId="0" borderId="71" xfId="0" applyFont="1" applyFill="1" applyBorder="1" applyAlignment="1">
      <alignment horizontal="center" vertical="center" shrinkToFit="1"/>
    </xf>
    <xf numFmtId="0" fontId="12" fillId="0" borderId="71" xfId="0" applyFont="1" applyFill="1" applyBorder="1" applyAlignment="1">
      <alignment vertical="center" shrinkToFit="1"/>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2" fillId="3" borderId="93" xfId="0" applyFont="1" applyFill="1" applyBorder="1" applyAlignment="1">
      <alignment horizontal="left" vertical="center" shrinkToFit="1"/>
    </xf>
    <xf numFmtId="0" fontId="12" fillId="3" borderId="94" xfId="0" applyFont="1" applyFill="1" applyBorder="1" applyAlignment="1">
      <alignment horizontal="left" vertical="center"/>
    </xf>
    <xf numFmtId="0" fontId="15" fillId="4" borderId="87" xfId="0" applyFont="1" applyFill="1" applyBorder="1" applyAlignment="1">
      <alignment horizontal="center" vertical="center"/>
    </xf>
    <xf numFmtId="0" fontId="15" fillId="4" borderId="19"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9" xfId="0" applyFont="1" applyFill="1" applyBorder="1" applyAlignment="1">
      <alignment horizontal="center" vertical="center" shrinkToFit="1"/>
    </xf>
    <xf numFmtId="0" fontId="15" fillId="3" borderId="19" xfId="0" applyFont="1" applyFill="1" applyBorder="1" applyAlignment="1">
      <alignment vertical="center"/>
    </xf>
    <xf numFmtId="0" fontId="15" fillId="3" borderId="19" xfId="0" applyFont="1" applyFill="1" applyBorder="1" applyAlignment="1">
      <alignment vertical="center" shrinkToFit="1"/>
    </xf>
    <xf numFmtId="0" fontId="15" fillId="3" borderId="18" xfId="0" applyFont="1" applyFill="1" applyBorder="1" applyAlignment="1">
      <alignment vertical="center" shrinkToFit="1"/>
    </xf>
    <xf numFmtId="0" fontId="15" fillId="3" borderId="78" xfId="0" applyFont="1" applyFill="1" applyBorder="1" applyAlignment="1">
      <alignment vertical="center" shrinkToFit="1"/>
    </xf>
    <xf numFmtId="0" fontId="15" fillId="3" borderId="72"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2" fillId="3" borderId="0" xfId="0" applyFont="1" applyFill="1" applyBorder="1" applyAlignment="1">
      <alignment horizontal="left" vertical="center"/>
    </xf>
    <xf numFmtId="0" fontId="12" fillId="3" borderId="18" xfId="0" applyFont="1" applyFill="1" applyBorder="1" applyAlignment="1">
      <alignment vertical="center" shrinkToFit="1"/>
    </xf>
    <xf numFmtId="0" fontId="7" fillId="2" borderId="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176" fontId="7" fillId="2" borderId="8"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176" fontId="7" fillId="2" borderId="67" xfId="0" applyNumberFormat="1" applyFont="1" applyFill="1" applyBorder="1" applyAlignment="1">
      <alignment horizontal="center" vertical="center" shrinkToFit="1"/>
    </xf>
    <xf numFmtId="176" fontId="7" fillId="2" borderId="68" xfId="0" applyNumberFormat="1" applyFont="1" applyFill="1" applyBorder="1" applyAlignment="1">
      <alignment horizontal="center" vertical="center" shrinkToFit="1"/>
    </xf>
    <xf numFmtId="0" fontId="15" fillId="3" borderId="18" xfId="0" applyFont="1" applyFill="1" applyBorder="1" applyAlignment="1">
      <alignment vertical="center"/>
    </xf>
    <xf numFmtId="0" fontId="15" fillId="0" borderId="18" xfId="0" applyFont="1" applyFill="1" applyBorder="1" applyAlignment="1">
      <alignment horizontal="center" vertical="center" shrinkToFit="1"/>
    </xf>
    <xf numFmtId="0" fontId="15" fillId="3" borderId="71" xfId="0" applyFont="1" applyFill="1" applyBorder="1" applyAlignment="1">
      <alignment horizontal="left" vertical="center" shrinkToFit="1"/>
    </xf>
    <xf numFmtId="0" fontId="15" fillId="3" borderId="18" xfId="0" applyFont="1" applyFill="1" applyBorder="1" applyAlignment="1">
      <alignment horizontal="center" vertical="center" shrinkToFit="1"/>
    </xf>
    <xf numFmtId="0" fontId="12" fillId="0" borderId="71" xfId="0" applyFont="1" applyFill="1" applyBorder="1" applyAlignment="1">
      <alignment horizontal="left" vertical="center"/>
    </xf>
    <xf numFmtId="0" fontId="12" fillId="0" borderId="19" xfId="0" applyFont="1" applyFill="1" applyBorder="1" applyAlignment="1">
      <alignment horizontal="left" vertical="center"/>
    </xf>
    <xf numFmtId="0" fontId="23" fillId="3" borderId="0" xfId="0" applyNumberFormat="1" applyFont="1" applyFill="1" applyBorder="1" applyAlignment="1">
      <alignment vertical="top" shrinkToFit="1"/>
    </xf>
    <xf numFmtId="0" fontId="12" fillId="3" borderId="0" xfId="0" applyFont="1" applyFill="1" applyAlignment="1">
      <alignment vertical="center" shrinkToFit="1"/>
    </xf>
    <xf numFmtId="0" fontId="21" fillId="3" borderId="0" xfId="0" applyFont="1" applyFill="1" applyAlignment="1">
      <alignment vertical="center"/>
    </xf>
    <xf numFmtId="0" fontId="12" fillId="2" borderId="0" xfId="0" applyFont="1" applyFill="1" applyBorder="1" applyAlignment="1">
      <alignment vertical="center" shrinkToFit="1"/>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vertical="center"/>
    </xf>
    <xf numFmtId="0" fontId="21" fillId="3" borderId="0" xfId="0" applyFont="1" applyFill="1" applyBorder="1" applyAlignment="1">
      <alignment vertical="center"/>
    </xf>
    <xf numFmtId="0" fontId="23" fillId="3" borderId="15" xfId="0" applyNumberFormat="1" applyFont="1" applyFill="1" applyBorder="1" applyAlignment="1">
      <alignment vertical="top" shrinkToFi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5" fillId="3" borderId="77" xfId="0" quotePrefix="1" applyFont="1" applyFill="1" applyBorder="1" applyAlignment="1">
      <alignment horizontal="center" vertical="center" shrinkToFit="1"/>
    </xf>
    <xf numFmtId="0" fontId="52" fillId="8" borderId="0" xfId="0" applyFont="1" applyFill="1" applyAlignment="1">
      <alignment horizontal="left" vertical="center"/>
    </xf>
    <xf numFmtId="0" fontId="52" fillId="8" borderId="0" xfId="0" applyFont="1" applyFill="1">
      <alignment vertical="center"/>
    </xf>
    <xf numFmtId="0" fontId="0" fillId="0" borderId="1" xfId="0" applyBorder="1">
      <alignment vertical="center"/>
    </xf>
    <xf numFmtId="0" fontId="52" fillId="8" borderId="0" xfId="0" applyFont="1" applyFill="1" applyAlignment="1">
      <alignment vertical="center" wrapText="1"/>
    </xf>
    <xf numFmtId="0" fontId="0" fillId="8" borderId="0" xfId="0" applyFill="1">
      <alignment vertical="center"/>
    </xf>
    <xf numFmtId="178" fontId="53" fillId="6" borderId="1" xfId="2" applyNumberFormat="1" applyFont="1" applyFill="1" applyBorder="1" applyAlignment="1">
      <alignment horizontal="center" vertical="center"/>
    </xf>
    <xf numFmtId="0" fontId="54" fillId="8" borderId="101" xfId="2" applyFont="1" applyFill="1" applyBorder="1" applyAlignment="1">
      <alignment vertical="center" wrapText="1"/>
    </xf>
    <xf numFmtId="0" fontId="39" fillId="8" borderId="0" xfId="0" applyFont="1" applyFill="1">
      <alignment vertical="center"/>
    </xf>
    <xf numFmtId="0" fontId="54" fillId="8" borderId="0" xfId="0" applyFont="1" applyFill="1">
      <alignment vertical="center"/>
    </xf>
    <xf numFmtId="0" fontId="54" fillId="9" borderId="98" xfId="0" applyFont="1" applyFill="1" applyBorder="1" applyAlignment="1">
      <alignment horizontal="right" vertical="center"/>
    </xf>
    <xf numFmtId="0" fontId="54" fillId="9" borderId="22" xfId="0" applyFont="1" applyFill="1" applyBorder="1" applyAlignment="1">
      <alignment horizontal="right" vertical="center"/>
    </xf>
    <xf numFmtId="0" fontId="54" fillId="9" borderId="99" xfId="0" applyFont="1" applyFill="1" applyBorder="1" applyAlignment="1">
      <alignment horizontal="right" vertical="center"/>
    </xf>
    <xf numFmtId="0" fontId="54" fillId="8" borderId="100" xfId="2" applyFont="1" applyFill="1" applyBorder="1" applyAlignment="1">
      <alignment vertical="center" wrapText="1"/>
    </xf>
    <xf numFmtId="0" fontId="53" fillId="0" borderId="100" xfId="0" applyFont="1" applyBorder="1">
      <alignment vertical="center"/>
    </xf>
    <xf numFmtId="0" fontId="54" fillId="9" borderId="49" xfId="0" applyFont="1" applyFill="1" applyBorder="1" applyAlignment="1">
      <alignment horizontal="right" vertical="center"/>
    </xf>
    <xf numFmtId="0" fontId="54" fillId="9" borderId="51" xfId="0" applyFont="1" applyFill="1" applyBorder="1" applyAlignment="1">
      <alignment horizontal="right" vertical="center"/>
    </xf>
    <xf numFmtId="0" fontId="54" fillId="9" borderId="47" xfId="0" applyFont="1" applyFill="1" applyBorder="1" applyAlignment="1">
      <alignment horizontal="right" vertical="center"/>
    </xf>
    <xf numFmtId="178" fontId="37" fillId="6" borderId="52" xfId="2" applyNumberFormat="1" applyFont="1" applyFill="1" applyBorder="1" applyAlignment="1">
      <alignment horizontal="right" vertical="center"/>
    </xf>
    <xf numFmtId="0" fontId="54" fillId="6" borderId="54" xfId="0" applyFont="1" applyFill="1" applyBorder="1">
      <alignment vertical="center"/>
    </xf>
    <xf numFmtId="0" fontId="54" fillId="9" borderId="6" xfId="0" applyFont="1" applyFill="1" applyBorder="1" applyAlignment="1">
      <alignment horizontal="right" vertical="center"/>
    </xf>
    <xf numFmtId="0" fontId="54" fillId="9" borderId="7" xfId="0" applyFont="1" applyFill="1" applyBorder="1" applyAlignment="1">
      <alignment horizontal="right" vertical="center"/>
    </xf>
    <xf numFmtId="0" fontId="54" fillId="9" borderId="102" xfId="0" applyFont="1" applyFill="1" applyBorder="1" applyAlignment="1">
      <alignment horizontal="right" vertical="center"/>
    </xf>
    <xf numFmtId="178" fontId="37" fillId="6" borderId="54" xfId="2" applyNumberFormat="1" applyFont="1" applyFill="1" applyBorder="1" applyAlignment="1">
      <alignment horizontal="right" vertical="center"/>
    </xf>
    <xf numFmtId="0" fontId="54" fillId="6" borderId="56" xfId="0" applyFont="1" applyFill="1" applyBorder="1">
      <alignment vertical="center"/>
    </xf>
    <xf numFmtId="0" fontId="54" fillId="6" borderId="103" xfId="0" applyFont="1" applyFill="1" applyBorder="1">
      <alignment vertical="center"/>
    </xf>
    <xf numFmtId="0" fontId="54" fillId="6" borderId="6" xfId="0" applyFont="1" applyFill="1" applyBorder="1" applyAlignment="1">
      <alignment horizontal="right" vertical="center"/>
    </xf>
    <xf numFmtId="0" fontId="54" fillId="6" borderId="7" xfId="0" applyFont="1" applyFill="1" applyBorder="1" applyAlignment="1">
      <alignment horizontal="right" vertical="center"/>
    </xf>
    <xf numFmtId="0" fontId="54" fillId="6" borderId="102" xfId="0" applyFont="1" applyFill="1" applyBorder="1" applyAlignment="1">
      <alignment horizontal="right" vertical="center"/>
    </xf>
    <xf numFmtId="0" fontId="54" fillId="6" borderId="100" xfId="0" applyFont="1" applyFill="1" applyBorder="1">
      <alignment vertical="center"/>
    </xf>
    <xf numFmtId="0" fontId="54" fillId="9" borderId="33" xfId="0" applyFont="1" applyFill="1" applyBorder="1" applyAlignment="1">
      <alignment horizontal="right" vertical="center"/>
    </xf>
    <xf numFmtId="0" fontId="54" fillId="9" borderId="1" xfId="0" applyFont="1" applyFill="1" applyBorder="1" applyAlignment="1">
      <alignment horizontal="right" vertical="center"/>
    </xf>
    <xf numFmtId="0" fontId="54" fillId="9" borderId="34" xfId="0" applyFont="1" applyFill="1" applyBorder="1" applyAlignment="1">
      <alignment horizontal="right" vertical="center"/>
    </xf>
    <xf numFmtId="0" fontId="54" fillId="9" borderId="15" xfId="0" applyFont="1" applyFill="1" applyBorder="1" applyAlignment="1">
      <alignment horizontal="right" vertical="center"/>
    </xf>
    <xf numFmtId="0" fontId="54" fillId="9" borderId="13" xfId="0" applyFont="1" applyFill="1" applyBorder="1" applyAlignment="1">
      <alignment horizontal="right" vertical="center"/>
    </xf>
    <xf numFmtId="0" fontId="54" fillId="9" borderId="105" xfId="0" applyFont="1" applyFill="1" applyBorder="1" applyAlignment="1">
      <alignment horizontal="right" vertical="center"/>
    </xf>
    <xf numFmtId="178" fontId="37" fillId="6" borderId="46" xfId="2" applyNumberFormat="1" applyFont="1" applyFill="1" applyBorder="1" applyAlignment="1">
      <alignment horizontal="right" vertical="center"/>
    </xf>
    <xf numFmtId="185" fontId="54" fillId="6" borderId="107" xfId="1" applyNumberFormat="1" applyFont="1" applyFill="1" applyBorder="1" applyAlignment="1">
      <alignment horizontal="right" vertical="center"/>
    </xf>
    <xf numFmtId="185" fontId="37" fillId="6" borderId="100" xfId="1" applyNumberFormat="1" applyFont="1" applyFill="1" applyBorder="1" applyAlignment="1">
      <alignment horizontal="right" vertical="center"/>
    </xf>
    <xf numFmtId="0" fontId="54" fillId="8" borderId="0" xfId="2" applyFont="1" applyFill="1" applyAlignment="1">
      <alignment vertical="center"/>
    </xf>
    <xf numFmtId="0" fontId="54" fillId="6" borderId="1" xfId="0" applyFont="1" applyFill="1" applyBorder="1" applyAlignment="1">
      <alignment horizontal="center" vertical="center"/>
    </xf>
    <xf numFmtId="0" fontId="10" fillId="7" borderId="14" xfId="0" applyFont="1" applyFill="1" applyBorder="1">
      <alignment vertical="center"/>
    </xf>
    <xf numFmtId="0" fontId="10" fillId="7" borderId="0" xfId="0" applyFont="1" applyFill="1" applyBorder="1">
      <alignment vertical="center"/>
    </xf>
    <xf numFmtId="0" fontId="10" fillId="7" borderId="15" xfId="0" applyFont="1" applyFill="1" applyBorder="1">
      <alignment vertical="center"/>
    </xf>
    <xf numFmtId="0" fontId="10" fillId="0" borderId="14" xfId="0" applyFont="1" applyBorder="1">
      <alignment vertical="center"/>
    </xf>
    <xf numFmtId="0" fontId="10" fillId="0" borderId="0" xfId="0" applyFont="1" applyBorder="1">
      <alignment vertical="center"/>
    </xf>
    <xf numFmtId="0" fontId="10" fillId="0" borderId="15" xfId="0" applyFont="1" applyBorder="1">
      <alignment vertical="center"/>
    </xf>
    <xf numFmtId="0" fontId="17" fillId="3" borderId="0" xfId="0" applyFont="1" applyFill="1" applyAlignment="1">
      <alignment horizontal="right" vertical="center"/>
    </xf>
    <xf numFmtId="0" fontId="24" fillId="3" borderId="14"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24" fillId="3" borderId="3" xfId="0" applyNumberFormat="1" applyFont="1" applyFill="1" applyBorder="1" applyAlignment="1">
      <alignment horizontal="center" vertical="center" shrinkToFit="1"/>
    </xf>
    <xf numFmtId="0" fontId="24" fillId="3" borderId="0" xfId="0" applyFont="1" applyFill="1" applyBorder="1" applyAlignment="1">
      <alignment vertical="center"/>
    </xf>
    <xf numFmtId="0" fontId="10" fillId="3" borderId="0" xfId="0" applyFont="1" applyFill="1">
      <alignment vertical="center"/>
    </xf>
    <xf numFmtId="0" fontId="10" fillId="3" borderId="0" xfId="0" applyFont="1" applyFill="1" applyAlignment="1">
      <alignment vertical="center"/>
    </xf>
    <xf numFmtId="0" fontId="34" fillId="3" borderId="0" xfId="0" applyFont="1" applyFill="1" applyAlignment="1">
      <alignment vertical="center"/>
    </xf>
    <xf numFmtId="0" fontId="13" fillId="2" borderId="5" xfId="0" applyFont="1" applyFill="1" applyBorder="1" applyAlignment="1">
      <alignment vertical="center" shrinkToFit="1"/>
    </xf>
    <xf numFmtId="0" fontId="13" fillId="3" borderId="0" xfId="0" applyFont="1" applyFill="1" applyAlignment="1">
      <alignment horizontal="center" vertical="center"/>
    </xf>
    <xf numFmtId="0" fontId="57" fillId="2" borderId="5" xfId="0" applyFont="1" applyFill="1" applyBorder="1" applyAlignment="1">
      <alignment vertical="center" shrinkToFit="1"/>
    </xf>
    <xf numFmtId="0" fontId="58" fillId="3" borderId="0" xfId="0" applyFont="1" applyFill="1" applyAlignment="1">
      <alignment vertical="center" shrinkToFit="1"/>
    </xf>
    <xf numFmtId="0" fontId="26" fillId="3" borderId="0" xfId="0" applyFont="1" applyFill="1" applyAlignment="1">
      <alignment vertical="center"/>
    </xf>
    <xf numFmtId="0" fontId="10" fillId="4" borderId="48"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right" vertical="center"/>
    </xf>
    <xf numFmtId="0" fontId="10" fillId="3" borderId="0" xfId="0" applyFont="1" applyFill="1" applyBorder="1" applyAlignment="1">
      <alignment vertical="center"/>
    </xf>
    <xf numFmtId="0" fontId="59" fillId="3" borderId="0" xfId="0" applyFont="1" applyFill="1" applyBorder="1" applyAlignment="1">
      <alignment vertical="center" wrapText="1"/>
    </xf>
    <xf numFmtId="0" fontId="10" fillId="4" borderId="33" xfId="0" applyFont="1" applyFill="1" applyBorder="1" applyAlignment="1">
      <alignment horizontal="center" vertical="center"/>
    </xf>
    <xf numFmtId="0" fontId="10" fillId="3" borderId="34" xfId="0" applyFont="1" applyFill="1" applyBorder="1" applyAlignment="1">
      <alignment horizontal="center" vertical="center"/>
    </xf>
    <xf numFmtId="14" fontId="60" fillId="14" borderId="100" xfId="0" applyNumberFormat="1" applyFont="1" applyFill="1" applyBorder="1" applyAlignment="1">
      <alignment horizontal="center" vertical="center"/>
    </xf>
    <xf numFmtId="186" fontId="10" fillId="6" borderId="0" xfId="0" applyNumberFormat="1" applyFont="1" applyFill="1" applyBorder="1" applyAlignment="1">
      <alignment horizontal="center" vertical="center"/>
    </xf>
    <xf numFmtId="0" fontId="58" fillId="3" borderId="0" xfId="0" applyFont="1" applyFill="1">
      <alignment vertical="center"/>
    </xf>
    <xf numFmtId="0" fontId="58" fillId="3" borderId="0" xfId="0" applyFont="1" applyFill="1" applyAlignment="1">
      <alignment horizontal="right" vertical="center"/>
    </xf>
    <xf numFmtId="176" fontId="58" fillId="15" borderId="0" xfId="0" applyNumberFormat="1" applyFont="1" applyFill="1" applyAlignment="1">
      <alignment horizontal="center" vertical="center" shrinkToFit="1"/>
    </xf>
    <xf numFmtId="0" fontId="58" fillId="15" borderId="0" xfId="0" applyFont="1" applyFill="1" applyAlignment="1">
      <alignment horizontal="center" vertical="center" shrinkToFit="1"/>
    </xf>
    <xf numFmtId="0" fontId="58" fillId="3" borderId="0" xfId="0" applyFont="1" applyFill="1" applyAlignment="1">
      <alignment horizontal="center" vertical="center" shrinkToFit="1"/>
    </xf>
    <xf numFmtId="0" fontId="10" fillId="4" borderId="43" xfId="0" applyFont="1" applyFill="1" applyBorder="1" applyAlignment="1">
      <alignment horizontal="center" vertical="center"/>
    </xf>
    <xf numFmtId="0" fontId="10" fillId="3" borderId="45" xfId="0" applyFont="1" applyFill="1" applyBorder="1" applyAlignment="1">
      <alignment horizontal="center" vertical="center"/>
    </xf>
    <xf numFmtId="0" fontId="61" fillId="16" borderId="9" xfId="0" applyFont="1" applyFill="1" applyBorder="1" applyAlignment="1">
      <alignment vertical="center"/>
    </xf>
    <xf numFmtId="0" fontId="61" fillId="16" borderId="10" xfId="0" applyFont="1" applyFill="1" applyBorder="1" applyAlignment="1">
      <alignment horizontal="center" vertical="center" shrinkToFit="1"/>
    </xf>
    <xf numFmtId="0" fontId="61" fillId="16" borderId="9" xfId="0" applyFont="1" applyFill="1" applyBorder="1" applyAlignment="1">
      <alignment horizontal="center" vertical="center"/>
    </xf>
    <xf numFmtId="0" fontId="61" fillId="16" borderId="14" xfId="0" applyFont="1" applyFill="1" applyBorder="1" applyAlignment="1">
      <alignment horizontal="center" vertical="center"/>
    </xf>
    <xf numFmtId="0" fontId="61" fillId="16" borderId="67" xfId="0" applyFont="1" applyFill="1" applyBorder="1" applyAlignment="1">
      <alignment horizontal="center" vertical="center" shrinkToFit="1"/>
    </xf>
    <xf numFmtId="0" fontId="61" fillId="16" borderId="114" xfId="0" applyFont="1" applyFill="1" applyBorder="1" applyAlignment="1">
      <alignment horizontal="center" vertical="center" shrinkToFit="1"/>
    </xf>
    <xf numFmtId="0" fontId="61" fillId="16" borderId="76" xfId="0" applyFont="1" applyFill="1" applyBorder="1" applyAlignment="1">
      <alignment horizontal="center" vertical="center" shrinkToFit="1"/>
    </xf>
    <xf numFmtId="0" fontId="61" fillId="16" borderId="115" xfId="0" applyFont="1" applyFill="1" applyBorder="1" applyAlignment="1">
      <alignment horizontal="center" vertical="center" shrinkToFit="1"/>
    </xf>
    <xf numFmtId="0" fontId="61" fillId="16" borderId="69" xfId="0" applyFont="1" applyFill="1" applyBorder="1" applyAlignment="1">
      <alignment horizontal="center" vertical="center" shrinkToFit="1"/>
    </xf>
    <xf numFmtId="0" fontId="61" fillId="16" borderId="8" xfId="0" applyFont="1" applyFill="1" applyBorder="1" applyAlignment="1">
      <alignment vertical="center"/>
    </xf>
    <xf numFmtId="0" fontId="61" fillId="16" borderId="8" xfId="0" applyFont="1" applyFill="1" applyBorder="1" applyAlignment="1">
      <alignment horizontal="center" vertical="center" shrinkToFit="1"/>
    </xf>
    <xf numFmtId="187" fontId="61" fillId="16" borderId="116" xfId="0" applyNumberFormat="1" applyFont="1" applyFill="1" applyBorder="1" applyAlignment="1">
      <alignment horizontal="center" vertical="center" shrinkToFit="1"/>
    </xf>
    <xf numFmtId="187" fontId="61" fillId="16" borderId="6" xfId="0" applyNumberFormat="1" applyFont="1" applyFill="1" applyBorder="1" applyAlignment="1">
      <alignment horizontal="center" vertical="center" shrinkToFit="1"/>
    </xf>
    <xf numFmtId="187" fontId="61" fillId="16" borderId="117" xfId="0" applyNumberFormat="1" applyFont="1" applyFill="1" applyBorder="1" applyAlignment="1">
      <alignment horizontal="center" vertical="center" shrinkToFit="1"/>
    </xf>
    <xf numFmtId="0" fontId="61" fillId="16" borderId="6" xfId="0" applyFont="1" applyFill="1" applyBorder="1" applyAlignment="1">
      <alignment horizontal="center" vertical="center" shrinkToFit="1"/>
    </xf>
    <xf numFmtId="0" fontId="61" fillId="16" borderId="7" xfId="0" applyFont="1" applyFill="1" applyBorder="1" applyAlignment="1">
      <alignment horizontal="center" vertical="center" shrinkToFit="1"/>
    </xf>
    <xf numFmtId="0" fontId="10" fillId="4" borderId="67" xfId="0" applyFont="1" applyFill="1" applyBorder="1" applyAlignment="1">
      <alignment horizontal="center" vertical="center" shrinkToFit="1"/>
    </xf>
    <xf numFmtId="49" fontId="24" fillId="4" borderId="114" xfId="0" applyNumberFormat="1" applyFont="1" applyFill="1" applyBorder="1" applyAlignment="1">
      <alignment horizontal="center" vertical="center" shrinkToFit="1"/>
    </xf>
    <xf numFmtId="49" fontId="24" fillId="4" borderId="76" xfId="0" applyNumberFormat="1" applyFont="1" applyFill="1" applyBorder="1" applyAlignment="1">
      <alignment horizontal="center" vertical="center" shrinkToFit="1"/>
    </xf>
    <xf numFmtId="49" fontId="24" fillId="4" borderId="115" xfId="0" applyNumberFormat="1" applyFont="1" applyFill="1" applyBorder="1" applyAlignment="1">
      <alignment horizontal="center" vertical="center" shrinkToFit="1"/>
    </xf>
    <xf numFmtId="0" fontId="24" fillId="4" borderId="69" xfId="0" applyFont="1" applyFill="1" applyBorder="1" applyAlignment="1">
      <alignment horizontal="center" vertical="center" shrinkToFit="1"/>
    </xf>
    <xf numFmtId="188" fontId="24" fillId="3" borderId="9" xfId="0" applyNumberFormat="1" applyFont="1" applyFill="1" applyBorder="1" applyAlignment="1">
      <alignment horizontal="right" vertical="center" shrinkToFit="1"/>
    </xf>
    <xf numFmtId="0" fontId="24" fillId="3" borderId="12" xfId="0" applyFont="1" applyFill="1" applyBorder="1" applyAlignment="1">
      <alignment vertical="center" shrinkToFit="1"/>
    </xf>
    <xf numFmtId="0" fontId="24" fillId="3" borderId="13" xfId="0" applyFont="1" applyFill="1" applyBorder="1" applyAlignment="1">
      <alignment vertical="center" shrinkToFit="1"/>
    </xf>
    <xf numFmtId="0" fontId="10" fillId="15" borderId="73" xfId="0" applyFont="1" applyFill="1" applyBorder="1" applyAlignment="1">
      <alignment horizontal="center" vertical="center" shrinkToFit="1"/>
    </xf>
    <xf numFmtId="0" fontId="11" fillId="15" borderId="118" xfId="0" applyFont="1" applyFill="1" applyBorder="1" applyAlignment="1">
      <alignment horizontal="center" vertical="center" shrinkToFit="1"/>
    </xf>
    <xf numFmtId="0" fontId="11" fillId="15" borderId="78" xfId="0" applyFont="1" applyFill="1" applyBorder="1" applyAlignment="1">
      <alignment horizontal="center" vertical="center" shrinkToFit="1"/>
    </xf>
    <xf numFmtId="0" fontId="11" fillId="15" borderId="119" xfId="0" applyFont="1" applyFill="1" applyBorder="1" applyAlignment="1">
      <alignment horizontal="center" vertical="center" shrinkToFit="1"/>
    </xf>
    <xf numFmtId="0" fontId="11" fillId="15" borderId="75" xfId="0" applyFont="1" applyFill="1" applyBorder="1" applyAlignment="1">
      <alignment horizontal="center" vertical="center" shrinkToFit="1"/>
    </xf>
    <xf numFmtId="2" fontId="24" fillId="15" borderId="8" xfId="0" applyNumberFormat="1" applyFont="1" applyFill="1" applyBorder="1" applyAlignment="1">
      <alignment horizontal="right" vertical="center" shrinkToFit="1"/>
    </xf>
    <xf numFmtId="2" fontId="24" fillId="15" borderId="7" xfId="0" applyNumberFormat="1" applyFont="1" applyFill="1" applyBorder="1" applyAlignment="1">
      <alignment horizontal="right" vertical="center" shrinkToFit="1"/>
    </xf>
    <xf numFmtId="2" fontId="24" fillId="15" borderId="8" xfId="0" applyNumberFormat="1" applyFont="1" applyFill="1" applyBorder="1" applyAlignment="1">
      <alignment horizontal="center" vertical="center" shrinkToFit="1"/>
    </xf>
    <xf numFmtId="2" fontId="24" fillId="15" borderId="6" xfId="0" applyNumberFormat="1" applyFont="1" applyFill="1" applyBorder="1" applyAlignment="1">
      <alignment horizontal="center" vertical="center" shrinkToFit="1"/>
    </xf>
    <xf numFmtId="176" fontId="24" fillId="15" borderId="7" xfId="0" applyNumberFormat="1" applyFont="1" applyFill="1" applyBorder="1" applyAlignment="1">
      <alignment horizontal="right" vertical="center" shrinkToFit="1"/>
    </xf>
    <xf numFmtId="49" fontId="24" fillId="4" borderId="69" xfId="0" applyNumberFormat="1" applyFont="1" applyFill="1" applyBorder="1" applyAlignment="1">
      <alignment horizontal="center" vertical="center" shrinkToFit="1"/>
    </xf>
    <xf numFmtId="0" fontId="10" fillId="3" borderId="0" xfId="0" applyFont="1" applyFill="1" applyBorder="1">
      <alignment vertical="center"/>
    </xf>
    <xf numFmtId="0" fontId="10" fillId="3" borderId="120" xfId="0" applyFont="1" applyFill="1" applyBorder="1">
      <alignment vertical="center"/>
    </xf>
    <xf numFmtId="2" fontId="24" fillId="15" borderId="13" xfId="0" applyNumberFormat="1" applyFont="1" applyFill="1" applyBorder="1" applyAlignment="1">
      <alignment horizontal="right" vertical="center" shrinkToFit="1"/>
    </xf>
    <xf numFmtId="0" fontId="24" fillId="16" borderId="1" xfId="0" applyNumberFormat="1" applyFont="1" applyFill="1" applyBorder="1" applyAlignment="1">
      <alignment horizontal="left" vertical="center" shrinkToFit="1"/>
    </xf>
    <xf numFmtId="0" fontId="24" fillId="16" borderId="1" xfId="0" applyNumberFormat="1" applyFont="1" applyFill="1" applyBorder="1" applyAlignment="1">
      <alignment horizontal="center" vertical="center" shrinkToFit="1"/>
    </xf>
    <xf numFmtId="0" fontId="10" fillId="16" borderId="1" xfId="0" applyNumberFormat="1" applyFont="1" applyFill="1" applyBorder="1" applyAlignment="1">
      <alignment vertical="center" shrinkToFit="1"/>
    </xf>
    <xf numFmtId="0" fontId="10" fillId="16" borderId="2" xfId="0" applyNumberFormat="1" applyFont="1" applyFill="1" applyBorder="1" applyAlignment="1">
      <alignment horizontal="center" vertical="center" shrinkToFit="1"/>
    </xf>
    <xf numFmtId="0" fontId="11" fillId="16" borderId="122" xfId="0" applyNumberFormat="1" applyFont="1" applyFill="1" applyBorder="1" applyAlignment="1">
      <alignment horizontal="center" vertical="center" shrinkToFit="1"/>
    </xf>
    <xf numFmtId="0" fontId="11" fillId="16" borderId="1" xfId="0" applyNumberFormat="1" applyFont="1" applyFill="1" applyBorder="1" applyAlignment="1">
      <alignment horizontal="center" vertical="center" shrinkToFit="1"/>
    </xf>
    <xf numFmtId="0" fontId="11" fillId="16" borderId="123" xfId="0" applyNumberFormat="1" applyFont="1" applyFill="1" applyBorder="1" applyAlignment="1">
      <alignment horizontal="center" vertical="center" shrinkToFit="1"/>
    </xf>
    <xf numFmtId="0" fontId="11" fillId="16" borderId="4" xfId="0" applyNumberFormat="1" applyFont="1" applyFill="1" applyBorder="1" applyAlignment="1">
      <alignment horizontal="center" vertical="center" shrinkToFit="1"/>
    </xf>
    <xf numFmtId="0" fontId="24" fillId="16" borderId="1" xfId="0" applyNumberFormat="1" applyFont="1" applyFill="1" applyBorder="1" applyAlignment="1">
      <alignment horizontal="right" vertical="center" shrinkToFit="1"/>
    </xf>
    <xf numFmtId="0" fontId="24" fillId="16" borderId="2" xfId="0" applyNumberFormat="1" applyFont="1" applyFill="1" applyBorder="1" applyAlignment="1">
      <alignment horizontal="right" vertical="center" shrinkToFit="1"/>
    </xf>
    <xf numFmtId="0" fontId="24" fillId="16" borderId="9" xfId="0" applyNumberFormat="1" applyFont="1" applyFill="1" applyBorder="1" applyAlignment="1">
      <alignment horizontal="center" vertical="center" shrinkToFit="1"/>
    </xf>
    <xf numFmtId="0" fontId="24" fillId="16" borderId="11" xfId="0" applyNumberFormat="1" applyFont="1" applyFill="1" applyBorder="1" applyAlignment="1">
      <alignment horizontal="center" vertical="center" shrinkToFit="1"/>
    </xf>
    <xf numFmtId="0" fontId="24" fillId="16" borderId="4" xfId="0" applyNumberFormat="1" applyFont="1" applyFill="1" applyBorder="1" applyAlignment="1">
      <alignment horizontal="right" vertical="center" shrinkToFit="1"/>
    </xf>
    <xf numFmtId="0" fontId="10" fillId="6" borderId="9" xfId="0" applyNumberFormat="1" applyFont="1" applyFill="1" applyBorder="1" applyAlignment="1">
      <alignment horizontal="center" vertical="center" shrinkToFit="1"/>
    </xf>
    <xf numFmtId="0" fontId="11" fillId="6" borderId="124" xfId="0" applyNumberFormat="1" applyFont="1" applyFill="1" applyBorder="1" applyAlignment="1">
      <alignment horizontal="center" vertical="center" shrinkToFit="1"/>
    </xf>
    <xf numFmtId="0" fontId="11" fillId="6" borderId="12" xfId="0" applyNumberFormat="1" applyFont="1" applyFill="1" applyBorder="1" applyAlignment="1">
      <alignment horizontal="center" vertical="center" shrinkToFit="1"/>
    </xf>
    <xf numFmtId="0" fontId="11" fillId="6" borderId="125" xfId="0" applyNumberFormat="1" applyFont="1" applyFill="1" applyBorder="1" applyAlignment="1">
      <alignment horizontal="center" vertical="center" shrinkToFit="1"/>
    </xf>
    <xf numFmtId="0" fontId="11" fillId="6" borderId="11" xfId="0" applyNumberFormat="1" applyFont="1" applyFill="1" applyBorder="1" applyAlignment="1">
      <alignment horizontal="center" vertical="center" shrinkToFit="1"/>
    </xf>
    <xf numFmtId="189" fontId="24" fillId="6" borderId="12" xfId="0" applyNumberFormat="1" applyFont="1" applyFill="1" applyBorder="1" applyAlignment="1">
      <alignment horizontal="left" vertical="center" shrinkToFit="1"/>
    </xf>
    <xf numFmtId="0" fontId="24" fillId="3" borderId="9" xfId="0" applyNumberFormat="1" applyFont="1" applyFill="1" applyBorder="1" applyAlignment="1">
      <alignment horizontal="right" vertical="center" shrinkToFit="1"/>
    </xf>
    <xf numFmtId="0" fontId="24" fillId="3" borderId="9" xfId="0" applyNumberFormat="1" applyFont="1" applyFill="1" applyBorder="1" applyAlignment="1">
      <alignment horizontal="center" vertical="center" shrinkToFit="1"/>
    </xf>
    <xf numFmtId="0" fontId="24" fillId="3" borderId="11" xfId="0" applyNumberFormat="1" applyFont="1" applyFill="1" applyBorder="1" applyAlignment="1">
      <alignment horizontal="center" vertical="center" shrinkToFit="1"/>
    </xf>
    <xf numFmtId="0" fontId="24" fillId="3" borderId="11" xfId="0" applyNumberFormat="1" applyFont="1" applyFill="1" applyBorder="1" applyAlignment="1">
      <alignment horizontal="right" vertical="center" shrinkToFit="1"/>
    </xf>
    <xf numFmtId="0" fontId="24" fillId="3" borderId="12" xfId="0" applyNumberFormat="1" applyFont="1" applyFill="1" applyBorder="1" applyAlignment="1">
      <alignment horizontal="right" vertical="center" shrinkToFit="1"/>
    </xf>
    <xf numFmtId="0" fontId="10" fillId="3" borderId="5" xfId="0" applyFont="1" applyFill="1" applyBorder="1" applyAlignment="1">
      <alignment horizontal="right" vertical="center" shrinkToFit="1"/>
    </xf>
    <xf numFmtId="0" fontId="10" fillId="3" borderId="3" xfId="0" applyNumberFormat="1" applyFont="1" applyFill="1" applyBorder="1" applyAlignment="1">
      <alignment vertical="center" shrinkToFit="1"/>
    </xf>
    <xf numFmtId="0" fontId="10" fillId="3" borderId="3" xfId="0" applyNumberFormat="1" applyFont="1" applyFill="1" applyBorder="1" applyAlignment="1">
      <alignment horizontal="center" vertical="center" shrinkToFit="1"/>
    </xf>
    <xf numFmtId="0" fontId="11" fillId="3" borderId="3" xfId="0" applyNumberFormat="1" applyFont="1" applyFill="1" applyBorder="1" applyAlignment="1">
      <alignment horizontal="center" vertical="center" shrinkToFit="1"/>
    </xf>
    <xf numFmtId="190" fontId="24" fillId="3" borderId="3" xfId="0" applyNumberFormat="1" applyFont="1" applyFill="1" applyBorder="1" applyAlignment="1">
      <alignment horizontal="left" vertical="center" shrinkToFit="1"/>
    </xf>
    <xf numFmtId="0" fontId="24" fillId="3" borderId="3" xfId="0" applyNumberFormat="1" applyFont="1" applyFill="1" applyBorder="1" applyAlignment="1">
      <alignment horizontal="right" vertical="center" shrinkToFit="1"/>
    </xf>
    <xf numFmtId="0" fontId="10" fillId="3" borderId="10" xfId="0" applyNumberFormat="1" applyFont="1" applyFill="1" applyBorder="1" applyAlignment="1">
      <alignment vertical="center" shrinkToFit="1"/>
    </xf>
    <xf numFmtId="0" fontId="10" fillId="3" borderId="10" xfId="0" applyNumberFormat="1" applyFont="1" applyFill="1" applyBorder="1" applyAlignment="1">
      <alignment horizontal="center" vertical="center" shrinkToFit="1"/>
    </xf>
    <xf numFmtId="0" fontId="11" fillId="3" borderId="10" xfId="0" applyNumberFormat="1" applyFont="1" applyFill="1" applyBorder="1" applyAlignment="1">
      <alignment horizontal="center" vertical="center" shrinkToFit="1"/>
    </xf>
    <xf numFmtId="0" fontId="24" fillId="3" borderId="0" xfId="0" applyNumberFormat="1" applyFont="1" applyFill="1" applyBorder="1" applyAlignment="1">
      <alignment horizontal="right" vertical="center" shrinkToFit="1"/>
    </xf>
    <xf numFmtId="0" fontId="24" fillId="3" borderId="10" xfId="0" applyNumberFormat="1" applyFont="1" applyFill="1" applyBorder="1" applyAlignment="1">
      <alignment horizontal="right" vertical="center" shrinkToFit="1"/>
    </xf>
    <xf numFmtId="0" fontId="10" fillId="3" borderId="0" xfId="0" applyNumberFormat="1" applyFont="1" applyFill="1" applyBorder="1" applyAlignment="1">
      <alignment vertical="center" shrinkToFit="1"/>
    </xf>
    <xf numFmtId="0" fontId="10" fillId="3" borderId="0" xfId="0" applyNumberFormat="1" applyFont="1" applyFill="1" applyBorder="1" applyAlignment="1">
      <alignment horizontal="center" vertical="center" shrinkToFit="1"/>
    </xf>
    <xf numFmtId="0" fontId="11" fillId="3" borderId="0" xfId="0" applyNumberFormat="1" applyFont="1" applyFill="1" applyBorder="1" applyAlignment="1">
      <alignment horizontal="center" vertical="center" shrinkToFit="1"/>
    </xf>
    <xf numFmtId="0" fontId="11" fillId="3" borderId="0" xfId="0" applyNumberFormat="1" applyFont="1" applyFill="1" applyBorder="1" applyAlignment="1">
      <alignment horizontal="left" vertical="center" shrinkToFit="1"/>
    </xf>
    <xf numFmtId="0" fontId="24" fillId="3" borderId="0" xfId="0" applyNumberFormat="1" applyFont="1" applyFill="1" applyBorder="1" applyAlignment="1">
      <alignment horizontal="center" shrinkToFit="1"/>
    </xf>
    <xf numFmtId="0" fontId="10" fillId="3" borderId="0" xfId="0" applyFont="1" applyFill="1" applyBorder="1" applyAlignment="1">
      <alignment vertical="center" shrinkToFit="1"/>
    </xf>
    <xf numFmtId="0" fontId="10" fillId="3" borderId="0" xfId="0" applyFont="1" applyFill="1" applyAlignment="1">
      <alignment horizontal="center" vertical="center" shrinkToFit="1"/>
    </xf>
    <xf numFmtId="0" fontId="11" fillId="3" borderId="0" xfId="0" applyNumberFormat="1" applyFont="1" applyFill="1" applyBorder="1" applyAlignment="1">
      <alignment horizontal="right" vertical="center" shrinkToFit="1"/>
    </xf>
    <xf numFmtId="0" fontId="10" fillId="0" borderId="0" xfId="0" applyFont="1" applyBorder="1" applyAlignment="1">
      <alignment vertical="center" shrinkToFit="1"/>
    </xf>
    <xf numFmtId="14" fontId="60" fillId="6" borderId="100" xfId="0" applyNumberFormat="1" applyFont="1" applyFill="1" applyBorder="1" applyAlignment="1">
      <alignment horizontal="center" vertical="center" shrinkToFit="1"/>
    </xf>
    <xf numFmtId="0" fontId="10" fillId="3" borderId="17" xfId="0" applyFont="1" applyFill="1" applyBorder="1" applyAlignment="1">
      <alignment vertical="center" shrinkToFit="1"/>
    </xf>
    <xf numFmtId="0" fontId="10" fillId="3" borderId="0" xfId="0" applyFont="1" applyFill="1" applyBorder="1" applyAlignment="1">
      <alignment horizontal="center" vertical="center" shrinkToFit="1"/>
    </xf>
    <xf numFmtId="0" fontId="24" fillId="3" borderId="17" xfId="0" applyNumberFormat="1" applyFont="1" applyFill="1" applyBorder="1" applyAlignment="1">
      <alignment horizontal="center" vertical="center" shrinkToFit="1"/>
    </xf>
    <xf numFmtId="0" fontId="24" fillId="3" borderId="17" xfId="0" applyNumberFormat="1" applyFont="1" applyFill="1" applyBorder="1" applyAlignment="1">
      <alignment horizontal="left" vertical="center" shrinkToFit="1"/>
    </xf>
    <xf numFmtId="0" fontId="10" fillId="0" borderId="0" xfId="0" applyFont="1" applyBorder="1" applyAlignment="1">
      <alignment horizontal="center" vertical="center" shrinkToFit="1"/>
    </xf>
    <xf numFmtId="0" fontId="58" fillId="6" borderId="100" xfId="0" applyNumberFormat="1" applyFont="1" applyFill="1" applyBorder="1" applyAlignment="1">
      <alignment horizontal="center" shrinkToFit="1"/>
    </xf>
    <xf numFmtId="0" fontId="10" fillId="3" borderId="0" xfId="0" applyFont="1" applyFill="1" applyAlignment="1">
      <alignment vertical="center" shrinkToFit="1"/>
    </xf>
    <xf numFmtId="186" fontId="10" fillId="6" borderId="0" xfId="0" applyNumberFormat="1" applyFont="1" applyFill="1" applyBorder="1" applyAlignment="1">
      <alignment horizontal="center" vertical="center" shrinkToFit="1"/>
    </xf>
    <xf numFmtId="0" fontId="10" fillId="3" borderId="5" xfId="0" applyNumberFormat="1" applyFont="1" applyFill="1" applyBorder="1" applyAlignment="1">
      <alignment vertical="center" shrinkToFit="1"/>
    </xf>
    <xf numFmtId="0" fontId="10" fillId="3" borderId="5" xfId="0" applyNumberFormat="1" applyFont="1" applyFill="1" applyBorder="1" applyAlignment="1">
      <alignment horizontal="center" vertical="center" shrinkToFit="1"/>
    </xf>
    <xf numFmtId="0" fontId="11" fillId="3" borderId="5" xfId="0" applyNumberFormat="1" applyFont="1" applyFill="1" applyBorder="1" applyAlignment="1">
      <alignment horizontal="center" vertical="center" shrinkToFit="1"/>
    </xf>
    <xf numFmtId="190" fontId="24" fillId="3" borderId="0" xfId="0" applyNumberFormat="1" applyFont="1" applyFill="1" applyBorder="1" applyAlignment="1">
      <alignment horizontal="center" shrinkToFit="1"/>
    </xf>
    <xf numFmtId="0" fontId="61" fillId="16" borderId="122" xfId="0" applyNumberFormat="1" applyFont="1" applyFill="1" applyBorder="1" applyAlignment="1">
      <alignment horizontal="center" vertical="center" shrinkToFit="1"/>
    </xf>
    <xf numFmtId="0" fontId="61" fillId="16" borderId="1" xfId="0" applyNumberFormat="1" applyFont="1" applyFill="1" applyBorder="1" applyAlignment="1">
      <alignment horizontal="center" vertical="center" shrinkToFit="1"/>
    </xf>
    <xf numFmtId="0" fontId="61" fillId="16" borderId="2" xfId="0" applyNumberFormat="1" applyFont="1" applyFill="1" applyBorder="1" applyAlignment="1">
      <alignment horizontal="center" vertical="center" shrinkToFit="1"/>
    </xf>
    <xf numFmtId="190" fontId="61" fillId="16" borderId="1" xfId="0" applyNumberFormat="1" applyFont="1" applyFill="1" applyBorder="1" applyAlignment="1">
      <alignment horizontal="center" vertical="center" shrinkToFit="1"/>
    </xf>
    <xf numFmtId="0" fontId="61" fillId="16" borderId="1" xfId="0" applyNumberFormat="1" applyFont="1" applyFill="1" applyBorder="1" applyAlignment="1">
      <alignment horizontal="right" vertical="center" shrinkToFit="1"/>
    </xf>
    <xf numFmtId="0" fontId="24" fillId="3" borderId="14" xfId="0" applyNumberFormat="1" applyFont="1" applyFill="1" applyBorder="1" applyAlignment="1">
      <alignment horizontal="right" vertical="center" shrinkToFit="1"/>
    </xf>
    <xf numFmtId="0" fontId="10" fillId="6" borderId="67" xfId="0" applyNumberFormat="1" applyFont="1" applyFill="1" applyBorder="1" applyAlignment="1">
      <alignment horizontal="center" vertical="center" shrinkToFit="1"/>
    </xf>
    <xf numFmtId="0" fontId="11" fillId="6" borderId="114" xfId="0" applyNumberFormat="1" applyFont="1" applyFill="1" applyBorder="1" applyAlignment="1">
      <alignment horizontal="center" vertical="center" shrinkToFit="1"/>
    </xf>
    <xf numFmtId="0" fontId="11" fillId="6" borderId="76" xfId="0" applyNumberFormat="1" applyFont="1" applyFill="1" applyBorder="1" applyAlignment="1">
      <alignment horizontal="center" vertical="center" shrinkToFit="1"/>
    </xf>
    <xf numFmtId="0" fontId="11" fillId="6" borderId="115" xfId="0" applyNumberFormat="1" applyFont="1" applyFill="1" applyBorder="1" applyAlignment="1">
      <alignment horizontal="center" vertical="center" shrinkToFit="1"/>
    </xf>
    <xf numFmtId="0" fontId="11" fillId="6" borderId="69" xfId="0" applyNumberFormat="1" applyFont="1" applyFill="1" applyBorder="1" applyAlignment="1">
      <alignment horizontal="center" vertical="center" shrinkToFit="1"/>
    </xf>
    <xf numFmtId="191" fontId="24" fillId="6" borderId="76" xfId="0" applyNumberFormat="1" applyFont="1" applyFill="1" applyBorder="1" applyAlignment="1">
      <alignment horizontal="right" vertical="center" shrinkToFit="1"/>
    </xf>
    <xf numFmtId="2" fontId="24" fillId="6" borderId="76" xfId="0" applyNumberFormat="1" applyFont="1" applyFill="1" applyBorder="1" applyAlignment="1">
      <alignment horizontal="right" vertical="center" shrinkToFit="1"/>
    </xf>
    <xf numFmtId="0" fontId="10" fillId="6" borderId="70" xfId="0" applyNumberFormat="1" applyFont="1" applyFill="1" applyBorder="1" applyAlignment="1">
      <alignment horizontal="center" vertical="center" shrinkToFit="1"/>
    </xf>
    <xf numFmtId="0" fontId="11" fillId="6" borderId="127" xfId="0" applyNumberFormat="1" applyFont="1" applyFill="1" applyBorder="1" applyAlignment="1">
      <alignment horizontal="center" vertical="center" shrinkToFit="1"/>
    </xf>
    <xf numFmtId="0" fontId="11" fillId="6" borderId="77" xfId="0" applyNumberFormat="1" applyFont="1" applyFill="1" applyBorder="1" applyAlignment="1">
      <alignment horizontal="center" vertical="center" shrinkToFit="1"/>
    </xf>
    <xf numFmtId="0" fontId="11" fillId="6" borderId="128" xfId="0" applyNumberFormat="1" applyFont="1" applyFill="1" applyBorder="1" applyAlignment="1">
      <alignment horizontal="center" vertical="center" shrinkToFit="1"/>
    </xf>
    <xf numFmtId="0" fontId="11" fillId="6" borderId="72" xfId="0" applyNumberFormat="1" applyFont="1" applyFill="1" applyBorder="1" applyAlignment="1">
      <alignment horizontal="center" vertical="center" shrinkToFit="1"/>
    </xf>
    <xf numFmtId="191" fontId="24" fillId="6" borderId="77" xfId="0" applyNumberFormat="1" applyFont="1" applyFill="1" applyBorder="1" applyAlignment="1">
      <alignment horizontal="right" vertical="center" shrinkToFit="1"/>
    </xf>
    <xf numFmtId="2" fontId="24" fillId="6" borderId="77" xfId="0" applyNumberFormat="1" applyFont="1" applyFill="1" applyBorder="1" applyAlignment="1">
      <alignment horizontal="right" vertical="center" shrinkToFit="1"/>
    </xf>
    <xf numFmtId="0" fontId="10" fillId="6" borderId="73" xfId="0" applyNumberFormat="1" applyFont="1" applyFill="1" applyBorder="1" applyAlignment="1">
      <alignment horizontal="center" vertical="center" shrinkToFit="1"/>
    </xf>
    <xf numFmtId="0" fontId="11" fillId="6" borderId="118" xfId="0" applyNumberFormat="1" applyFont="1" applyFill="1" applyBorder="1" applyAlignment="1">
      <alignment horizontal="center" vertical="center" shrinkToFit="1"/>
    </xf>
    <xf numFmtId="0" fontId="11" fillId="6" borderId="78" xfId="0" applyNumberFormat="1" applyFont="1" applyFill="1" applyBorder="1" applyAlignment="1">
      <alignment horizontal="center" vertical="center" shrinkToFit="1"/>
    </xf>
    <xf numFmtId="0" fontId="11" fillId="6" borderId="119" xfId="0" applyNumberFormat="1" applyFont="1" applyFill="1" applyBorder="1" applyAlignment="1">
      <alignment horizontal="center" vertical="center" shrinkToFit="1"/>
    </xf>
    <xf numFmtId="0" fontId="11" fillId="6" borderId="75" xfId="0" applyNumberFormat="1" applyFont="1" applyFill="1" applyBorder="1" applyAlignment="1">
      <alignment horizontal="center" vertical="center" shrinkToFit="1"/>
    </xf>
    <xf numFmtId="191" fontId="24" fillId="6" borderId="78" xfId="0" applyNumberFormat="1" applyFont="1" applyFill="1" applyBorder="1" applyAlignment="1">
      <alignment horizontal="right" vertical="center" shrinkToFit="1"/>
    </xf>
    <xf numFmtId="2" fontId="24" fillId="6" borderId="78" xfId="0" applyNumberFormat="1" applyFont="1" applyFill="1" applyBorder="1" applyAlignment="1">
      <alignment horizontal="right" vertical="center" shrinkToFit="1"/>
    </xf>
    <xf numFmtId="0" fontId="10" fillId="3" borderId="0" xfId="0" applyFont="1" applyFill="1" applyBorder="1" applyAlignment="1">
      <alignment vertical="center" wrapText="1"/>
    </xf>
    <xf numFmtId="49" fontId="26" fillId="3" borderId="0" xfId="0" applyNumberFormat="1" applyFont="1" applyFill="1" applyBorder="1" applyAlignment="1">
      <alignment vertical="center" wrapText="1"/>
    </xf>
    <xf numFmtId="0" fontId="26" fillId="3" borderId="0" xfId="0" applyFont="1" applyFill="1" applyBorder="1" applyAlignment="1">
      <alignment vertical="center"/>
    </xf>
    <xf numFmtId="0" fontId="26" fillId="3" borderId="0" xfId="0" applyFont="1" applyFill="1" applyBorder="1" applyAlignment="1">
      <alignment horizontal="right" vertical="center"/>
    </xf>
    <xf numFmtId="2" fontId="24" fillId="3" borderId="0" xfId="0" applyNumberFormat="1" applyFont="1" applyFill="1" applyBorder="1" applyAlignment="1">
      <alignment horizontal="right" vertical="center" shrinkToFit="1"/>
    </xf>
    <xf numFmtId="0" fontId="10" fillId="3" borderId="29" xfId="0" applyFont="1" applyFill="1" applyBorder="1" applyAlignment="1">
      <alignment vertical="center" shrinkToFit="1"/>
    </xf>
    <xf numFmtId="0" fontId="10" fillId="14" borderId="29" xfId="0" applyFont="1" applyFill="1" applyBorder="1" applyAlignment="1">
      <alignment vertical="center" shrinkToFit="1"/>
    </xf>
    <xf numFmtId="0" fontId="10" fillId="3" borderId="23" xfId="0" applyFont="1" applyFill="1" applyBorder="1" applyAlignment="1">
      <alignment vertical="center" shrinkToFit="1"/>
    </xf>
    <xf numFmtId="0" fontId="10" fillId="3" borderId="20" xfId="0" applyFont="1" applyFill="1" applyBorder="1" applyAlignment="1">
      <alignment vertical="center" shrinkToFit="1"/>
    </xf>
    <xf numFmtId="0" fontId="10" fillId="3" borderId="20" xfId="0" applyFont="1" applyFill="1" applyBorder="1" applyAlignment="1">
      <alignment horizontal="center" vertical="center" shrinkToFit="1"/>
    </xf>
    <xf numFmtId="0" fontId="10" fillId="14" borderId="20" xfId="0" applyFont="1" applyFill="1" applyBorder="1" applyAlignment="1">
      <alignment vertical="center" shrinkToFit="1"/>
    </xf>
    <xf numFmtId="0" fontId="10" fillId="3" borderId="40" xfId="0" applyFont="1" applyFill="1" applyBorder="1" applyAlignment="1">
      <alignment vertical="center" shrinkToFit="1"/>
    </xf>
    <xf numFmtId="0" fontId="11" fillId="3" borderId="0" xfId="0" applyFont="1" applyFill="1">
      <alignment vertical="center"/>
    </xf>
    <xf numFmtId="0" fontId="61" fillId="16" borderId="1" xfId="0" applyFont="1" applyFill="1" applyBorder="1" applyAlignment="1">
      <alignment horizontal="center" vertical="center"/>
    </xf>
    <xf numFmtId="0" fontId="10" fillId="17" borderId="12" xfId="0" applyFont="1" applyFill="1" applyBorder="1" applyAlignment="1">
      <alignment horizontal="center" vertical="center"/>
    </xf>
    <xf numFmtId="0" fontId="10" fillId="2" borderId="76" xfId="0" applyFont="1" applyFill="1" applyBorder="1" applyAlignment="1">
      <alignment vertical="center" shrinkToFit="1"/>
    </xf>
    <xf numFmtId="0" fontId="10" fillId="0" borderId="68" xfId="0" applyFont="1" applyBorder="1" applyAlignment="1">
      <alignment horizontal="center" vertical="center"/>
    </xf>
    <xf numFmtId="0" fontId="10" fillId="3" borderId="0" xfId="0" quotePrefix="1" applyFont="1" applyFill="1" applyAlignment="1">
      <alignment vertical="center"/>
    </xf>
    <xf numFmtId="0" fontId="10" fillId="2" borderId="134" xfId="0" applyFont="1" applyFill="1" applyBorder="1" applyAlignment="1">
      <alignment horizontal="center" vertical="center" shrinkToFit="1"/>
    </xf>
    <xf numFmtId="0" fontId="10" fillId="3" borderId="137" xfId="0" applyFont="1" applyFill="1" applyBorder="1" applyAlignment="1">
      <alignment horizontal="center" vertical="center" shrinkToFit="1"/>
    </xf>
    <xf numFmtId="0" fontId="10" fillId="3" borderId="136" xfId="0" applyFont="1" applyFill="1" applyBorder="1" applyAlignment="1">
      <alignment vertical="center" shrinkToFit="1"/>
    </xf>
    <xf numFmtId="0" fontId="10" fillId="15" borderId="138" xfId="0" applyFont="1" applyFill="1" applyBorder="1" applyAlignment="1">
      <alignment vertical="center" shrinkToFit="1"/>
    </xf>
    <xf numFmtId="2" fontId="10" fillId="14" borderId="133" xfId="0" applyNumberFormat="1" applyFont="1" applyFill="1" applyBorder="1" applyAlignment="1">
      <alignment vertical="center" shrinkToFit="1"/>
    </xf>
    <xf numFmtId="2" fontId="10" fillId="14" borderId="134" xfId="0" applyNumberFormat="1" applyFont="1" applyFill="1" applyBorder="1" applyAlignment="1">
      <alignment vertical="center" shrinkToFit="1"/>
    </xf>
    <xf numFmtId="2" fontId="10" fillId="15" borderId="138" xfId="0" applyNumberFormat="1" applyFont="1" applyFill="1" applyBorder="1" applyAlignment="1">
      <alignment vertical="center" shrinkToFit="1"/>
    </xf>
    <xf numFmtId="193" fontId="10" fillId="14" borderId="0" xfId="0" applyNumberFormat="1" applyFont="1" applyFill="1" applyBorder="1" applyAlignment="1">
      <alignment horizontal="center" vertical="center" shrinkToFit="1"/>
    </xf>
    <xf numFmtId="0" fontId="10" fillId="2" borderId="77" xfId="0" applyFont="1" applyFill="1" applyBorder="1" applyAlignment="1">
      <alignment vertical="center" shrinkToFit="1"/>
    </xf>
    <xf numFmtId="0" fontId="10" fillId="0" borderId="71" xfId="0" applyFont="1" applyBorder="1" applyAlignment="1">
      <alignment horizontal="center" vertical="center"/>
    </xf>
    <xf numFmtId="0" fontId="10" fillId="2" borderId="140" xfId="0" applyFont="1" applyFill="1" applyBorder="1" applyAlignment="1">
      <alignment horizontal="center" vertical="center" shrinkToFit="1"/>
    </xf>
    <xf numFmtId="0" fontId="10" fillId="3" borderId="143" xfId="0" applyFont="1" applyFill="1" applyBorder="1" applyAlignment="1">
      <alignment horizontal="center" vertical="center" shrinkToFit="1"/>
    </xf>
    <xf numFmtId="0" fontId="10" fillId="3" borderId="142" xfId="0" applyFont="1" applyFill="1" applyBorder="1" applyAlignment="1">
      <alignment vertical="center" shrinkToFit="1"/>
    </xf>
    <xf numFmtId="0" fontId="10" fillId="15" borderId="144" xfId="0" applyFont="1" applyFill="1" applyBorder="1" applyAlignment="1">
      <alignment vertical="center" shrinkToFit="1"/>
    </xf>
    <xf numFmtId="2" fontId="10" fillId="14" borderId="139" xfId="0" applyNumberFormat="1" applyFont="1" applyFill="1" applyBorder="1" applyAlignment="1">
      <alignment vertical="center" shrinkToFit="1"/>
    </xf>
    <xf numFmtId="2" fontId="10" fillId="14" borderId="140" xfId="0" applyNumberFormat="1" applyFont="1" applyFill="1" applyBorder="1" applyAlignment="1">
      <alignment vertical="center" shrinkToFit="1"/>
    </xf>
    <xf numFmtId="2" fontId="10" fillId="15" borderId="144" xfId="0" applyNumberFormat="1" applyFont="1" applyFill="1" applyBorder="1" applyAlignment="1">
      <alignment vertical="center" shrinkToFit="1"/>
    </xf>
    <xf numFmtId="0" fontId="10" fillId="2" borderId="87"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0" fillId="3" borderId="88" xfId="0" applyFont="1" applyFill="1" applyBorder="1" applyAlignment="1">
      <alignment vertical="center" shrinkToFit="1"/>
    </xf>
    <xf numFmtId="0" fontId="10" fillId="15" borderId="86" xfId="0" applyFont="1" applyFill="1" applyBorder="1" applyAlignment="1">
      <alignment vertical="center" shrinkToFit="1"/>
    </xf>
    <xf numFmtId="2" fontId="10" fillId="14" borderId="86" xfId="0" applyNumberFormat="1" applyFont="1" applyFill="1" applyBorder="1" applyAlignment="1">
      <alignment vertical="center" shrinkToFit="1"/>
    </xf>
    <xf numFmtId="2" fontId="10" fillId="15" borderId="86" xfId="0" applyNumberFormat="1" applyFont="1" applyFill="1" applyBorder="1" applyAlignment="1">
      <alignment vertical="center" shrinkToFit="1"/>
    </xf>
    <xf numFmtId="0" fontId="10" fillId="2" borderId="77" xfId="0" applyFont="1" applyFill="1" applyBorder="1" applyAlignment="1">
      <alignment horizontal="center" vertical="center" shrinkToFit="1"/>
    </xf>
    <xf numFmtId="0" fontId="10" fillId="3" borderId="71" xfId="0" applyFont="1" applyFill="1" applyBorder="1" applyAlignment="1">
      <alignment horizontal="center" vertical="center" shrinkToFit="1"/>
    </xf>
    <xf numFmtId="0" fontId="10" fillId="3" borderId="72" xfId="0" applyFont="1" applyFill="1" applyBorder="1" applyAlignment="1">
      <alignment vertical="center" shrinkToFit="1"/>
    </xf>
    <xf numFmtId="0" fontId="10" fillId="15" borderId="77" xfId="0" applyFont="1" applyFill="1" applyBorder="1" applyAlignment="1">
      <alignment vertical="center" shrinkToFit="1"/>
    </xf>
    <xf numFmtId="2" fontId="10" fillId="14" borderId="77" xfId="0" applyNumberFormat="1" applyFont="1" applyFill="1" applyBorder="1" applyAlignment="1">
      <alignment vertical="center" shrinkToFit="1"/>
    </xf>
    <xf numFmtId="2" fontId="10" fillId="15" borderId="77" xfId="0" applyNumberFormat="1" applyFont="1" applyFill="1" applyBorder="1" applyAlignment="1">
      <alignment vertical="center" shrinkToFit="1"/>
    </xf>
    <xf numFmtId="0" fontId="10" fillId="2" borderId="77" xfId="0" applyFont="1" applyFill="1" applyBorder="1" applyAlignment="1">
      <alignment horizontal="left" vertical="center" shrinkToFit="1"/>
    </xf>
    <xf numFmtId="0" fontId="10" fillId="2" borderId="80" xfId="0" applyFont="1" applyFill="1" applyBorder="1" applyAlignment="1">
      <alignment vertical="center" shrinkToFit="1"/>
    </xf>
    <xf numFmtId="0" fontId="10" fillId="2" borderId="78" xfId="0" applyFont="1" applyFill="1" applyBorder="1" applyAlignment="1">
      <alignment vertical="center" shrinkToFit="1"/>
    </xf>
    <xf numFmtId="0" fontId="10" fillId="0" borderId="74" xfId="0" applyFont="1" applyBorder="1" applyAlignment="1">
      <alignment horizontal="center" vertical="center"/>
    </xf>
    <xf numFmtId="0" fontId="10" fillId="2" borderId="78"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10" fillId="3" borderId="75" xfId="0" applyFont="1" applyFill="1" applyBorder="1" applyAlignment="1">
      <alignment vertical="center" shrinkToFit="1"/>
    </xf>
    <xf numFmtId="0" fontId="10" fillId="15" borderId="78" xfId="0" applyFont="1" applyFill="1" applyBorder="1" applyAlignment="1">
      <alignment vertical="center" shrinkToFit="1"/>
    </xf>
    <xf numFmtId="2" fontId="10" fillId="14" borderId="78" xfId="0" applyNumberFormat="1" applyFont="1" applyFill="1" applyBorder="1" applyAlignment="1">
      <alignment vertical="center" shrinkToFit="1"/>
    </xf>
    <xf numFmtId="2" fontId="10" fillId="15" borderId="78" xfId="0" applyNumberFormat="1" applyFont="1" applyFill="1" applyBorder="1" applyAlignment="1">
      <alignment vertical="center" shrinkToFit="1"/>
    </xf>
    <xf numFmtId="0" fontId="10" fillId="14" borderId="76" xfId="0" applyFont="1" applyFill="1" applyBorder="1" applyAlignment="1">
      <alignment vertical="center" shrinkToFit="1"/>
    </xf>
    <xf numFmtId="0" fontId="10" fillId="14" borderId="134" xfId="0" applyFont="1" applyFill="1" applyBorder="1" applyAlignment="1">
      <alignment horizontal="center" vertical="center" shrinkToFit="1"/>
    </xf>
    <xf numFmtId="193" fontId="10" fillId="3" borderId="0" xfId="0" applyNumberFormat="1" applyFont="1" applyFill="1" applyBorder="1" applyAlignment="1">
      <alignment horizontal="center" vertical="center" shrinkToFit="1"/>
    </xf>
    <xf numFmtId="0" fontId="10" fillId="14" borderId="77" xfId="0" applyFont="1" applyFill="1" applyBorder="1" applyAlignment="1">
      <alignment vertical="center" shrinkToFit="1"/>
    </xf>
    <xf numFmtId="0" fontId="10" fillId="14" borderId="140" xfId="0" applyFont="1" applyFill="1" applyBorder="1" applyAlignment="1">
      <alignment horizontal="center" vertical="center" shrinkToFit="1"/>
    </xf>
    <xf numFmtId="0" fontId="10" fillId="14" borderId="87" xfId="0" applyFont="1" applyFill="1" applyBorder="1" applyAlignment="1">
      <alignment horizontal="center" vertical="center" shrinkToFit="1"/>
    </xf>
    <xf numFmtId="0" fontId="10" fillId="14" borderId="77" xfId="0" applyFont="1" applyFill="1" applyBorder="1" applyAlignment="1">
      <alignment horizontal="center" vertical="center" shrinkToFit="1"/>
    </xf>
    <xf numFmtId="0" fontId="10" fillId="14" borderId="77" xfId="0" applyFont="1" applyFill="1" applyBorder="1" applyAlignment="1">
      <alignment horizontal="left" vertical="center" shrinkToFit="1"/>
    </xf>
    <xf numFmtId="0" fontId="10" fillId="14" borderId="80" xfId="0" applyFont="1" applyFill="1" applyBorder="1" applyAlignment="1">
      <alignment vertical="center" shrinkToFit="1"/>
    </xf>
    <xf numFmtId="0" fontId="10" fillId="14" borderId="78" xfId="0" applyFont="1" applyFill="1" applyBorder="1" applyAlignment="1">
      <alignment vertical="center" shrinkToFit="1"/>
    </xf>
    <xf numFmtId="0" fontId="10" fillId="14" borderId="78" xfId="0" applyFont="1" applyFill="1" applyBorder="1" applyAlignment="1">
      <alignment horizontal="center" vertical="center" shrinkToFit="1"/>
    </xf>
    <xf numFmtId="0" fontId="59" fillId="7" borderId="14" xfId="0" applyFont="1" applyFill="1" applyBorder="1" applyAlignment="1">
      <alignment horizontal="left" vertical="center" shrinkToFit="1"/>
    </xf>
    <xf numFmtId="0" fontId="59" fillId="7" borderId="0" xfId="0" applyFont="1" applyFill="1" applyBorder="1" applyAlignment="1">
      <alignment horizontal="left" vertical="center" shrinkToFit="1"/>
    </xf>
    <xf numFmtId="0" fontId="59" fillId="7" borderId="15" xfId="0" applyFont="1" applyFill="1" applyBorder="1" applyAlignment="1">
      <alignment horizontal="left" vertical="center" shrinkToFit="1"/>
    </xf>
    <xf numFmtId="0" fontId="28" fillId="2" borderId="0" xfId="0" applyFont="1" applyFill="1" applyAlignment="1">
      <alignment horizontal="center" vertical="center" shrinkToFit="1"/>
    </xf>
    <xf numFmtId="0" fontId="8" fillId="0" borderId="10" xfId="0" applyFont="1" applyBorder="1" applyAlignment="1">
      <alignment vertical="center" shrinkToFit="1"/>
    </xf>
    <xf numFmtId="0" fontId="8" fillId="0" borderId="0" xfId="0" applyFont="1" applyBorder="1" applyAlignment="1">
      <alignment vertical="center" shrinkToFit="1"/>
    </xf>
    <xf numFmtId="0" fontId="7" fillId="2" borderId="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176" fontId="7" fillId="2" borderId="8"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shrinkToFit="1"/>
    </xf>
    <xf numFmtId="0" fontId="7" fillId="0" borderId="6" xfId="0" applyFont="1" applyBorder="1" applyAlignment="1">
      <alignment horizontal="left"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0" fontId="14" fillId="0" borderId="0" xfId="0" applyFont="1" applyAlignment="1">
      <alignment horizontal="center" vertical="center"/>
    </xf>
    <xf numFmtId="0" fontId="7" fillId="2" borderId="8"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7" fillId="0" borderId="9"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8" xfId="0" applyFont="1" applyBorder="1" applyAlignment="1">
      <alignment horizontal="distributed" vertical="center" shrinkToFit="1"/>
    </xf>
    <xf numFmtId="0" fontId="7" fillId="0" borderId="5"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1" xfId="0" applyFont="1" applyBorder="1" applyAlignment="1">
      <alignment horizontal="distributed" vertical="center"/>
    </xf>
    <xf numFmtId="0" fontId="7" fillId="2" borderId="1" xfId="0" applyFont="1" applyFill="1" applyBorder="1">
      <alignment vertical="center"/>
    </xf>
    <xf numFmtId="14" fontId="7" fillId="2" borderId="1" xfId="0" applyNumberFormat="1" applyFont="1" applyFill="1" applyBorder="1" applyAlignment="1">
      <alignment horizontal="left" vertical="center"/>
    </xf>
    <xf numFmtId="0" fontId="7" fillId="2" borderId="6" xfId="0" applyFont="1" applyFill="1" applyBorder="1" applyAlignment="1">
      <alignment horizontal="center" vertical="center" shrinkToFit="1"/>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7" fillId="2" borderId="8"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9" fillId="2" borderId="8"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7" fillId="0" borderId="8" xfId="0" applyFont="1" applyBorder="1" applyAlignment="1">
      <alignment horizontal="distributed" vertical="top" shrinkToFit="1"/>
    </xf>
    <xf numFmtId="0" fontId="7" fillId="0" borderId="5" xfId="0" applyFont="1" applyBorder="1" applyAlignment="1">
      <alignment horizontal="distributed" vertical="top" shrinkToFit="1"/>
    </xf>
    <xf numFmtId="0" fontId="7" fillId="0" borderId="6" xfId="0" applyFont="1" applyBorder="1" applyAlignment="1">
      <alignment horizontal="distributed" vertical="top" shrinkToFi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3" fillId="4" borderId="5" xfId="0" applyFont="1" applyFill="1" applyBorder="1" applyAlignment="1">
      <alignment vertical="center" shrinkToFit="1"/>
    </xf>
    <xf numFmtId="0" fontId="13" fillId="4" borderId="6" xfId="0" applyFont="1" applyFill="1" applyBorder="1" applyAlignment="1">
      <alignment vertical="center" shrinkToFit="1"/>
    </xf>
    <xf numFmtId="0" fontId="13" fillId="4" borderId="8" xfId="0" applyFont="1" applyFill="1" applyBorder="1" applyAlignment="1">
      <alignment vertical="center" wrapText="1"/>
    </xf>
    <xf numFmtId="0" fontId="13" fillId="4" borderId="5" xfId="0" applyFont="1" applyFill="1" applyBorder="1" applyAlignment="1">
      <alignment vertical="center" wrapText="1"/>
    </xf>
    <xf numFmtId="0" fontId="13" fillId="4" borderId="6" xfId="0" applyFont="1" applyFill="1" applyBorder="1" applyAlignment="1">
      <alignment vertical="center" wrapText="1"/>
    </xf>
    <xf numFmtId="0" fontId="7" fillId="0" borderId="67" xfId="0" applyFont="1" applyBorder="1" applyAlignment="1">
      <alignment horizontal="left" vertical="center" shrinkToFit="1"/>
    </xf>
    <xf numFmtId="0" fontId="7" fillId="0" borderId="69" xfId="0" applyFont="1" applyBorder="1" applyAlignment="1">
      <alignment horizontal="left" vertical="center" shrinkToFit="1"/>
    </xf>
    <xf numFmtId="0" fontId="7" fillId="2" borderId="67"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176" fontId="7" fillId="2" borderId="67" xfId="0" applyNumberFormat="1" applyFont="1" applyFill="1" applyBorder="1" applyAlignment="1">
      <alignment horizontal="center" vertical="center" shrinkToFit="1"/>
    </xf>
    <xf numFmtId="176" fontId="7" fillId="2" borderId="68" xfId="0" applyNumberFormat="1" applyFont="1" applyFill="1" applyBorder="1" applyAlignment="1">
      <alignment horizontal="center" vertical="center" shrinkToFit="1"/>
    </xf>
    <xf numFmtId="0" fontId="28" fillId="6" borderId="5" xfId="0" applyFont="1" applyFill="1" applyBorder="1">
      <alignment vertical="center"/>
    </xf>
    <xf numFmtId="0" fontId="13" fillId="0" borderId="9" xfId="0" applyFont="1" applyBorder="1" applyAlignment="1">
      <alignment vertical="center" shrinkToFi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14" xfId="0" applyFont="1" applyBorder="1" applyAlignment="1">
      <alignment vertical="center" shrinkToFit="1"/>
    </xf>
    <xf numFmtId="0" fontId="13" fillId="0" borderId="0" xfId="0" applyFont="1" applyBorder="1" applyAlignment="1">
      <alignment vertical="center" shrinkToFit="1"/>
    </xf>
    <xf numFmtId="0" fontId="13" fillId="0" borderId="15" xfId="0" applyFont="1" applyBorder="1" applyAlignment="1">
      <alignment vertical="center" shrinkToFi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3" fillId="0" borderId="5" xfId="0" applyFont="1" applyBorder="1" applyAlignment="1">
      <alignment vertical="center" shrinkToFit="1"/>
    </xf>
    <xf numFmtId="0" fontId="13" fillId="0" borderId="6" xfId="0" applyFont="1" applyBorder="1" applyAlignment="1">
      <alignment vertical="center" shrinkToFit="1"/>
    </xf>
    <xf numFmtId="0" fontId="7" fillId="0" borderId="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2" xfId="0" applyFont="1" applyBorder="1" applyAlignment="1">
      <alignment horizontal="left" vertical="center" shrinkToFit="1"/>
    </xf>
    <xf numFmtId="0" fontId="13" fillId="0" borderId="8" xfId="0" applyFont="1" applyBorder="1" applyAlignment="1">
      <alignment vertical="center" shrinkToFi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69" xfId="0" applyBorder="1" applyAlignment="1">
      <alignment horizontal="left" vertical="center" shrinkToFit="1"/>
    </xf>
    <xf numFmtId="0" fontId="7" fillId="0" borderId="73" xfId="0" applyFont="1" applyBorder="1" applyAlignment="1">
      <alignment horizontal="left" vertical="center" shrinkToFit="1"/>
    </xf>
    <xf numFmtId="0" fontId="0" fillId="0" borderId="75" xfId="0" applyBorder="1" applyAlignment="1">
      <alignment horizontal="left" vertical="center" shrinkToFit="1"/>
    </xf>
    <xf numFmtId="0" fontId="10" fillId="7" borderId="14" xfId="0" applyFont="1" applyFill="1" applyBorder="1">
      <alignment vertical="center"/>
    </xf>
    <xf numFmtId="0" fontId="10" fillId="7" borderId="0" xfId="0" applyFont="1" applyFill="1" applyBorder="1">
      <alignment vertical="center"/>
    </xf>
    <xf numFmtId="0" fontId="10" fillId="7" borderId="15" xfId="0" applyFont="1" applyFill="1" applyBorder="1">
      <alignment vertical="center"/>
    </xf>
    <xf numFmtId="0" fontId="10" fillId="18" borderId="14" xfId="0" applyFont="1" applyFill="1" applyBorder="1">
      <alignment vertical="center"/>
    </xf>
    <xf numFmtId="0" fontId="10" fillId="18" borderId="0" xfId="0" applyFont="1" applyFill="1" applyBorder="1">
      <alignment vertical="center"/>
    </xf>
    <xf numFmtId="0" fontId="10" fillId="18" borderId="15" xfId="0" applyFont="1" applyFill="1" applyBorder="1">
      <alignment vertical="center"/>
    </xf>
    <xf numFmtId="0" fontId="10" fillId="4" borderId="14" xfId="0" applyFont="1" applyFill="1" applyBorder="1">
      <alignment vertical="center"/>
    </xf>
    <xf numFmtId="0" fontId="10" fillId="4" borderId="0" xfId="0" applyFont="1" applyFill="1" applyBorder="1">
      <alignment vertical="center"/>
    </xf>
    <xf numFmtId="0" fontId="10" fillId="4" borderId="15" xfId="0" applyFont="1" applyFill="1" applyBorder="1">
      <alignment vertical="center"/>
    </xf>
    <xf numFmtId="0" fontId="10" fillId="7" borderId="14" xfId="0" applyFont="1" applyFill="1" applyBorder="1" applyAlignment="1">
      <alignment vertical="center" shrinkToFit="1"/>
    </xf>
    <xf numFmtId="0" fontId="10" fillId="7" borderId="0" xfId="0" applyFont="1" applyFill="1" applyBorder="1" applyAlignment="1">
      <alignment vertical="center" shrinkToFit="1"/>
    </xf>
    <xf numFmtId="0" fontId="10" fillId="7" borderId="15" xfId="0" applyFont="1" applyFill="1" applyBorder="1" applyAlignment="1">
      <alignment vertical="center" shrinkToFit="1"/>
    </xf>
    <xf numFmtId="0" fontId="10" fillId="4" borderId="9" xfId="0" applyFont="1" applyFill="1" applyBorder="1">
      <alignment vertical="center"/>
    </xf>
    <xf numFmtId="0" fontId="10" fillId="4" borderId="10" xfId="0" applyFont="1" applyFill="1" applyBorder="1">
      <alignment vertical="center"/>
    </xf>
    <xf numFmtId="0" fontId="10" fillId="4" borderId="11" xfId="0" applyFont="1" applyFill="1" applyBorder="1">
      <alignment vertical="center"/>
    </xf>
    <xf numFmtId="0" fontId="10" fillId="12" borderId="14" xfId="0" applyFont="1" applyFill="1" applyBorder="1">
      <alignment vertical="center"/>
    </xf>
    <xf numFmtId="0" fontId="10" fillId="12" borderId="0" xfId="0" applyFont="1" applyFill="1" applyBorder="1">
      <alignment vertical="center"/>
    </xf>
    <xf numFmtId="0" fontId="10" fillId="12" borderId="15" xfId="0" applyFont="1" applyFill="1" applyBorder="1">
      <alignment vertical="center"/>
    </xf>
    <xf numFmtId="0" fontId="10" fillId="4" borderId="9"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7" borderId="14" xfId="0" applyFont="1" applyFill="1" applyBorder="1" applyAlignment="1">
      <alignment vertical="center" wrapText="1"/>
    </xf>
    <xf numFmtId="0" fontId="10" fillId="7" borderId="0" xfId="0" applyFont="1" applyFill="1" applyBorder="1" applyAlignment="1">
      <alignment vertical="center" wrapText="1"/>
    </xf>
    <xf numFmtId="0" fontId="10" fillId="7" borderId="15" xfId="0" applyFont="1" applyFill="1" applyBorder="1" applyAlignment="1">
      <alignment vertical="center" wrapText="1"/>
    </xf>
    <xf numFmtId="0" fontId="10" fillId="12" borderId="14" xfId="0" applyFont="1" applyFill="1" applyBorder="1" applyAlignment="1">
      <alignment vertical="center" wrapText="1"/>
    </xf>
    <xf numFmtId="0" fontId="10" fillId="12" borderId="0" xfId="0" applyFont="1" applyFill="1" applyBorder="1" applyAlignment="1">
      <alignment vertical="center" wrapText="1"/>
    </xf>
    <xf numFmtId="0" fontId="10" fillId="12" borderId="15" xfId="0" applyFont="1" applyFill="1" applyBorder="1" applyAlignment="1">
      <alignment vertical="center" wrapText="1"/>
    </xf>
    <xf numFmtId="0" fontId="8" fillId="13" borderId="0" xfId="0" applyFont="1" applyFill="1" applyAlignment="1">
      <alignment vertical="center" wrapText="1"/>
    </xf>
    <xf numFmtId="0" fontId="28" fillId="6" borderId="0" xfId="0" applyFont="1" applyFill="1" applyBorder="1">
      <alignment vertical="center"/>
    </xf>
    <xf numFmtId="0" fontId="10" fillId="11" borderId="8" xfId="0" applyFont="1" applyFill="1" applyBorder="1">
      <alignment vertical="center"/>
    </xf>
    <xf numFmtId="0" fontId="10" fillId="11" borderId="5" xfId="0" applyFont="1" applyFill="1" applyBorder="1">
      <alignment vertical="center"/>
    </xf>
    <xf numFmtId="0" fontId="10" fillId="11" borderId="6" xfId="0" applyFont="1" applyFill="1" applyBorder="1">
      <alignment vertical="center"/>
    </xf>
    <xf numFmtId="0" fontId="10" fillId="0" borderId="1" xfId="0" applyFont="1" applyBorder="1" applyAlignment="1">
      <alignment horizontal="center" vertical="center"/>
    </xf>
    <xf numFmtId="0" fontId="10" fillId="0" borderId="14" xfId="0" applyFont="1" applyBorder="1">
      <alignment vertical="center"/>
    </xf>
    <xf numFmtId="0" fontId="10" fillId="0" borderId="0" xfId="0" applyFont="1" applyBorder="1">
      <alignment vertical="center"/>
    </xf>
    <xf numFmtId="0" fontId="10" fillId="0" borderId="15" xfId="0" applyFont="1" applyBorder="1">
      <alignment vertical="center"/>
    </xf>
    <xf numFmtId="0" fontId="10" fillId="11" borderId="14" xfId="0" applyFont="1" applyFill="1" applyBorder="1">
      <alignment vertical="center"/>
    </xf>
    <xf numFmtId="0" fontId="10" fillId="11" borderId="0" xfId="0" applyFont="1" applyFill="1" applyBorder="1">
      <alignment vertical="center"/>
    </xf>
    <xf numFmtId="0" fontId="10" fillId="11" borderId="15" xfId="0" applyFont="1" applyFill="1" applyBorder="1">
      <alignment vertical="center"/>
    </xf>
    <xf numFmtId="0" fontId="10" fillId="11" borderId="14" xfId="0" applyFont="1" applyFill="1" applyBorder="1" applyAlignment="1">
      <alignment vertical="center" wrapText="1"/>
    </xf>
    <xf numFmtId="0" fontId="10" fillId="11" borderId="0" xfId="0" applyFont="1" applyFill="1" applyBorder="1" applyAlignment="1">
      <alignment vertical="center" wrapText="1"/>
    </xf>
    <xf numFmtId="0" fontId="10" fillId="11" borderId="15" xfId="0" applyFont="1" applyFill="1" applyBorder="1" applyAlignment="1">
      <alignment vertical="center" wrapText="1"/>
    </xf>
    <xf numFmtId="0" fontId="13" fillId="5" borderId="2"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4" xfId="0" applyFont="1" applyFill="1" applyBorder="1" applyAlignment="1">
      <alignment horizontal="center" vertical="center" shrinkToFit="1"/>
    </xf>
    <xf numFmtId="0" fontId="12" fillId="3" borderId="19" xfId="0" applyFont="1" applyFill="1" applyBorder="1" applyAlignment="1">
      <alignment vertical="center" shrinkToFit="1"/>
    </xf>
    <xf numFmtId="0" fontId="12" fillId="3" borderId="10" xfId="0" applyFont="1" applyFill="1" applyBorder="1" applyAlignment="1">
      <alignment vertical="center" shrinkToFit="1"/>
    </xf>
    <xf numFmtId="0" fontId="15" fillId="3" borderId="70" xfId="0" applyFont="1" applyFill="1" applyBorder="1" applyAlignment="1">
      <alignment vertical="center" shrinkToFit="1"/>
    </xf>
    <xf numFmtId="0" fontId="0" fillId="0" borderId="72" xfId="0" applyBorder="1" applyAlignment="1">
      <alignment vertical="center" shrinkToFit="1"/>
    </xf>
    <xf numFmtId="0" fontId="13" fillId="5" borderId="1" xfId="0" applyFont="1" applyFill="1" applyBorder="1" applyAlignment="1">
      <alignment horizontal="center" vertical="center" shrinkToFit="1"/>
    </xf>
    <xf numFmtId="0" fontId="12" fillId="3" borderId="0" xfId="0" applyFont="1" applyFill="1" applyBorder="1" applyAlignment="1">
      <alignment vertical="center" shrinkToFit="1"/>
    </xf>
    <xf numFmtId="0" fontId="12" fillId="3" borderId="0" xfId="0" applyFont="1" applyFill="1" applyBorder="1" applyAlignment="1">
      <alignment vertical="top" wrapText="1"/>
    </xf>
    <xf numFmtId="0" fontId="12" fillId="3" borderId="71" xfId="0" applyFont="1" applyFill="1" applyBorder="1" applyAlignment="1">
      <alignment vertical="center" shrinkToFit="1"/>
    </xf>
    <xf numFmtId="0" fontId="12" fillId="3" borderId="18" xfId="0" applyFont="1" applyFill="1" applyBorder="1" applyAlignment="1">
      <alignment vertical="center" shrinkToFit="1"/>
    </xf>
    <xf numFmtId="0" fontId="12" fillId="3" borderId="0" xfId="0" applyFont="1" applyFill="1" applyBorder="1" applyAlignment="1">
      <alignment horizontal="left" vertical="center" shrinkToFit="1"/>
    </xf>
    <xf numFmtId="0" fontId="12" fillId="3" borderId="18" xfId="0" applyFont="1" applyFill="1" applyBorder="1" applyAlignment="1">
      <alignment vertical="top" wrapText="1"/>
    </xf>
    <xf numFmtId="0" fontId="12" fillId="2" borderId="14"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5" xfId="0" applyFont="1" applyFill="1" applyBorder="1" applyAlignment="1">
      <alignment horizontal="center" vertical="top" wrapText="1"/>
    </xf>
    <xf numFmtId="0" fontId="23" fillId="3" borderId="14"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3" fillId="3" borderId="15" xfId="0" applyNumberFormat="1" applyFont="1" applyFill="1" applyBorder="1" applyAlignment="1">
      <alignment vertical="top" wrapText="1"/>
    </xf>
    <xf numFmtId="0" fontId="12" fillId="3" borderId="14" xfId="0" applyFont="1" applyFill="1" applyBorder="1" applyAlignment="1">
      <alignment horizontal="center" vertical="top" wrapText="1"/>
    </xf>
    <xf numFmtId="0" fontId="12" fillId="3" borderId="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23" fillId="3" borderId="8" xfId="0" applyNumberFormat="1" applyFont="1" applyFill="1" applyBorder="1" applyAlignment="1">
      <alignment vertical="top" wrapText="1"/>
    </xf>
    <xf numFmtId="0" fontId="23" fillId="3" borderId="5" xfId="0" applyNumberFormat="1" applyFont="1" applyFill="1" applyBorder="1" applyAlignment="1">
      <alignment vertical="top" wrapText="1"/>
    </xf>
    <xf numFmtId="0" fontId="23" fillId="3" borderId="6" xfId="0" applyNumberFormat="1" applyFont="1" applyFill="1" applyBorder="1" applyAlignment="1">
      <alignment vertical="top" wrapText="1"/>
    </xf>
    <xf numFmtId="0" fontId="15" fillId="3" borderId="10" xfId="0" applyFont="1" applyFill="1" applyBorder="1" applyAlignment="1">
      <alignment vertical="center" shrinkToFit="1"/>
    </xf>
    <xf numFmtId="0" fontId="12" fillId="3" borderId="0" xfId="0" applyFont="1" applyFill="1" applyBorder="1" applyAlignment="1">
      <alignment horizontal="left" vertical="center"/>
    </xf>
    <xf numFmtId="0" fontId="21" fillId="5" borderId="12"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7" xfId="0" applyFont="1" applyFill="1" applyBorder="1" applyAlignment="1">
      <alignment horizontal="center" vertical="center"/>
    </xf>
    <xf numFmtId="0" fontId="12" fillId="3" borderId="14" xfId="0" applyFont="1" applyFill="1" applyBorder="1" applyAlignment="1">
      <alignment horizontal="center" vertical="center" wrapText="1"/>
    </xf>
    <xf numFmtId="0" fontId="25" fillId="3" borderId="9" xfId="0" applyNumberFormat="1" applyFont="1" applyFill="1" applyBorder="1" applyAlignment="1">
      <alignment vertical="top" wrapText="1"/>
    </xf>
    <xf numFmtId="0" fontId="25" fillId="3" borderId="10" xfId="0" applyNumberFormat="1" applyFont="1" applyFill="1" applyBorder="1" applyAlignment="1">
      <alignment vertical="top" wrapText="1"/>
    </xf>
    <xf numFmtId="0" fontId="25" fillId="3" borderId="11" xfId="0" applyNumberFormat="1" applyFont="1" applyFill="1" applyBorder="1" applyAlignment="1">
      <alignment vertical="top" wrapText="1"/>
    </xf>
    <xf numFmtId="0" fontId="23" fillId="3" borderId="14" xfId="0" applyNumberFormat="1" applyFont="1" applyFill="1" applyBorder="1" applyAlignment="1">
      <alignment vertical="top" shrinkToFit="1"/>
    </xf>
    <xf numFmtId="0" fontId="23" fillId="3" borderId="0" xfId="0" applyNumberFormat="1" applyFont="1" applyFill="1" applyBorder="1" applyAlignment="1">
      <alignment vertical="top" shrinkToFit="1"/>
    </xf>
    <xf numFmtId="0" fontId="23" fillId="3" borderId="15" xfId="0" applyNumberFormat="1" applyFont="1" applyFill="1" applyBorder="1" applyAlignment="1">
      <alignment vertical="top" shrinkToFit="1"/>
    </xf>
    <xf numFmtId="0" fontId="23"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3" borderId="0" xfId="0" applyFont="1" applyFill="1" applyBorder="1" applyAlignment="1">
      <alignment horizontal="right" vertical="center"/>
    </xf>
    <xf numFmtId="0" fontId="12" fillId="3" borderId="0" xfId="0" applyFont="1" applyFill="1" applyAlignment="1">
      <alignment vertical="center"/>
    </xf>
    <xf numFmtId="0" fontId="17" fillId="3" borderId="0" xfId="0" applyFont="1" applyFill="1" applyAlignment="1">
      <alignment horizontal="right" vertical="center"/>
    </xf>
    <xf numFmtId="0" fontId="21" fillId="3" borderId="0" xfId="0" applyFont="1" applyFill="1" applyAlignment="1">
      <alignment vertical="center"/>
    </xf>
    <xf numFmtId="0" fontId="35" fillId="2" borderId="0" xfId="0" applyFont="1" applyFill="1" applyAlignment="1">
      <alignment vertical="center" shrinkToFit="1"/>
    </xf>
    <xf numFmtId="0" fontId="35" fillId="4" borderId="0" xfId="0" applyFont="1" applyFill="1" applyAlignment="1">
      <alignment vertical="center" shrinkToFit="1"/>
    </xf>
    <xf numFmtId="0" fontId="7" fillId="6" borderId="0" xfId="0" applyFont="1" applyFill="1" applyAlignment="1">
      <alignment vertical="center" shrinkToFit="1"/>
    </xf>
    <xf numFmtId="0" fontId="12" fillId="2" borderId="0" xfId="0" applyFont="1" applyFill="1" applyBorder="1" applyAlignment="1">
      <alignment vertical="center" shrinkToFit="1"/>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7" fillId="3" borderId="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2" fillId="2" borderId="0" xfId="0" applyFont="1" applyFill="1" applyAlignment="1">
      <alignment vertical="center" wrapText="1"/>
    </xf>
    <xf numFmtId="0" fontId="12" fillId="2" borderId="5" xfId="0" applyFont="1" applyFill="1" applyBorder="1" applyAlignment="1">
      <alignment vertical="center" wrapText="1"/>
    </xf>
    <xf numFmtId="0" fontId="21" fillId="3" borderId="0" xfId="0" applyFont="1" applyFill="1" applyAlignment="1">
      <alignment vertical="center" shrinkToFit="1"/>
    </xf>
    <xf numFmtId="0" fontId="12" fillId="6" borderId="0" xfId="0" applyFont="1" applyFill="1" applyBorder="1" applyAlignment="1">
      <alignment vertical="center" shrinkToFit="1"/>
    </xf>
    <xf numFmtId="0" fontId="21" fillId="3" borderId="0" xfId="0" applyFont="1" applyFill="1" applyBorder="1" applyAlignment="1">
      <alignment vertical="center"/>
    </xf>
    <xf numFmtId="0" fontId="12" fillId="3" borderId="71" xfId="0" applyFont="1" applyFill="1" applyBorder="1" applyAlignment="1">
      <alignment horizontal="left" vertical="center" shrinkToFit="1"/>
    </xf>
    <xf numFmtId="0" fontId="12" fillId="3" borderId="0" xfId="0" applyFont="1" applyFill="1" applyAlignment="1">
      <alignment vertical="center" wrapText="1"/>
    </xf>
    <xf numFmtId="0" fontId="0" fillId="0" borderId="0" xfId="0" applyAlignment="1">
      <alignment vertical="center" wrapText="1"/>
    </xf>
    <xf numFmtId="176" fontId="23" fillId="6" borderId="0" xfId="0" applyNumberFormat="1" applyFont="1" applyFill="1" applyBorder="1" applyAlignment="1">
      <alignment horizontal="center" vertical="top" shrinkToFit="1"/>
    </xf>
    <xf numFmtId="0" fontId="12" fillId="3" borderId="0" xfId="0" applyFont="1" applyFill="1" applyAlignment="1">
      <alignment vertical="center" shrinkToFit="1"/>
    </xf>
    <xf numFmtId="0" fontId="23" fillId="3" borderId="14" xfId="0" applyNumberFormat="1" applyFont="1" applyFill="1" applyBorder="1" applyAlignment="1">
      <alignment horizontal="left" vertical="top" shrinkToFit="1"/>
    </xf>
    <xf numFmtId="0" fontId="23" fillId="3" borderId="0" xfId="0" applyNumberFormat="1" applyFont="1" applyFill="1" applyBorder="1" applyAlignment="1">
      <alignment horizontal="left" vertical="top" shrinkToFit="1"/>
    </xf>
    <xf numFmtId="176" fontId="23" fillId="2" borderId="16" xfId="0" applyNumberFormat="1" applyFont="1" applyFill="1" applyBorder="1" applyAlignment="1">
      <alignment horizontal="center" vertical="top" shrinkToFit="1"/>
    </xf>
    <xf numFmtId="176" fontId="23" fillId="2" borderId="17" xfId="0" applyNumberFormat="1" applyFont="1" applyFill="1" applyBorder="1" applyAlignment="1">
      <alignment horizontal="center" vertical="top" shrinkToFit="1"/>
    </xf>
    <xf numFmtId="176" fontId="23" fillId="6" borderId="16" xfId="0" applyNumberFormat="1" applyFont="1" applyFill="1" applyBorder="1" applyAlignment="1">
      <alignment horizontal="center" vertical="top" shrinkToFit="1"/>
    </xf>
    <xf numFmtId="176" fontId="23" fillId="6" borderId="17" xfId="0" applyNumberFormat="1" applyFont="1" applyFill="1" applyBorder="1" applyAlignment="1">
      <alignment horizontal="center" vertical="top" shrinkToFit="1"/>
    </xf>
    <xf numFmtId="0" fontId="12" fillId="0" borderId="62" xfId="0" applyFont="1" applyFill="1" applyBorder="1" applyAlignment="1">
      <alignment wrapText="1"/>
    </xf>
    <xf numFmtId="0" fontId="12" fillId="0" borderId="63" xfId="0" applyFont="1" applyFill="1" applyBorder="1" applyAlignment="1"/>
    <xf numFmtId="0" fontId="12" fillId="0" borderId="64" xfId="0" applyFont="1" applyFill="1" applyBorder="1" applyAlignment="1"/>
    <xf numFmtId="49" fontId="25" fillId="0" borderId="62" xfId="0" applyNumberFormat="1" applyFont="1" applyFill="1" applyBorder="1" applyAlignment="1">
      <alignment vertical="top" wrapText="1"/>
    </xf>
    <xf numFmtId="0" fontId="25" fillId="0" borderId="63" xfId="0" applyFont="1" applyFill="1" applyBorder="1" applyAlignment="1">
      <alignment vertical="top"/>
    </xf>
    <xf numFmtId="0" fontId="25" fillId="0" borderId="64" xfId="0" applyFont="1" applyFill="1" applyBorder="1" applyAlignment="1">
      <alignment vertical="top"/>
    </xf>
    <xf numFmtId="0" fontId="16" fillId="0" borderId="5" xfId="0" applyFont="1" applyFill="1" applyBorder="1" applyAlignment="1">
      <alignment horizontal="left"/>
    </xf>
    <xf numFmtId="0" fontId="16" fillId="0" borderId="0" xfId="0" applyFont="1" applyFill="1" applyBorder="1" applyAlignment="1">
      <alignment horizontal="left"/>
    </xf>
    <xf numFmtId="0" fontId="27" fillId="0" borderId="0" xfId="0" applyFont="1" applyFill="1" applyAlignment="1">
      <alignment horizontal="left"/>
    </xf>
    <xf numFmtId="0" fontId="27" fillId="0" borderId="22" xfId="0" applyFont="1" applyFill="1" applyBorder="1" applyAlignment="1">
      <alignment horizontal="center" vertical="center" textRotation="255"/>
    </xf>
    <xf numFmtId="0" fontId="27" fillId="0" borderId="13" xfId="0" applyFont="1" applyFill="1" applyBorder="1" applyAlignment="1">
      <alignment horizontal="center" vertical="center" textRotation="255"/>
    </xf>
    <xf numFmtId="0" fontId="27" fillId="0" borderId="39" xfId="0" applyFont="1" applyFill="1" applyBorder="1" applyAlignment="1">
      <alignment horizontal="center" vertical="center" textRotation="255"/>
    </xf>
    <xf numFmtId="0" fontId="12" fillId="0" borderId="24" xfId="0" applyFont="1" applyFill="1" applyBorder="1" applyAlignment="1">
      <alignment horizontal="center"/>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6" xfId="0" applyFont="1" applyFill="1" applyBorder="1" applyAlignment="1">
      <alignment horizontal="center" vertical="center"/>
    </xf>
    <xf numFmtId="0" fontId="30" fillId="0" borderId="65" xfId="0" applyFont="1" applyFill="1" applyBorder="1" applyAlignment="1">
      <alignment horizontal="center"/>
    </xf>
    <xf numFmtId="0" fontId="32" fillId="0" borderId="3" xfId="0" applyFont="1" applyFill="1" applyBorder="1" applyAlignment="1">
      <alignment horizontal="center"/>
    </xf>
    <xf numFmtId="0" fontId="32" fillId="0" borderId="55" xfId="0" applyFont="1" applyFill="1" applyBorder="1" applyAlignment="1">
      <alignment horizontal="center"/>
    </xf>
    <xf numFmtId="0" fontId="11" fillId="3" borderId="10" xfId="0" applyFont="1" applyFill="1" applyBorder="1" applyAlignment="1">
      <alignment horizontal="center" vertical="center"/>
    </xf>
    <xf numFmtId="2" fontId="10" fillId="15" borderId="74" xfId="0" applyNumberFormat="1" applyFont="1" applyFill="1" applyBorder="1" applyAlignment="1">
      <alignment horizontal="center" vertical="center" shrinkToFit="1"/>
    </xf>
    <xf numFmtId="2" fontId="10" fillId="15" borderId="75" xfId="0" applyNumberFormat="1" applyFont="1" applyFill="1" applyBorder="1" applyAlignment="1">
      <alignment horizontal="center" vertical="center" shrinkToFit="1"/>
    </xf>
    <xf numFmtId="0" fontId="10" fillId="14" borderId="78" xfId="0" applyFont="1" applyFill="1" applyBorder="1" applyAlignment="1">
      <alignment vertical="center" shrinkToFit="1"/>
    </xf>
    <xf numFmtId="0" fontId="10" fillId="14" borderId="73" xfId="0" applyFont="1" applyFill="1" applyBorder="1" applyAlignment="1">
      <alignment horizontal="left" vertical="center" shrinkToFit="1"/>
    </xf>
    <xf numFmtId="0" fontId="10" fillId="14" borderId="75" xfId="0" applyFont="1" applyFill="1" applyBorder="1" applyAlignment="1">
      <alignment horizontal="left" vertical="center" shrinkToFit="1"/>
    </xf>
    <xf numFmtId="49" fontId="10" fillId="14" borderId="73" xfId="0" applyNumberFormat="1" applyFont="1" applyFill="1" applyBorder="1" applyAlignment="1">
      <alignment horizontal="center" vertical="center" shrinkToFit="1"/>
    </xf>
    <xf numFmtId="49" fontId="10" fillId="14" borderId="74" xfId="0" applyNumberFormat="1" applyFont="1" applyFill="1" applyBorder="1" applyAlignment="1">
      <alignment horizontal="center" vertical="center" shrinkToFit="1"/>
    </xf>
    <xf numFmtId="49" fontId="10" fillId="14" borderId="75" xfId="0" applyNumberFormat="1" applyFont="1" applyFill="1" applyBorder="1" applyAlignment="1">
      <alignment horizontal="center" vertical="center" shrinkToFit="1"/>
    </xf>
    <xf numFmtId="2" fontId="10" fillId="14" borderId="73" xfId="0" applyNumberFormat="1" applyFont="1" applyFill="1" applyBorder="1" applyAlignment="1">
      <alignment horizontal="center" vertical="center" shrinkToFit="1"/>
    </xf>
    <xf numFmtId="2" fontId="10" fillId="14" borderId="74" xfId="0" applyNumberFormat="1" applyFont="1" applyFill="1" applyBorder="1" applyAlignment="1">
      <alignment horizontal="center" vertical="center" shrinkToFit="1"/>
    </xf>
    <xf numFmtId="192" fontId="10" fillId="15" borderId="73" xfId="0" applyNumberFormat="1" applyFont="1" applyFill="1" applyBorder="1" applyAlignment="1">
      <alignment horizontal="center" vertical="center"/>
    </xf>
    <xf numFmtId="192" fontId="10" fillId="15" borderId="75" xfId="0" applyNumberFormat="1" applyFont="1" applyFill="1" applyBorder="1" applyAlignment="1">
      <alignment horizontal="center" vertical="center"/>
    </xf>
    <xf numFmtId="2" fontId="10" fillId="15" borderId="78" xfId="0" applyNumberFormat="1" applyFont="1" applyFill="1" applyBorder="1" applyAlignment="1">
      <alignment horizontal="center" vertical="center" shrinkToFit="1"/>
    </xf>
    <xf numFmtId="2" fontId="10" fillId="15" borderId="73" xfId="0" applyNumberFormat="1" applyFont="1" applyFill="1" applyBorder="1" applyAlignment="1">
      <alignment horizontal="center" vertical="center" shrinkToFit="1"/>
    </xf>
    <xf numFmtId="0" fontId="10" fillId="15" borderId="73" xfId="0" applyFont="1" applyFill="1" applyBorder="1" applyAlignment="1">
      <alignment horizontal="center" vertical="center"/>
    </xf>
    <xf numFmtId="0" fontId="10" fillId="15" borderId="74" xfId="0" applyFont="1" applyFill="1" applyBorder="1" applyAlignment="1">
      <alignment horizontal="center" vertical="center"/>
    </xf>
    <xf numFmtId="2" fontId="10" fillId="15" borderId="71" xfId="0" applyNumberFormat="1" applyFont="1" applyFill="1" applyBorder="1" applyAlignment="1">
      <alignment horizontal="center" vertical="center" shrinkToFit="1"/>
    </xf>
    <xf numFmtId="2" fontId="10" fillId="15" borderId="72" xfId="0" applyNumberFormat="1" applyFont="1" applyFill="1" applyBorder="1" applyAlignment="1">
      <alignment horizontal="center" vertical="center" shrinkToFit="1"/>
    </xf>
    <xf numFmtId="0" fontId="10" fillId="14" borderId="77" xfId="0" applyFont="1" applyFill="1" applyBorder="1" applyAlignment="1">
      <alignment vertical="center" shrinkToFit="1"/>
    </xf>
    <xf numFmtId="0" fontId="10" fillId="14" borderId="70" xfId="0" applyFont="1" applyFill="1" applyBorder="1" applyAlignment="1">
      <alignment horizontal="left" vertical="center" shrinkToFit="1"/>
    </xf>
    <xf numFmtId="0" fontId="10" fillId="14" borderId="72" xfId="0" applyFont="1" applyFill="1" applyBorder="1" applyAlignment="1">
      <alignment horizontal="left" vertical="center" shrinkToFit="1"/>
    </xf>
    <xf numFmtId="49" fontId="10" fillId="14" borderId="70" xfId="0" applyNumberFormat="1" applyFont="1" applyFill="1" applyBorder="1" applyAlignment="1">
      <alignment horizontal="center" vertical="center" shrinkToFit="1"/>
    </xf>
    <xf numFmtId="49" fontId="10" fillId="14" borderId="71" xfId="0" applyNumberFormat="1" applyFont="1" applyFill="1" applyBorder="1" applyAlignment="1">
      <alignment horizontal="center" vertical="center" shrinkToFit="1"/>
    </xf>
    <xf numFmtId="49" fontId="10" fillId="14" borderId="72" xfId="0" applyNumberFormat="1" applyFont="1" applyFill="1" applyBorder="1" applyAlignment="1">
      <alignment horizontal="center" vertical="center" shrinkToFit="1"/>
    </xf>
    <xf numFmtId="2" fontId="10" fillId="14" borderId="70" xfId="0" applyNumberFormat="1" applyFont="1" applyFill="1" applyBorder="1" applyAlignment="1">
      <alignment horizontal="center" vertical="center" shrinkToFit="1"/>
    </xf>
    <xf numFmtId="2" fontId="10" fillId="14" borderId="71" xfId="0" applyNumberFormat="1" applyFont="1" applyFill="1" applyBorder="1" applyAlignment="1">
      <alignment horizontal="center" vertical="center" shrinkToFit="1"/>
    </xf>
    <xf numFmtId="192" fontId="10" fillId="15" borderId="70" xfId="0" applyNumberFormat="1" applyFont="1" applyFill="1" applyBorder="1" applyAlignment="1">
      <alignment horizontal="center" vertical="center"/>
    </xf>
    <xf numFmtId="192" fontId="10" fillId="15" borderId="72" xfId="0" applyNumberFormat="1" applyFont="1" applyFill="1" applyBorder="1" applyAlignment="1">
      <alignment horizontal="center" vertical="center"/>
    </xf>
    <xf numFmtId="2" fontId="10" fillId="15" borderId="77" xfId="0" applyNumberFormat="1" applyFont="1" applyFill="1" applyBorder="1" applyAlignment="1">
      <alignment horizontal="center" vertical="center" shrinkToFit="1"/>
    </xf>
    <xf numFmtId="2" fontId="10" fillId="15" borderId="70" xfId="0" applyNumberFormat="1" applyFont="1" applyFill="1" applyBorder="1" applyAlignment="1">
      <alignment horizontal="center" vertical="center" shrinkToFit="1"/>
    </xf>
    <xf numFmtId="0" fontId="10" fillId="15" borderId="70" xfId="0" applyFont="1" applyFill="1" applyBorder="1" applyAlignment="1">
      <alignment horizontal="center" vertical="center"/>
    </xf>
    <xf numFmtId="0" fontId="10" fillId="15" borderId="71" xfId="0" applyFont="1" applyFill="1" applyBorder="1" applyAlignment="1">
      <alignment horizontal="center" vertical="center"/>
    </xf>
    <xf numFmtId="0" fontId="10" fillId="14" borderId="86" xfId="0" applyFont="1" applyFill="1" applyBorder="1" applyAlignment="1">
      <alignment vertical="center" shrinkToFit="1"/>
    </xf>
    <xf numFmtId="0" fontId="10" fillId="14" borderId="87" xfId="0" applyFont="1" applyFill="1" applyBorder="1" applyAlignment="1">
      <alignment horizontal="left" vertical="center" shrinkToFit="1"/>
    </xf>
    <xf numFmtId="0" fontId="10" fillId="14" borderId="88" xfId="0" applyFont="1" applyFill="1" applyBorder="1" applyAlignment="1">
      <alignment horizontal="left" vertical="center" shrinkToFit="1"/>
    </xf>
    <xf numFmtId="49" fontId="10" fillId="14" borderId="87" xfId="0" applyNumberFormat="1" applyFont="1" applyFill="1" applyBorder="1" applyAlignment="1">
      <alignment horizontal="center" vertical="center" shrinkToFit="1"/>
    </xf>
    <xf numFmtId="49" fontId="10" fillId="14" borderId="19" xfId="0" applyNumberFormat="1" applyFont="1" applyFill="1" applyBorder="1" applyAlignment="1">
      <alignment horizontal="center" vertical="center" shrinkToFit="1"/>
    </xf>
    <xf numFmtId="49" fontId="10" fillId="14" borderId="88" xfId="0" applyNumberFormat="1" applyFont="1" applyFill="1" applyBorder="1" applyAlignment="1">
      <alignment horizontal="center" vertical="center" shrinkToFit="1"/>
    </xf>
    <xf numFmtId="2" fontId="10" fillId="14" borderId="87" xfId="0" applyNumberFormat="1" applyFont="1" applyFill="1" applyBorder="1" applyAlignment="1">
      <alignment horizontal="center" vertical="center" shrinkToFit="1"/>
    </xf>
    <xf numFmtId="2" fontId="10" fillId="14" borderId="19" xfId="0" applyNumberFormat="1" applyFont="1" applyFill="1" applyBorder="1" applyAlignment="1">
      <alignment horizontal="center" vertical="center" shrinkToFit="1"/>
    </xf>
    <xf numFmtId="0" fontId="10" fillId="14" borderId="139" xfId="0" applyFont="1" applyFill="1" applyBorder="1" applyAlignment="1">
      <alignment vertical="center" shrinkToFit="1"/>
    </xf>
    <xf numFmtId="0" fontId="10" fillId="14" borderId="140" xfId="0" applyFont="1" applyFill="1" applyBorder="1" applyAlignment="1">
      <alignment vertical="center" shrinkToFit="1"/>
    </xf>
    <xf numFmtId="0" fontId="10" fillId="14" borderId="141" xfId="0" applyFont="1" applyFill="1" applyBorder="1" applyAlignment="1">
      <alignment horizontal="left" vertical="center" shrinkToFit="1"/>
    </xf>
    <xf numFmtId="0" fontId="10" fillId="14" borderId="142" xfId="0" applyFont="1" applyFill="1" applyBorder="1" applyAlignment="1">
      <alignment horizontal="left" vertical="center" shrinkToFit="1"/>
    </xf>
    <xf numFmtId="49" fontId="10" fillId="14" borderId="141" xfId="0" applyNumberFormat="1" applyFont="1" applyFill="1" applyBorder="1" applyAlignment="1">
      <alignment horizontal="center" vertical="center" shrinkToFit="1"/>
    </xf>
    <xf numFmtId="49" fontId="10" fillId="14" borderId="143" xfId="0" applyNumberFormat="1" applyFont="1" applyFill="1" applyBorder="1" applyAlignment="1">
      <alignment horizontal="center" vertical="center" shrinkToFit="1"/>
    </xf>
    <xf numFmtId="49" fontId="10" fillId="14" borderId="142" xfId="0" applyNumberFormat="1" applyFont="1" applyFill="1" applyBorder="1" applyAlignment="1">
      <alignment horizontal="center" vertical="center" shrinkToFit="1"/>
    </xf>
    <xf numFmtId="2" fontId="10" fillId="14" borderId="141" xfId="0" applyNumberFormat="1" applyFont="1" applyFill="1" applyBorder="1" applyAlignment="1">
      <alignment horizontal="center" vertical="center" shrinkToFit="1"/>
    </xf>
    <xf numFmtId="2" fontId="10" fillId="14" borderId="143" xfId="0" applyNumberFormat="1" applyFont="1" applyFill="1" applyBorder="1" applyAlignment="1">
      <alignment horizontal="center" vertical="center" shrinkToFit="1"/>
    </xf>
    <xf numFmtId="2" fontId="10" fillId="15" borderId="68" xfId="0" applyNumberFormat="1" applyFont="1" applyFill="1" applyBorder="1" applyAlignment="1">
      <alignment horizontal="center" vertical="center" shrinkToFit="1"/>
    </xf>
    <xf numFmtId="2" fontId="10" fillId="15" borderId="69" xfId="0" applyNumberFormat="1" applyFont="1" applyFill="1" applyBorder="1" applyAlignment="1">
      <alignment horizontal="center" vertical="center" shrinkToFit="1"/>
    </xf>
    <xf numFmtId="0" fontId="10" fillId="14" borderId="133" xfId="0" applyFont="1" applyFill="1" applyBorder="1" applyAlignment="1">
      <alignment vertical="center" shrinkToFit="1"/>
    </xf>
    <xf numFmtId="0" fontId="10" fillId="14" borderId="134" xfId="0" applyFont="1" applyFill="1" applyBorder="1" applyAlignment="1">
      <alignment vertical="center" shrinkToFit="1"/>
    </xf>
    <xf numFmtId="0" fontId="10" fillId="14" borderId="135" xfId="0" applyFont="1" applyFill="1" applyBorder="1" applyAlignment="1">
      <alignment horizontal="left" vertical="center" shrinkToFit="1"/>
    </xf>
    <xf numFmtId="0" fontId="10" fillId="14" borderId="136" xfId="0" applyFont="1" applyFill="1" applyBorder="1" applyAlignment="1">
      <alignment horizontal="left" vertical="center" shrinkToFit="1"/>
    </xf>
    <xf numFmtId="49" fontId="10" fillId="14" borderId="135" xfId="0" applyNumberFormat="1" applyFont="1" applyFill="1" applyBorder="1" applyAlignment="1">
      <alignment horizontal="center" vertical="center" shrinkToFit="1"/>
    </xf>
    <xf numFmtId="49" fontId="10" fillId="14" borderId="137" xfId="0" applyNumberFormat="1" applyFont="1" applyFill="1" applyBorder="1" applyAlignment="1">
      <alignment horizontal="center" vertical="center" shrinkToFit="1"/>
    </xf>
    <xf numFmtId="49" fontId="10" fillId="14" borderId="136" xfId="0" applyNumberFormat="1" applyFont="1" applyFill="1" applyBorder="1" applyAlignment="1">
      <alignment horizontal="center" vertical="center" shrinkToFit="1"/>
    </xf>
    <xf numFmtId="2" fontId="10" fillId="14" borderId="135" xfId="0" applyNumberFormat="1" applyFont="1" applyFill="1" applyBorder="1" applyAlignment="1">
      <alignment horizontal="center" vertical="center" shrinkToFit="1"/>
    </xf>
    <xf numFmtId="2" fontId="10" fillId="14" borderId="137" xfId="0" applyNumberFormat="1" applyFont="1" applyFill="1" applyBorder="1" applyAlignment="1">
      <alignment horizontal="center" vertical="center" shrinkToFit="1"/>
    </xf>
    <xf numFmtId="192" fontId="10" fillId="15" borderId="67" xfId="0" applyNumberFormat="1" applyFont="1" applyFill="1" applyBorder="1" applyAlignment="1">
      <alignment horizontal="center" vertical="center"/>
    </xf>
    <xf numFmtId="192" fontId="10" fillId="15" borderId="69" xfId="0" applyNumberFormat="1" applyFont="1" applyFill="1" applyBorder="1" applyAlignment="1">
      <alignment horizontal="center" vertical="center"/>
    </xf>
    <xf numFmtId="2" fontId="10" fillId="15" borderId="76" xfId="0" applyNumberFormat="1" applyFont="1" applyFill="1" applyBorder="1" applyAlignment="1">
      <alignment horizontal="center" vertical="center" shrinkToFit="1"/>
    </xf>
    <xf numFmtId="2" fontId="10" fillId="15" borderId="67" xfId="0" applyNumberFormat="1" applyFont="1" applyFill="1" applyBorder="1" applyAlignment="1">
      <alignment horizontal="center" vertical="center" shrinkToFit="1"/>
    </xf>
    <xf numFmtId="0" fontId="10" fillId="15" borderId="67" xfId="0" applyFont="1" applyFill="1" applyBorder="1" applyAlignment="1">
      <alignment horizontal="center" vertical="center"/>
    </xf>
    <xf numFmtId="0" fontId="10" fillId="15" borderId="68" xfId="0" applyFont="1" applyFill="1" applyBorder="1" applyAlignment="1">
      <alignment horizontal="center" vertical="center"/>
    </xf>
    <xf numFmtId="0" fontId="61" fillId="16" borderId="2" xfId="0" applyFont="1" applyFill="1" applyBorder="1" applyAlignment="1">
      <alignment horizontal="center" vertical="center"/>
    </xf>
    <xf numFmtId="0" fontId="61" fillId="16" borderId="3" xfId="0" applyFont="1" applyFill="1" applyBorder="1" applyAlignment="1">
      <alignment horizontal="center" vertical="center"/>
    </xf>
    <xf numFmtId="0" fontId="61" fillId="16" borderId="4" xfId="0" applyFont="1" applyFill="1" applyBorder="1" applyAlignment="1">
      <alignment horizontal="center" vertical="center"/>
    </xf>
    <xf numFmtId="0" fontId="10" fillId="17" borderId="12" xfId="0" applyFont="1" applyFill="1" applyBorder="1" applyAlignment="1">
      <alignment horizontal="center" vertical="center" shrinkToFit="1"/>
    </xf>
    <xf numFmtId="0" fontId="10" fillId="17" borderId="9" xfId="0" applyFont="1" applyFill="1" applyBorder="1" applyAlignment="1">
      <alignment horizontal="center" vertical="center"/>
    </xf>
    <xf numFmtId="0" fontId="10" fillId="17" borderId="10" xfId="0" applyFont="1" applyFill="1" applyBorder="1" applyAlignment="1">
      <alignment horizontal="center" vertical="center"/>
    </xf>
    <xf numFmtId="0" fontId="10" fillId="17" borderId="11" xfId="0" applyFont="1" applyFill="1" applyBorder="1" applyAlignment="1">
      <alignment horizontal="center" vertical="center"/>
    </xf>
    <xf numFmtId="0" fontId="10" fillId="3" borderId="20" xfId="0" applyFont="1" applyFill="1" applyBorder="1" applyAlignment="1">
      <alignment horizontal="center" vertical="center" shrinkToFit="1"/>
    </xf>
    <xf numFmtId="176" fontId="10" fillId="15" borderId="20" xfId="0" applyNumberFormat="1" applyFont="1" applyFill="1" applyBorder="1" applyAlignment="1">
      <alignment vertical="center" shrinkToFit="1"/>
    </xf>
    <xf numFmtId="0" fontId="61" fillId="16" borderId="1" xfId="0" applyFont="1" applyFill="1" applyBorder="1" applyAlignment="1">
      <alignment horizontal="center" vertical="center"/>
    </xf>
    <xf numFmtId="0" fontId="10" fillId="14" borderId="29" xfId="0" applyFont="1" applyFill="1" applyBorder="1" applyAlignment="1">
      <alignment horizontal="left" vertical="center" shrinkToFit="1"/>
    </xf>
    <xf numFmtId="0" fontId="10" fillId="14" borderId="130" xfId="0" applyFont="1" applyFill="1" applyBorder="1" applyAlignment="1">
      <alignment horizontal="left" vertical="center" shrinkToFit="1"/>
    </xf>
    <xf numFmtId="0" fontId="10" fillId="14" borderId="20" xfId="0" applyFont="1" applyFill="1" applyBorder="1" applyAlignment="1">
      <alignment horizontal="left" vertical="center" shrinkToFit="1"/>
    </xf>
    <xf numFmtId="0" fontId="10" fillId="14" borderId="132" xfId="0" applyFont="1" applyFill="1" applyBorder="1" applyAlignment="1">
      <alignment horizontal="left" vertical="center" shrinkToFit="1"/>
    </xf>
    <xf numFmtId="49" fontId="10" fillId="14" borderId="29" xfId="0" applyNumberFormat="1" applyFont="1" applyFill="1" applyBorder="1" applyAlignment="1">
      <alignment horizontal="center" vertical="center" shrinkToFit="1"/>
    </xf>
    <xf numFmtId="49" fontId="10" fillId="14" borderId="20" xfId="0" applyNumberFormat="1" applyFont="1" applyFill="1" applyBorder="1" applyAlignment="1">
      <alignment horizontal="center" vertical="center" shrinkToFit="1"/>
    </xf>
    <xf numFmtId="0" fontId="10" fillId="3" borderId="29" xfId="0" applyFont="1" applyFill="1" applyBorder="1" applyAlignment="1">
      <alignment horizontal="center" vertical="center" shrinkToFit="1"/>
    </xf>
    <xf numFmtId="2" fontId="10" fillId="14" borderId="29" xfId="0" applyNumberFormat="1" applyFont="1" applyFill="1" applyBorder="1" applyAlignment="1">
      <alignment horizontal="center" vertical="center" shrinkToFit="1"/>
    </xf>
    <xf numFmtId="2" fontId="10" fillId="14" borderId="20" xfId="0" applyNumberFormat="1" applyFont="1" applyFill="1" applyBorder="1" applyAlignment="1">
      <alignment horizontal="center" vertical="center" shrinkToFit="1"/>
    </xf>
    <xf numFmtId="0" fontId="10" fillId="3" borderId="23" xfId="0" applyFont="1" applyFill="1" applyBorder="1" applyAlignment="1">
      <alignment vertical="center" shrinkToFit="1"/>
    </xf>
    <xf numFmtId="0" fontId="10" fillId="3" borderId="40" xfId="0" applyFont="1" applyFill="1" applyBorder="1" applyAlignment="1">
      <alignment vertical="center" shrinkToFit="1"/>
    </xf>
    <xf numFmtId="0" fontId="26" fillId="3" borderId="0" xfId="0" applyFont="1" applyFill="1" applyBorder="1" applyAlignment="1">
      <alignment horizontal="right" vertical="center"/>
    </xf>
    <xf numFmtId="0" fontId="26" fillId="3" borderId="15" xfId="0" applyFont="1" applyFill="1" applyBorder="1" applyAlignment="1">
      <alignment horizontal="right" vertical="center"/>
    </xf>
    <xf numFmtId="2" fontId="24" fillId="6" borderId="8" xfId="0" applyNumberFormat="1" applyFont="1" applyFill="1" applyBorder="1" applyAlignment="1">
      <alignment horizontal="right" vertical="center" shrinkToFit="1"/>
    </xf>
    <xf numFmtId="2" fontId="24" fillId="6" borderId="6" xfId="0" applyNumberFormat="1" applyFont="1" applyFill="1" applyBorder="1" applyAlignment="1">
      <alignment horizontal="right" vertical="center" shrinkToFit="1"/>
    </xf>
    <xf numFmtId="0" fontId="10" fillId="3" borderId="21" xfId="0" applyFont="1" applyFill="1" applyBorder="1" applyAlignment="1">
      <alignment vertical="center" shrinkToFit="1"/>
    </xf>
    <xf numFmtId="0" fontId="10" fillId="3" borderId="29" xfId="0" applyFont="1" applyFill="1" applyBorder="1" applyAlignment="1">
      <alignment vertical="center" shrinkToFit="1"/>
    </xf>
    <xf numFmtId="0" fontId="10" fillId="3" borderId="38" xfId="0" applyFont="1" applyFill="1" applyBorder="1" applyAlignment="1">
      <alignment vertical="center" shrinkToFit="1"/>
    </xf>
    <xf numFmtId="0" fontId="10" fillId="3" borderId="20" xfId="0" applyFont="1" applyFill="1" applyBorder="1" applyAlignment="1">
      <alignment vertical="center" shrinkToFit="1"/>
    </xf>
    <xf numFmtId="0" fontId="10" fillId="14" borderId="29" xfId="0" applyFont="1" applyFill="1" applyBorder="1" applyAlignment="1">
      <alignment vertical="center" shrinkToFit="1"/>
    </xf>
    <xf numFmtId="0" fontId="10" fillId="15" borderId="29" xfId="0" applyFont="1" applyFill="1" applyBorder="1" applyAlignment="1">
      <alignment vertical="center" shrinkToFit="1"/>
    </xf>
    <xf numFmtId="0" fontId="10" fillId="3" borderId="0" xfId="0" applyFont="1" applyFill="1" applyBorder="1" applyAlignment="1">
      <alignment vertical="center"/>
    </xf>
    <xf numFmtId="0" fontId="10" fillId="3" borderId="0" xfId="0" applyFont="1" applyFill="1" applyAlignment="1">
      <alignment vertical="center"/>
    </xf>
    <xf numFmtId="0" fontId="10" fillId="3" borderId="129" xfId="0" applyFont="1" applyFill="1" applyBorder="1" applyAlignment="1">
      <alignment horizontal="center" vertical="center" shrinkToFit="1"/>
    </xf>
    <xf numFmtId="0" fontId="10" fillId="3" borderId="131" xfId="0" applyFont="1" applyFill="1" applyBorder="1" applyAlignment="1">
      <alignment horizontal="center" vertical="center" shrinkToFit="1"/>
    </xf>
    <xf numFmtId="0" fontId="10" fillId="6" borderId="70" xfId="0" applyNumberFormat="1" applyFont="1" applyFill="1" applyBorder="1" applyAlignment="1">
      <alignment vertical="center" shrinkToFit="1"/>
    </xf>
    <xf numFmtId="0" fontId="10" fillId="6" borderId="71" xfId="0" applyNumberFormat="1" applyFont="1" applyFill="1" applyBorder="1" applyAlignment="1">
      <alignment vertical="center" shrinkToFit="1"/>
    </xf>
    <xf numFmtId="0" fontId="10" fillId="6" borderId="72" xfId="0" applyNumberFormat="1" applyFont="1" applyFill="1" applyBorder="1" applyAlignment="1">
      <alignment vertical="center" shrinkToFit="1"/>
    </xf>
    <xf numFmtId="2" fontId="24" fillId="6" borderId="70" xfId="0" applyNumberFormat="1" applyFont="1" applyFill="1" applyBorder="1" applyAlignment="1">
      <alignment horizontal="right" vertical="center" shrinkToFit="1"/>
    </xf>
    <xf numFmtId="2" fontId="24" fillId="6" borderId="72" xfId="0" applyNumberFormat="1" applyFont="1" applyFill="1" applyBorder="1" applyAlignment="1">
      <alignment horizontal="right" vertical="center" shrinkToFit="1"/>
    </xf>
    <xf numFmtId="0" fontId="10" fillId="6" borderId="73" xfId="0" applyNumberFormat="1" applyFont="1" applyFill="1" applyBorder="1" applyAlignment="1">
      <alignment vertical="center" shrinkToFit="1"/>
    </xf>
    <xf numFmtId="0" fontId="10" fillId="6" borderId="74" xfId="0" applyNumberFormat="1" applyFont="1" applyFill="1" applyBorder="1" applyAlignment="1">
      <alignment vertical="center" shrinkToFit="1"/>
    </xf>
    <xf numFmtId="0" fontId="10" fillId="6" borderId="75" xfId="0" applyNumberFormat="1" applyFont="1" applyFill="1" applyBorder="1" applyAlignment="1">
      <alignment vertical="center" shrinkToFit="1"/>
    </xf>
    <xf numFmtId="2" fontId="24" fillId="6" borderId="73" xfId="0" applyNumberFormat="1" applyFont="1" applyFill="1" applyBorder="1" applyAlignment="1">
      <alignment horizontal="right" vertical="center" shrinkToFit="1"/>
    </xf>
    <xf numFmtId="2" fontId="24" fillId="6" borderId="75" xfId="0" applyNumberFormat="1" applyFont="1" applyFill="1" applyBorder="1" applyAlignment="1">
      <alignment horizontal="right" vertical="center" shrinkToFit="1"/>
    </xf>
    <xf numFmtId="2" fontId="24" fillId="6" borderId="71" xfId="0" applyNumberFormat="1" applyFont="1" applyFill="1" applyBorder="1" applyAlignment="1">
      <alignment horizontal="right" vertical="center" shrinkToFit="1"/>
    </xf>
    <xf numFmtId="176" fontId="58" fillId="2" borderId="126" xfId="0" applyNumberFormat="1" applyFont="1" applyFill="1" applyBorder="1" applyAlignment="1">
      <alignment horizontal="center" vertical="center" shrinkToFit="1"/>
    </xf>
    <xf numFmtId="0" fontId="24" fillId="3" borderId="0" xfId="0" applyNumberFormat="1" applyFont="1" applyFill="1" applyBorder="1" applyAlignment="1">
      <alignment horizontal="center" shrinkToFit="1"/>
    </xf>
    <xf numFmtId="0" fontId="61" fillId="16" borderId="1" xfId="0" applyNumberFormat="1" applyFont="1" applyFill="1" applyBorder="1" applyAlignment="1">
      <alignment horizontal="center" vertical="center" shrinkToFit="1"/>
    </xf>
    <xf numFmtId="0" fontId="61" fillId="16" borderId="2" xfId="0" applyNumberFormat="1" applyFont="1" applyFill="1" applyBorder="1" applyAlignment="1">
      <alignment horizontal="center" vertical="center" shrinkToFit="1"/>
    </xf>
    <xf numFmtId="0" fontId="61" fillId="16" borderId="3" xfId="0" applyNumberFormat="1" applyFont="1" applyFill="1" applyBorder="1" applyAlignment="1">
      <alignment horizontal="center" vertical="center" shrinkToFit="1"/>
    </xf>
    <xf numFmtId="0" fontId="10" fillId="6" borderId="67" xfId="0" applyNumberFormat="1" applyFont="1" applyFill="1" applyBorder="1" applyAlignment="1">
      <alignment vertical="center" shrinkToFit="1"/>
    </xf>
    <xf numFmtId="0" fontId="10" fillId="6" borderId="68" xfId="0" applyNumberFormat="1" applyFont="1" applyFill="1" applyBorder="1" applyAlignment="1">
      <alignment vertical="center" shrinkToFit="1"/>
    </xf>
    <xf numFmtId="0" fontId="10" fillId="6" borderId="69" xfId="0" applyNumberFormat="1" applyFont="1" applyFill="1" applyBorder="1" applyAlignment="1">
      <alignment vertical="center" shrinkToFit="1"/>
    </xf>
    <xf numFmtId="2" fontId="24" fillId="6" borderId="67" xfId="0" applyNumberFormat="1" applyFont="1" applyFill="1" applyBorder="1" applyAlignment="1">
      <alignment horizontal="right" vertical="center" shrinkToFit="1"/>
    </xf>
    <xf numFmtId="2" fontId="24" fillId="6" borderId="68" xfId="0" applyNumberFormat="1" applyFont="1" applyFill="1" applyBorder="1" applyAlignment="1">
      <alignment horizontal="right" vertical="center" shrinkToFit="1"/>
    </xf>
    <xf numFmtId="2" fontId="58" fillId="6" borderId="16" xfId="0" applyNumberFormat="1" applyFont="1" applyFill="1" applyBorder="1" applyAlignment="1">
      <alignment horizontal="center" vertical="center" shrinkToFit="1"/>
    </xf>
    <xf numFmtId="2" fontId="58" fillId="6" borderId="106" xfId="0" applyNumberFormat="1" applyFont="1" applyFill="1" applyBorder="1" applyAlignment="1">
      <alignment horizontal="center" vertical="center" shrinkToFit="1"/>
    </xf>
    <xf numFmtId="2" fontId="58" fillId="6" borderId="17" xfId="0" applyNumberFormat="1" applyFont="1" applyFill="1" applyBorder="1" applyAlignment="1">
      <alignment horizontal="center" vertical="center" shrinkToFit="1"/>
    </xf>
    <xf numFmtId="0" fontId="58" fillId="6" borderId="16" xfId="0" applyNumberFormat="1" applyFont="1" applyFill="1" applyBorder="1" applyAlignment="1">
      <alignment horizontal="center" vertical="center" shrinkToFit="1"/>
    </xf>
    <xf numFmtId="0" fontId="58" fillId="6" borderId="106" xfId="0" applyNumberFormat="1" applyFont="1" applyFill="1" applyBorder="1" applyAlignment="1">
      <alignment horizontal="center" vertical="center" shrinkToFit="1"/>
    </xf>
    <xf numFmtId="0" fontId="58" fillId="2" borderId="16" xfId="0" applyNumberFormat="1" applyFont="1" applyFill="1" applyBorder="1" applyAlignment="1">
      <alignment horizontal="center" vertical="center" shrinkToFit="1"/>
    </xf>
    <xf numFmtId="0" fontId="58" fillId="2" borderId="106" xfId="0" applyNumberFormat="1" applyFont="1" applyFill="1" applyBorder="1" applyAlignment="1">
      <alignment horizontal="center" vertical="center" shrinkToFit="1"/>
    </xf>
    <xf numFmtId="183" fontId="58" fillId="6" borderId="16" xfId="0" applyNumberFormat="1" applyFont="1" applyFill="1" applyBorder="1" applyAlignment="1">
      <alignment horizontal="center" vertical="center" shrinkToFit="1"/>
    </xf>
    <xf numFmtId="183" fontId="58" fillId="6" borderId="106" xfId="0" applyNumberFormat="1" applyFont="1" applyFill="1" applyBorder="1" applyAlignment="1">
      <alignment horizontal="center" vertical="center" shrinkToFit="1"/>
    </xf>
    <xf numFmtId="176" fontId="58" fillId="6" borderId="16" xfId="0" applyNumberFormat="1" applyFont="1" applyFill="1" applyBorder="1" applyAlignment="1">
      <alignment horizontal="center" vertical="center" shrinkToFit="1"/>
    </xf>
    <xf numFmtId="176" fontId="58" fillId="6" borderId="17" xfId="0" applyNumberFormat="1" applyFont="1" applyFill="1" applyBorder="1" applyAlignment="1">
      <alignment horizontal="center" vertical="center" shrinkToFit="1"/>
    </xf>
    <xf numFmtId="0" fontId="24" fillId="4" borderId="12" xfId="0" applyFont="1" applyFill="1" applyBorder="1" applyAlignment="1">
      <alignment horizontal="left" vertical="center" shrinkToFit="1"/>
    </xf>
    <xf numFmtId="0" fontId="24" fillId="4" borderId="13" xfId="0" applyFont="1" applyFill="1" applyBorder="1" applyAlignment="1">
      <alignment horizontal="left" vertical="center" shrinkToFit="1"/>
    </xf>
    <xf numFmtId="0" fontId="24" fillId="4" borderId="12" xfId="0" applyFont="1" applyFill="1" applyBorder="1" applyAlignment="1">
      <alignment horizontal="center" vertical="center" shrinkToFit="1"/>
    </xf>
    <xf numFmtId="0" fontId="24" fillId="4" borderId="13" xfId="0" applyFont="1" applyFill="1" applyBorder="1" applyAlignment="1">
      <alignment horizontal="center"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0" fontId="10" fillId="3" borderId="2" xfId="0" applyNumberFormat="1" applyFont="1" applyFill="1" applyBorder="1" applyAlignment="1">
      <alignment vertical="center" shrinkToFit="1"/>
    </xf>
    <xf numFmtId="0" fontId="10" fillId="3" borderId="3" xfId="0" applyNumberFormat="1" applyFont="1" applyFill="1" applyBorder="1" applyAlignment="1">
      <alignment vertical="center" shrinkToFit="1"/>
    </xf>
    <xf numFmtId="0" fontId="10" fillId="3" borderId="4" xfId="0" applyNumberFormat="1" applyFont="1" applyFill="1" applyBorder="1" applyAlignment="1">
      <alignment vertical="center" shrinkToFit="1"/>
    </xf>
    <xf numFmtId="0" fontId="58" fillId="3" borderId="0" xfId="0" applyNumberFormat="1" applyFont="1" applyFill="1" applyBorder="1" applyAlignment="1">
      <alignment horizontal="left" vertical="center" shrinkToFit="1"/>
    </xf>
    <xf numFmtId="0" fontId="58" fillId="3" borderId="0" xfId="0" applyNumberFormat="1" applyFont="1" applyFill="1" applyBorder="1" applyAlignment="1">
      <alignment horizontal="left" vertical="center" wrapText="1"/>
    </xf>
    <xf numFmtId="0" fontId="58" fillId="3" borderId="0" xfId="0" applyNumberFormat="1" applyFont="1" applyFill="1" applyBorder="1" applyAlignment="1">
      <alignment horizontal="right" vertical="center" shrinkToFit="1"/>
    </xf>
    <xf numFmtId="0" fontId="58" fillId="3" borderId="0" xfId="0" applyNumberFormat="1" applyFont="1" applyFill="1" applyBorder="1" applyAlignment="1">
      <alignment horizontal="center" vertical="center" shrinkToFit="1"/>
    </xf>
    <xf numFmtId="0" fontId="58" fillId="3" borderId="20" xfId="0" applyNumberFormat="1" applyFont="1" applyFill="1" applyBorder="1" applyAlignment="1">
      <alignment horizontal="left" vertical="center" shrinkToFit="1"/>
    </xf>
    <xf numFmtId="0" fontId="10" fillId="3" borderId="15" xfId="0" applyFont="1" applyFill="1" applyBorder="1" applyAlignment="1">
      <alignment horizontal="right" vertical="center" shrinkToFit="1"/>
    </xf>
    <xf numFmtId="0" fontId="24" fillId="4" borderId="7" xfId="0" applyFont="1" applyFill="1" applyBorder="1" applyAlignment="1">
      <alignment horizontal="left" vertical="center" shrinkToFit="1"/>
    </xf>
    <xf numFmtId="0" fontId="24" fillId="4" borderId="7" xfId="0" applyFont="1" applyFill="1" applyBorder="1" applyAlignment="1">
      <alignment horizontal="center" vertical="center" shrinkToFit="1"/>
    </xf>
    <xf numFmtId="0" fontId="10" fillId="2" borderId="7" xfId="0" applyFont="1" applyFill="1" applyBorder="1" applyAlignment="1">
      <alignment vertical="center" shrinkToFit="1"/>
    </xf>
    <xf numFmtId="0" fontId="10" fillId="3" borderId="121" xfId="0" applyFont="1" applyFill="1" applyBorder="1" applyAlignment="1">
      <alignment horizontal="right" vertical="center" shrinkToFit="1"/>
    </xf>
    <xf numFmtId="0" fontId="61" fillId="16" borderId="12" xfId="0" applyFont="1" applyFill="1" applyBorder="1" applyAlignment="1">
      <alignment horizontal="center" vertical="center" wrapText="1"/>
    </xf>
    <xf numFmtId="0" fontId="61" fillId="16" borderId="13" xfId="0" applyFont="1" applyFill="1" applyBorder="1" applyAlignment="1">
      <alignment horizontal="center" vertical="center" wrapText="1"/>
    </xf>
    <xf numFmtId="0" fontId="61" fillId="16" borderId="7" xfId="0" applyFont="1" applyFill="1" applyBorder="1" applyAlignment="1">
      <alignment horizontal="center" vertical="center" wrapText="1"/>
    </xf>
    <xf numFmtId="0" fontId="61" fillId="16" borderId="9" xfId="0" applyFont="1" applyFill="1" applyBorder="1" applyAlignment="1">
      <alignment horizontal="center" vertical="center" wrapText="1"/>
    </xf>
    <xf numFmtId="0" fontId="61" fillId="16" borderId="10" xfId="0" applyFont="1" applyFill="1" applyBorder="1" applyAlignment="1">
      <alignment horizontal="center" vertical="center" wrapText="1"/>
    </xf>
    <xf numFmtId="0" fontId="61" fillId="16" borderId="11" xfId="0" applyFont="1" applyFill="1" applyBorder="1" applyAlignment="1">
      <alignment horizontal="center" vertical="center" wrapText="1"/>
    </xf>
    <xf numFmtId="0" fontId="61" fillId="16" borderId="14" xfId="0" applyFont="1" applyFill="1" applyBorder="1" applyAlignment="1">
      <alignment horizontal="center" vertical="center" wrapText="1"/>
    </xf>
    <xf numFmtId="0" fontId="61" fillId="16" borderId="0" xfId="0" applyFont="1" applyFill="1" applyBorder="1" applyAlignment="1">
      <alignment horizontal="center" vertical="center" wrapText="1"/>
    </xf>
    <xf numFmtId="0" fontId="61" fillId="16" borderId="15" xfId="0" applyFont="1" applyFill="1" applyBorder="1" applyAlignment="1">
      <alignment horizontal="center" vertical="center" wrapText="1"/>
    </xf>
    <xf numFmtId="0" fontId="13" fillId="2" borderId="0" xfId="0" applyFont="1" applyFill="1" applyBorder="1" applyAlignment="1">
      <alignment horizontal="right" vertical="center"/>
    </xf>
    <xf numFmtId="0" fontId="13" fillId="3" borderId="0" xfId="0" applyFont="1" applyFill="1" applyAlignment="1">
      <alignment vertical="center"/>
    </xf>
    <xf numFmtId="0" fontId="59" fillId="6" borderId="108" xfId="0" applyFont="1" applyFill="1" applyBorder="1" applyAlignment="1">
      <alignment vertical="center" wrapText="1"/>
    </xf>
    <xf numFmtId="0" fontId="59" fillId="6" borderId="18" xfId="0" applyFont="1" applyFill="1" applyBorder="1" applyAlignment="1">
      <alignment vertical="center" wrapText="1"/>
    </xf>
    <xf numFmtId="0" fontId="59" fillId="6" borderId="109" xfId="0" applyFont="1" applyFill="1" applyBorder="1" applyAlignment="1">
      <alignment vertical="center" wrapText="1"/>
    </xf>
    <xf numFmtId="0" fontId="59" fillId="6" borderId="110" xfId="0" applyFont="1" applyFill="1" applyBorder="1" applyAlignment="1">
      <alignment vertical="center" wrapText="1"/>
    </xf>
    <xf numFmtId="0" fontId="59" fillId="6" borderId="19" xfId="0" applyFont="1" applyFill="1" applyBorder="1" applyAlignment="1">
      <alignment vertical="center" wrapText="1"/>
    </xf>
    <xf numFmtId="0" fontId="59" fillId="6" borderId="111" xfId="0" applyFont="1" applyFill="1" applyBorder="1" applyAlignment="1">
      <alignment vertical="center" wrapText="1"/>
    </xf>
    <xf numFmtId="0" fontId="62" fillId="16" borderId="9" xfId="0" applyFont="1" applyFill="1" applyBorder="1" applyAlignment="1">
      <alignment horizontal="center" vertical="center" wrapText="1"/>
    </xf>
    <xf numFmtId="0" fontId="62" fillId="16" borderId="14" xfId="0" applyFont="1" applyFill="1" applyBorder="1" applyAlignment="1">
      <alignment horizontal="center" vertical="center" wrapText="1"/>
    </xf>
    <xf numFmtId="0" fontId="62" fillId="16" borderId="8" xfId="0" applyFont="1" applyFill="1" applyBorder="1" applyAlignment="1">
      <alignment horizontal="center" vertical="center" wrapText="1"/>
    </xf>
    <xf numFmtId="0" fontId="61" fillId="16" borderId="112" xfId="0" applyFont="1" applyFill="1" applyBorder="1" applyAlignment="1">
      <alignment horizontal="center" vertical="center"/>
    </xf>
    <xf numFmtId="0" fontId="61" fillId="16" borderId="113" xfId="0" applyFont="1" applyFill="1" applyBorder="1" applyAlignment="1">
      <alignment horizontal="center" vertical="center"/>
    </xf>
    <xf numFmtId="0" fontId="37" fillId="8" borderId="1" xfId="2" applyFont="1" applyFill="1" applyBorder="1" applyAlignment="1">
      <alignment horizontal="left" vertical="center" wrapText="1"/>
    </xf>
    <xf numFmtId="0" fontId="37" fillId="0" borderId="1" xfId="0" applyFont="1" applyBorder="1" applyAlignment="1">
      <alignment horizontal="left" vertical="center" wrapText="1"/>
    </xf>
    <xf numFmtId="0" fontId="37" fillId="8" borderId="1" xfId="2" applyFont="1" applyFill="1" applyBorder="1" applyAlignment="1">
      <alignment horizontal="center" vertical="center"/>
    </xf>
    <xf numFmtId="0" fontId="37" fillId="0" borderId="1" xfId="0" applyFont="1" applyBorder="1" applyAlignment="1">
      <alignment horizontal="center" vertical="center"/>
    </xf>
    <xf numFmtId="49" fontId="39" fillId="8" borderId="0" xfId="0" applyNumberFormat="1" applyFont="1" applyFill="1" applyAlignment="1">
      <alignment vertical="center"/>
    </xf>
    <xf numFmtId="0" fontId="37" fillId="8" borderId="2" xfId="0" applyFont="1" applyFill="1" applyBorder="1" applyAlignment="1">
      <alignment horizontal="left" vertical="center" wrapText="1"/>
    </xf>
    <xf numFmtId="0" fontId="37" fillId="8" borderId="3" xfId="0" applyFont="1" applyFill="1" applyBorder="1" applyAlignment="1">
      <alignment horizontal="left" vertical="center" wrapText="1"/>
    </xf>
    <xf numFmtId="0" fontId="39" fillId="8" borderId="0" xfId="0" applyFont="1" applyFill="1" applyAlignment="1">
      <alignment horizontal="center" vertical="center" shrinkToFit="1"/>
    </xf>
    <xf numFmtId="0" fontId="37" fillId="8" borderId="0" xfId="0" applyFont="1" applyFill="1" applyBorder="1" applyAlignment="1">
      <alignment horizontal="left" vertical="center" wrapText="1"/>
    </xf>
    <xf numFmtId="0" fontId="37" fillId="8" borderId="0" xfId="0" applyFont="1" applyFill="1" applyBorder="1" applyAlignment="1">
      <alignment horizontal="left" vertical="center"/>
    </xf>
    <xf numFmtId="0" fontId="37" fillId="8" borderId="0" xfId="0" applyFont="1" applyFill="1" applyAlignment="1">
      <alignment horizontal="left" vertical="center" wrapText="1"/>
    </xf>
    <xf numFmtId="0" fontId="37" fillId="0" borderId="0" xfId="0" applyFont="1" applyAlignment="1">
      <alignment vertical="center"/>
    </xf>
    <xf numFmtId="0" fontId="39" fillId="3" borderId="0" xfId="0" applyFont="1" applyFill="1" applyAlignment="1">
      <alignment vertical="center"/>
    </xf>
    <xf numFmtId="0" fontId="37" fillId="8" borderId="0" xfId="0" applyFont="1" applyFill="1" applyBorder="1" applyAlignment="1">
      <alignment horizontal="left" vertical="top" wrapText="1"/>
    </xf>
    <xf numFmtId="0" fontId="37" fillId="8" borderId="82" xfId="2" applyFont="1" applyFill="1" applyBorder="1" applyAlignment="1">
      <alignment horizontal="center"/>
    </xf>
    <xf numFmtId="0" fontId="37" fillId="8" borderId="1" xfId="2"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vertical="center"/>
    </xf>
    <xf numFmtId="0" fontId="37" fillId="8" borderId="1" xfId="0" applyFont="1" applyFill="1" applyBorder="1" applyAlignment="1">
      <alignment horizontal="center" vertical="center" wrapText="1"/>
    </xf>
    <xf numFmtId="179" fontId="42" fillId="9" borderId="84" xfId="2" applyNumberFormat="1" applyFont="1" applyFill="1" applyBorder="1" applyAlignment="1">
      <alignment horizontal="left" vertical="center" wrapText="1"/>
    </xf>
    <xf numFmtId="179" fontId="42" fillId="9" borderId="85" xfId="2" applyNumberFormat="1" applyFont="1" applyFill="1" applyBorder="1" applyAlignment="1">
      <alignment horizontal="left" vertical="center" wrapText="1"/>
    </xf>
    <xf numFmtId="0" fontId="37" fillId="8" borderId="82" xfId="0" applyFont="1" applyFill="1" applyBorder="1" applyAlignment="1">
      <alignment horizontal="center" vertical="center"/>
    </xf>
    <xf numFmtId="0" fontId="37" fillId="8" borderId="0" xfId="0" applyFont="1" applyFill="1" applyAlignment="1">
      <alignment horizontal="left" vertical="top" wrapText="1"/>
    </xf>
    <xf numFmtId="0" fontId="37" fillId="8" borderId="1" xfId="2" applyFont="1" applyFill="1" applyBorder="1" applyAlignment="1">
      <alignment horizontal="center" vertical="center" wrapText="1"/>
    </xf>
    <xf numFmtId="179" fontId="42" fillId="9" borderId="84" xfId="2" applyNumberFormat="1" applyFont="1" applyFill="1" applyBorder="1" applyAlignment="1">
      <alignment vertical="center"/>
    </xf>
    <xf numFmtId="179" fontId="42" fillId="9" borderId="85" xfId="2" applyNumberFormat="1" applyFont="1" applyFill="1" applyBorder="1" applyAlignment="1">
      <alignment vertical="center"/>
    </xf>
    <xf numFmtId="0" fontId="42" fillId="9" borderId="84" xfId="2" applyNumberFormat="1" applyFont="1" applyFill="1" applyBorder="1" applyAlignment="1">
      <alignment horizontal="left" vertical="center" wrapText="1"/>
    </xf>
    <xf numFmtId="0" fontId="42" fillId="9" borderId="85" xfId="2" applyNumberFormat="1" applyFont="1" applyFill="1" applyBorder="1" applyAlignment="1">
      <alignment horizontal="left" vertical="center" wrapText="1"/>
    </xf>
    <xf numFmtId="0" fontId="54" fillId="8" borderId="95" xfId="0" applyFont="1" applyFill="1" applyBorder="1" applyAlignment="1">
      <alignment horizontal="center" vertical="center"/>
    </xf>
    <xf numFmtId="0" fontId="54" fillId="8" borderId="96" xfId="0" applyFont="1" applyFill="1" applyBorder="1" applyAlignment="1">
      <alignment horizontal="center" vertical="center"/>
    </xf>
    <xf numFmtId="0" fontId="54" fillId="8" borderId="97" xfId="0" applyFont="1" applyFill="1" applyBorder="1" applyAlignment="1">
      <alignment horizontal="center" vertical="center"/>
    </xf>
    <xf numFmtId="0" fontId="54" fillId="0" borderId="66"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55" xfId="0" applyFont="1" applyBorder="1" applyAlignment="1">
      <alignment horizontal="center" vertical="center" wrapText="1"/>
    </xf>
    <xf numFmtId="0" fontId="54" fillId="8" borderId="104" xfId="2" applyFont="1" applyFill="1" applyBorder="1" applyAlignment="1">
      <alignment vertical="center" wrapText="1"/>
    </xf>
    <xf numFmtId="0" fontId="54" fillId="0" borderId="7" xfId="0" applyFont="1" applyBorder="1" applyAlignment="1">
      <alignment vertical="center" wrapText="1"/>
    </xf>
    <xf numFmtId="0" fontId="54" fillId="0" borderId="102" xfId="0" applyFont="1" applyBorder="1" applyAlignment="1">
      <alignment vertical="center" wrapText="1"/>
    </xf>
    <xf numFmtId="0" fontId="54" fillId="8" borderId="65" xfId="2" applyFont="1" applyFill="1" applyBorder="1" applyAlignment="1">
      <alignment horizontal="left" vertical="center" wrapText="1"/>
    </xf>
    <xf numFmtId="0" fontId="54" fillId="8" borderId="3" xfId="2" applyFont="1" applyFill="1" applyBorder="1" applyAlignment="1">
      <alignment horizontal="left" vertical="center" wrapText="1"/>
    </xf>
    <xf numFmtId="0" fontId="54" fillId="8" borderId="55" xfId="2" applyFont="1" applyFill="1" applyBorder="1" applyAlignment="1">
      <alignment horizontal="left" vertical="center" wrapText="1"/>
    </xf>
    <xf numFmtId="0" fontId="37" fillId="8" borderId="1" xfId="0" applyFont="1" applyFill="1" applyBorder="1" applyAlignment="1">
      <alignment horizontal="center" vertical="center"/>
    </xf>
    <xf numFmtId="0" fontId="39" fillId="8" borderId="0" xfId="0" applyFont="1" applyFill="1" applyAlignment="1">
      <alignment horizontal="left" vertical="center" wrapText="1"/>
    </xf>
    <xf numFmtId="0" fontId="42" fillId="9" borderId="84" xfId="0" applyFont="1" applyFill="1" applyBorder="1" applyAlignment="1">
      <alignment horizontal="left" vertical="center" wrapText="1"/>
    </xf>
    <xf numFmtId="0" fontId="42" fillId="9" borderId="85" xfId="0" applyFont="1" applyFill="1" applyBorder="1" applyAlignment="1">
      <alignment horizontal="left" vertical="center" wrapText="1"/>
    </xf>
    <xf numFmtId="0" fontId="54" fillId="8" borderId="33" xfId="2" applyFont="1" applyFill="1" applyBorder="1" applyAlignment="1">
      <alignment vertical="center" wrapText="1"/>
    </xf>
    <xf numFmtId="0" fontId="54" fillId="0" borderId="1" xfId="0" applyFont="1" applyBorder="1" applyAlignment="1">
      <alignment vertical="center" wrapText="1"/>
    </xf>
    <xf numFmtId="0" fontId="54" fillId="0" borderId="1" xfId="0" applyFont="1" applyBorder="1">
      <alignment vertical="center"/>
    </xf>
    <xf numFmtId="0" fontId="54" fillId="0" borderId="34" xfId="0" applyFont="1" applyBorder="1">
      <alignment vertical="center"/>
    </xf>
    <xf numFmtId="0" fontId="54" fillId="8" borderId="16" xfId="2" applyFont="1" applyFill="1" applyBorder="1" applyAlignment="1">
      <alignment horizontal="center" vertical="center" wrapText="1"/>
    </xf>
    <xf numFmtId="0" fontId="54" fillId="0" borderId="106" xfId="0" applyFont="1" applyBorder="1" applyAlignment="1">
      <alignment horizontal="center" vertical="center"/>
    </xf>
    <xf numFmtId="0" fontId="54" fillId="0" borderId="106" xfId="0" applyFont="1" applyBorder="1">
      <alignment vertical="center"/>
    </xf>
    <xf numFmtId="0" fontId="54" fillId="0" borderId="17" xfId="0" applyFont="1" applyBorder="1">
      <alignment vertical="center"/>
    </xf>
    <xf numFmtId="0" fontId="37" fillId="9" borderId="2" xfId="0" applyFont="1" applyFill="1" applyBorder="1" applyAlignment="1" applyProtection="1">
      <alignment horizontal="center" vertical="top"/>
      <protection locked="0"/>
    </xf>
    <xf numFmtId="0" fontId="37" fillId="9" borderId="3" xfId="0" applyFont="1" applyFill="1" applyBorder="1" applyAlignment="1" applyProtection="1">
      <alignment horizontal="center" vertical="top"/>
      <protection locked="0"/>
    </xf>
    <xf numFmtId="0" fontId="37" fillId="9" borderId="4" xfId="0" applyFont="1" applyFill="1" applyBorder="1" applyAlignment="1" applyProtection="1">
      <alignment horizontal="center" vertical="top"/>
      <protection locked="0"/>
    </xf>
    <xf numFmtId="0" fontId="37" fillId="8" borderId="1" xfId="0" applyFont="1" applyFill="1" applyBorder="1" applyAlignment="1">
      <alignment horizontal="left" vertical="center" wrapText="1"/>
    </xf>
    <xf numFmtId="0" fontId="37" fillId="8" borderId="4" xfId="0" applyFont="1" applyFill="1" applyBorder="1" applyAlignment="1">
      <alignment horizontal="left" vertical="center"/>
    </xf>
    <xf numFmtId="0" fontId="37" fillId="8" borderId="2" xfId="0" applyFont="1" applyFill="1" applyBorder="1" applyAlignment="1">
      <alignment horizontal="center" vertical="center"/>
    </xf>
    <xf numFmtId="0" fontId="37" fillId="8" borderId="3" xfId="0" applyFont="1" applyFill="1" applyBorder="1" applyAlignment="1">
      <alignment horizontal="center" vertical="center"/>
    </xf>
    <xf numFmtId="0" fontId="37" fillId="8" borderId="4" xfId="0" applyFont="1" applyFill="1" applyBorder="1" applyAlignment="1">
      <alignment horizontal="center" vertical="center"/>
    </xf>
    <xf numFmtId="0" fontId="37" fillId="8" borderId="2" xfId="0" applyFont="1" applyFill="1" applyBorder="1" applyAlignment="1">
      <alignment horizontal="left" vertical="center"/>
    </xf>
    <xf numFmtId="0" fontId="16" fillId="3" borderId="0" xfId="0" applyFont="1" applyFill="1" applyAlignment="1">
      <alignment vertical="center" shrinkToFit="1"/>
    </xf>
    <xf numFmtId="0" fontId="16" fillId="2" borderId="0" xfId="0" applyFont="1" applyFill="1" applyAlignment="1">
      <alignment horizontal="center" vertical="center" shrinkToFit="1"/>
    </xf>
    <xf numFmtId="0" fontId="18" fillId="3" borderId="0" xfId="0" applyFont="1" applyFill="1" applyAlignment="1">
      <alignment horizontal="right" vertical="center" shrinkToFit="1"/>
    </xf>
    <xf numFmtId="0" fontId="16" fillId="2" borderId="0" xfId="0" applyFont="1" applyFill="1" applyAlignment="1">
      <alignment horizontal="right" vertical="center" shrinkToFit="1"/>
    </xf>
    <xf numFmtId="0" fontId="34" fillId="3" borderId="0" xfId="0" applyFont="1" applyFill="1" applyAlignment="1">
      <alignment horizontal="center" vertical="center" shrinkToFit="1"/>
    </xf>
    <xf numFmtId="0" fontId="24" fillId="2" borderId="0" xfId="0" applyFont="1" applyFill="1" applyAlignment="1">
      <alignment horizontal="left" vertical="center" shrinkToFit="1"/>
    </xf>
    <xf numFmtId="0" fontId="24" fillId="3" borderId="0" xfId="0" applyFont="1" applyFill="1" applyAlignment="1">
      <alignment horizontal="right" vertical="center" shrinkToFit="1"/>
    </xf>
    <xf numFmtId="0" fontId="24" fillId="3" borderId="0" xfId="0" applyFont="1" applyFill="1" applyAlignment="1">
      <alignment vertical="center" shrinkToFit="1"/>
    </xf>
    <xf numFmtId="0" fontId="24" fillId="3" borderId="0" xfId="0" applyFont="1" applyFill="1" applyAlignment="1">
      <alignment horizontal="center" vertical="center" shrinkToFit="1"/>
    </xf>
    <xf numFmtId="0" fontId="24" fillId="2" borderId="0" xfId="0" applyFont="1" applyFill="1" applyAlignment="1">
      <alignment horizontal="center" vertical="center" shrinkToFit="1"/>
    </xf>
    <xf numFmtId="0" fontId="24" fillId="3" borderId="5"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183" fontId="24" fillId="6" borderId="0" xfId="0" applyNumberFormat="1" applyFont="1" applyFill="1" applyAlignment="1">
      <alignment vertical="center" shrinkToFit="1"/>
    </xf>
    <xf numFmtId="0" fontId="24" fillId="2" borderId="10" xfId="0" applyFont="1" applyFill="1" applyBorder="1" applyAlignment="1">
      <alignment horizontal="center" vertical="center" shrinkToFit="1"/>
    </xf>
    <xf numFmtId="0" fontId="24" fillId="3" borderId="10" xfId="0" applyFont="1" applyFill="1" applyBorder="1" applyAlignment="1">
      <alignment horizontal="center" vertical="center" shrinkToFit="1"/>
    </xf>
    <xf numFmtId="183" fontId="24" fillId="6" borderId="0" xfId="0" applyNumberFormat="1" applyFont="1" applyFill="1" applyAlignment="1">
      <alignment horizontal="center" vertical="center" shrinkToFit="1"/>
    </xf>
    <xf numFmtId="0" fontId="24" fillId="6" borderId="0" xfId="0" applyFont="1" applyFill="1" applyBorder="1" applyAlignment="1">
      <alignment horizontal="center" vertical="center" shrinkToFit="1"/>
    </xf>
    <xf numFmtId="0" fontId="24" fillId="6" borderId="5" xfId="0" applyFont="1" applyFill="1" applyBorder="1" applyAlignment="1">
      <alignment horizontal="center" vertical="center" shrinkToFit="1"/>
    </xf>
    <xf numFmtId="0" fontId="24" fillId="3" borderId="0" xfId="0" applyFont="1" applyFill="1" applyBorder="1" applyAlignment="1">
      <alignment vertical="center" shrinkToFit="1"/>
    </xf>
    <xf numFmtId="0" fontId="24" fillId="3" borderId="5" xfId="0" applyFont="1" applyFill="1" applyBorder="1" applyAlignment="1">
      <alignment vertical="center" shrinkToFit="1"/>
    </xf>
    <xf numFmtId="0" fontId="24" fillId="3" borderId="15" xfId="0" applyFont="1" applyFill="1" applyBorder="1" applyAlignment="1">
      <alignment vertical="center" shrinkToFit="1"/>
    </xf>
    <xf numFmtId="0" fontId="24" fillId="3" borderId="10" xfId="0" applyFont="1" applyFill="1" applyBorder="1" applyAlignment="1">
      <alignment vertical="center" shrinkToFit="1"/>
    </xf>
    <xf numFmtId="0" fontId="24" fillId="2" borderId="0" xfId="0" applyFont="1" applyFill="1" applyBorder="1" applyAlignment="1">
      <alignment horizontal="center" vertical="center" shrinkToFit="1"/>
    </xf>
    <xf numFmtId="0" fontId="24" fillId="3" borderId="1" xfId="0" applyFont="1" applyFill="1" applyBorder="1" applyAlignment="1">
      <alignment horizontal="center" vertical="center" wrapText="1" shrinkToFit="1"/>
    </xf>
    <xf numFmtId="0" fontId="24" fillId="3" borderId="1" xfId="0" applyFont="1" applyFill="1" applyBorder="1" applyAlignment="1">
      <alignment horizontal="center" vertical="center" shrinkToFit="1"/>
    </xf>
    <xf numFmtId="0" fontId="47" fillId="3" borderId="1" xfId="0" applyFont="1" applyFill="1" applyBorder="1" applyAlignment="1">
      <alignment horizontal="center" vertical="center" wrapText="1"/>
    </xf>
    <xf numFmtId="0" fontId="27" fillId="3" borderId="9" xfId="0" applyFont="1" applyFill="1" applyBorder="1" applyAlignment="1">
      <alignment vertical="center" wrapText="1"/>
    </xf>
    <xf numFmtId="0" fontId="27" fillId="3" borderId="10" xfId="0" applyFont="1" applyFill="1" applyBorder="1" applyAlignment="1">
      <alignment vertical="center" wrapText="1"/>
    </xf>
    <xf numFmtId="0" fontId="27" fillId="3" borderId="11" xfId="0" applyFont="1" applyFill="1" applyBorder="1" applyAlignment="1">
      <alignment vertical="center" wrapText="1"/>
    </xf>
    <xf numFmtId="0" fontId="27" fillId="3" borderId="14" xfId="0" applyFont="1" applyFill="1" applyBorder="1" applyAlignment="1">
      <alignment vertical="center" wrapText="1"/>
    </xf>
    <xf numFmtId="0" fontId="27" fillId="3" borderId="0" xfId="0" applyFont="1" applyFill="1" applyBorder="1" applyAlignment="1">
      <alignment vertical="center" wrapText="1"/>
    </xf>
    <xf numFmtId="0" fontId="27" fillId="3" borderId="15" xfId="0" applyFont="1" applyFill="1" applyBorder="1" applyAlignment="1">
      <alignment vertical="center" wrapText="1"/>
    </xf>
    <xf numFmtId="0" fontId="27" fillId="3" borderId="8" xfId="0" applyFont="1" applyFill="1" applyBorder="1" applyAlignment="1">
      <alignment vertical="center" wrapText="1"/>
    </xf>
    <xf numFmtId="0" fontId="27" fillId="3" borderId="5" xfId="0" applyFont="1" applyFill="1" applyBorder="1" applyAlignment="1">
      <alignment vertical="center" wrapText="1"/>
    </xf>
    <xf numFmtId="0" fontId="27" fillId="3" borderId="6" xfId="0" applyFont="1" applyFill="1" applyBorder="1" applyAlignment="1">
      <alignment vertical="center" wrapText="1"/>
    </xf>
    <xf numFmtId="0" fontId="24" fillId="3" borderId="9" xfId="0" applyFont="1" applyFill="1" applyBorder="1" applyAlignment="1">
      <alignment horizontal="center" vertical="center" wrapText="1" shrinkToFit="1"/>
    </xf>
    <xf numFmtId="0" fontId="24" fillId="3" borderId="11" xfId="0" applyFont="1" applyFill="1" applyBorder="1" applyAlignment="1">
      <alignment horizontal="center" vertical="center" shrinkToFit="1"/>
    </xf>
    <xf numFmtId="0" fontId="24" fillId="3" borderId="14"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24" fillId="3" borderId="8"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7"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9"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11" xfId="0" applyFont="1" applyFill="1" applyBorder="1" applyAlignment="1">
      <alignment horizontal="center" vertical="center" shrinkToFit="1"/>
    </xf>
    <xf numFmtId="0" fontId="27" fillId="3" borderId="8"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6" xfId="0" applyFont="1" applyFill="1" applyBorder="1" applyAlignment="1">
      <alignment horizontal="center" vertical="center" shrinkToFit="1"/>
    </xf>
    <xf numFmtId="0" fontId="24" fillId="3" borderId="2" xfId="0" applyFont="1" applyFill="1" applyBorder="1" applyAlignment="1">
      <alignment vertical="center" shrinkToFit="1"/>
    </xf>
    <xf numFmtId="0" fontId="24" fillId="3" borderId="3" xfId="0" applyFont="1" applyFill="1" applyBorder="1" applyAlignment="1">
      <alignment vertical="center" shrinkToFit="1"/>
    </xf>
    <xf numFmtId="0" fontId="24" fillId="3" borderId="4" xfId="0" applyFont="1" applyFill="1" applyBorder="1" applyAlignment="1">
      <alignment vertical="center" shrinkToFit="1"/>
    </xf>
    <xf numFmtId="38" fontId="24" fillId="3" borderId="2" xfId="3" applyFont="1" applyFill="1" applyBorder="1" applyAlignment="1">
      <alignment horizontal="center" vertical="center" shrinkToFit="1"/>
    </xf>
    <xf numFmtId="38" fontId="24" fillId="3" borderId="4" xfId="3" applyFont="1" applyFill="1" applyBorder="1" applyAlignment="1">
      <alignment horizontal="center" vertical="center" shrinkToFit="1"/>
    </xf>
    <xf numFmtId="38" fontId="24" fillId="3" borderId="9" xfId="3" applyFont="1" applyFill="1" applyBorder="1" applyAlignment="1">
      <alignment horizontal="center" vertical="center" shrinkToFit="1"/>
    </xf>
    <xf numFmtId="38" fontId="24" fillId="3" borderId="10" xfId="3" applyFont="1" applyFill="1" applyBorder="1" applyAlignment="1">
      <alignment horizontal="center" vertical="center" shrinkToFit="1"/>
    </xf>
    <xf numFmtId="38" fontId="24" fillId="3" borderId="11" xfId="3" applyFont="1" applyFill="1" applyBorder="1" applyAlignment="1">
      <alignment horizontal="center" vertical="center" shrinkToFit="1"/>
    </xf>
    <xf numFmtId="49" fontId="24" fillId="3" borderId="2" xfId="0" applyNumberFormat="1" applyFont="1" applyFill="1" applyBorder="1" applyAlignment="1">
      <alignment horizontal="center" vertical="center" shrinkToFit="1"/>
    </xf>
    <xf numFmtId="49" fontId="24" fillId="3" borderId="4" xfId="0" applyNumberFormat="1" applyFont="1" applyFill="1" applyBorder="1" applyAlignment="1">
      <alignment horizontal="center" vertical="center" shrinkToFit="1"/>
    </xf>
    <xf numFmtId="38" fontId="24" fillId="3" borderId="2" xfId="3" applyFont="1" applyFill="1" applyBorder="1" applyAlignment="1">
      <alignment horizontal="right" vertical="center" shrinkToFit="1"/>
    </xf>
    <xf numFmtId="38" fontId="24" fillId="3" borderId="4" xfId="3" applyFont="1" applyFill="1" applyBorder="1" applyAlignment="1">
      <alignment horizontal="right" vertical="center" shrinkToFit="1"/>
    </xf>
    <xf numFmtId="38" fontId="24" fillId="3" borderId="9" xfId="3" applyFont="1" applyFill="1" applyBorder="1" applyAlignment="1">
      <alignment horizontal="right" vertical="center" shrinkToFit="1"/>
    </xf>
    <xf numFmtId="38" fontId="24" fillId="3" borderId="10" xfId="3" applyFont="1" applyFill="1" applyBorder="1" applyAlignment="1">
      <alignment horizontal="right" vertical="center" shrinkToFit="1"/>
    </xf>
    <xf numFmtId="38" fontId="24" fillId="3" borderId="11" xfId="3" applyFont="1" applyFill="1" applyBorder="1" applyAlignment="1">
      <alignment horizontal="right" vertical="center" shrinkToFit="1"/>
    </xf>
    <xf numFmtId="38" fontId="24" fillId="3" borderId="3" xfId="3" applyFont="1" applyFill="1" applyBorder="1" applyAlignment="1">
      <alignment horizontal="right" vertical="center" shrinkToFit="1"/>
    </xf>
    <xf numFmtId="38" fontId="24" fillId="3" borderId="3" xfId="3" applyFont="1" applyFill="1" applyBorder="1" applyAlignment="1">
      <alignment horizontal="center" vertical="center" shrinkToFit="1"/>
    </xf>
    <xf numFmtId="0" fontId="24" fillId="10" borderId="2" xfId="0" applyFont="1" applyFill="1" applyBorder="1" applyAlignment="1">
      <alignment vertical="center" shrinkToFit="1"/>
    </xf>
    <xf numFmtId="0" fontId="24" fillId="10" borderId="3" xfId="0" applyFont="1" applyFill="1" applyBorder="1" applyAlignment="1">
      <alignment vertical="center" shrinkToFit="1"/>
    </xf>
    <xf numFmtId="0" fontId="24" fillId="10" borderId="4" xfId="0" applyFont="1" applyFill="1" applyBorder="1" applyAlignment="1">
      <alignment vertical="center" shrinkToFit="1"/>
    </xf>
    <xf numFmtId="0" fontId="24" fillId="3" borderId="2" xfId="0" applyNumberFormat="1" applyFont="1" applyFill="1" applyBorder="1" applyAlignment="1">
      <alignment horizontal="center" vertical="center" shrinkToFit="1"/>
    </xf>
    <xf numFmtId="0" fontId="24" fillId="3" borderId="4" xfId="0" applyNumberFormat="1" applyFont="1" applyFill="1" applyBorder="1" applyAlignment="1">
      <alignment horizontal="center" vertical="center" shrinkToFit="1"/>
    </xf>
    <xf numFmtId="0" fontId="24" fillId="3" borderId="3" xfId="0" applyNumberFormat="1" applyFont="1" applyFill="1" applyBorder="1" applyAlignment="1">
      <alignment horizontal="center" vertical="center" shrinkToFit="1"/>
    </xf>
    <xf numFmtId="38" fontId="24" fillId="2" borderId="2" xfId="3" applyFont="1" applyFill="1" applyBorder="1" applyAlignment="1">
      <alignment horizontal="right" vertical="center" wrapText="1"/>
    </xf>
    <xf numFmtId="38" fontId="24" fillId="2" borderId="4" xfId="3" applyFont="1" applyFill="1" applyBorder="1" applyAlignment="1">
      <alignment horizontal="right" vertical="center" wrapText="1"/>
    </xf>
    <xf numFmtId="38" fontId="24" fillId="2" borderId="3" xfId="3" applyFont="1" applyFill="1" applyBorder="1" applyAlignment="1">
      <alignment horizontal="right" vertical="center" shrinkToFit="1"/>
    </xf>
    <xf numFmtId="38" fontId="24" fillId="2" borderId="4" xfId="3" applyFont="1" applyFill="1" applyBorder="1" applyAlignment="1">
      <alignment horizontal="right" vertical="center" shrinkToFit="1"/>
    </xf>
    <xf numFmtId="38" fontId="24" fillId="2" borderId="2" xfId="3" applyFont="1" applyFill="1" applyBorder="1" applyAlignment="1">
      <alignment horizontal="center" vertical="center" wrapText="1"/>
    </xf>
    <xf numFmtId="38" fontId="24" fillId="2" borderId="4" xfId="3" applyFont="1" applyFill="1" applyBorder="1" applyAlignment="1">
      <alignment horizontal="center" vertical="center" wrapText="1"/>
    </xf>
    <xf numFmtId="38" fontId="24" fillId="2" borderId="3" xfId="3" applyFont="1" applyFill="1" applyBorder="1" applyAlignment="1">
      <alignment horizontal="center" vertical="center" shrinkToFit="1"/>
    </xf>
    <xf numFmtId="38" fontId="24" fillId="2" borderId="4" xfId="3" applyFont="1" applyFill="1" applyBorder="1" applyAlignment="1">
      <alignment horizontal="center" vertical="center" shrinkToFit="1"/>
    </xf>
    <xf numFmtId="0" fontId="24" fillId="3" borderId="9" xfId="0" applyFont="1" applyFill="1" applyBorder="1" applyAlignment="1">
      <alignment vertical="center" wrapText="1"/>
    </xf>
    <xf numFmtId="0" fontId="24" fillId="3" borderId="10" xfId="0" applyFont="1" applyFill="1" applyBorder="1" applyAlignment="1">
      <alignment vertical="center" wrapText="1"/>
    </xf>
    <xf numFmtId="0" fontId="24" fillId="3" borderId="11" xfId="0" applyFont="1" applyFill="1" applyBorder="1" applyAlignment="1">
      <alignment vertical="center" wrapText="1"/>
    </xf>
    <xf numFmtId="0" fontId="24" fillId="3" borderId="8" xfId="0" applyFont="1" applyFill="1" applyBorder="1" applyAlignment="1">
      <alignment vertical="center" wrapText="1"/>
    </xf>
    <xf numFmtId="0" fontId="24" fillId="3" borderId="5" xfId="0" applyFont="1" applyFill="1" applyBorder="1" applyAlignment="1">
      <alignment vertical="center" wrapText="1"/>
    </xf>
    <xf numFmtId="0" fontId="24" fillId="3" borderId="6" xfId="0" applyFont="1" applyFill="1" applyBorder="1" applyAlignment="1">
      <alignment vertical="center" wrapText="1"/>
    </xf>
    <xf numFmtId="0" fontId="24" fillId="2" borderId="9"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176" fontId="24" fillId="3" borderId="2" xfId="0" applyNumberFormat="1" applyFont="1" applyFill="1" applyBorder="1" applyAlignment="1">
      <alignment horizontal="center" vertical="center" shrinkToFit="1"/>
    </xf>
    <xf numFmtId="176" fontId="24" fillId="3" borderId="4" xfId="0" applyNumberFormat="1" applyFont="1" applyFill="1" applyBorder="1" applyAlignment="1">
      <alignment horizontal="center" vertical="center" shrinkToFit="1"/>
    </xf>
    <xf numFmtId="0" fontId="24" fillId="10" borderId="8" xfId="0" applyFont="1" applyFill="1" applyBorder="1" applyAlignment="1">
      <alignment vertical="center" shrinkToFit="1"/>
    </xf>
    <xf numFmtId="0" fontId="24" fillId="10" borderId="6" xfId="0" applyFont="1" applyFill="1" applyBorder="1" applyAlignment="1">
      <alignment vertical="center" shrinkToFit="1"/>
    </xf>
    <xf numFmtId="0" fontId="24" fillId="3" borderId="1" xfId="0" applyFont="1" applyFill="1" applyBorder="1" applyAlignment="1">
      <alignment horizontal="left" vertical="center"/>
    </xf>
    <xf numFmtId="0" fontId="24" fillId="3" borderId="2" xfId="0" applyFont="1" applyFill="1" applyBorder="1" applyAlignment="1">
      <alignment horizontal="left" vertical="center"/>
    </xf>
    <xf numFmtId="0" fontId="24" fillId="3" borderId="2"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24" fillId="3" borderId="4" xfId="0" applyFont="1" applyFill="1" applyBorder="1" applyAlignment="1">
      <alignment horizontal="left" vertical="center" shrinkToFit="1"/>
    </xf>
    <xf numFmtId="0" fontId="24" fillId="3" borderId="4"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2"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2" xfId="0" applyFont="1" applyFill="1" applyBorder="1" applyAlignment="1">
      <alignment horizontal="center" vertical="center"/>
    </xf>
    <xf numFmtId="0" fontId="24" fillId="3" borderId="14" xfId="0" applyFont="1" applyFill="1" applyBorder="1" applyAlignment="1">
      <alignment horizontal="left" vertical="center" shrinkToFit="1"/>
    </xf>
    <xf numFmtId="0" fontId="24" fillId="3" borderId="0" xfId="0" applyFont="1" applyFill="1" applyBorder="1" applyAlignment="1">
      <alignment horizontal="left" vertical="center" shrinkToFit="1"/>
    </xf>
    <xf numFmtId="0" fontId="24" fillId="3" borderId="15" xfId="0" applyFont="1" applyFill="1" applyBorder="1" applyAlignment="1">
      <alignment horizontal="left" vertical="center" shrinkToFit="1"/>
    </xf>
    <xf numFmtId="0" fontId="24" fillId="3" borderId="9" xfId="0" applyFont="1" applyFill="1" applyBorder="1" applyAlignment="1">
      <alignment horizontal="left" vertical="center" shrinkToFit="1"/>
    </xf>
    <xf numFmtId="0" fontId="24" fillId="3" borderId="10" xfId="0" applyFont="1" applyFill="1" applyBorder="1" applyAlignment="1">
      <alignment horizontal="left" vertical="center" shrinkToFit="1"/>
    </xf>
    <xf numFmtId="0" fontId="24" fillId="3" borderId="11" xfId="0" applyFont="1" applyFill="1" applyBorder="1" applyAlignment="1">
      <alignment horizontal="left" vertical="center" shrinkToFit="1"/>
    </xf>
    <xf numFmtId="0" fontId="24" fillId="3" borderId="14" xfId="0" applyFont="1" applyFill="1" applyBorder="1" applyAlignment="1">
      <alignment vertical="center" wrapText="1"/>
    </xf>
    <xf numFmtId="0" fontId="24" fillId="3" borderId="0" xfId="0" applyFont="1" applyFill="1" applyBorder="1" applyAlignment="1">
      <alignment vertical="center" wrapText="1"/>
    </xf>
    <xf numFmtId="0" fontId="24" fillId="3" borderId="15" xfId="0" applyFont="1" applyFill="1" applyBorder="1" applyAlignment="1">
      <alignment vertical="center" wrapText="1"/>
    </xf>
    <xf numFmtId="0" fontId="24" fillId="3" borderId="14" xfId="0" applyFont="1" applyFill="1" applyBorder="1" applyAlignment="1">
      <alignment vertical="center"/>
    </xf>
    <xf numFmtId="0" fontId="24" fillId="3" borderId="0" xfId="0" applyFont="1" applyFill="1" applyBorder="1" applyAlignment="1">
      <alignment vertical="center"/>
    </xf>
    <xf numFmtId="0" fontId="24" fillId="3" borderId="15" xfId="0" applyFont="1" applyFill="1" applyBorder="1" applyAlignment="1">
      <alignment vertical="center"/>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3" fillId="5" borderId="1" xfId="0" applyFont="1" applyFill="1" applyBorder="1" applyAlignment="1">
      <alignment horizontal="center" vertical="center" shrinkToFit="1"/>
    </xf>
  </cellXfs>
  <cellStyles count="4">
    <cellStyle name="パーセント" xfId="1" builtinId="5"/>
    <cellStyle name="桁区切り" xfId="3" builtinId="6"/>
    <cellStyle name="標準" xfId="0" builtinId="0"/>
    <cellStyle name="標準_訪問入浴bettenn3" xfId="2" xr:uid="{00000000-0005-0000-0000-000003000000}"/>
  </cellStyles>
  <dxfs count="0"/>
  <tableStyles count="0" defaultTableStyle="TableStyleMedium2" defaultPivotStyle="PivotStyleLight16"/>
  <colors>
    <mruColors>
      <color rgb="FFFF3300"/>
      <color rgb="FFCCFFFF"/>
      <color rgb="FFFFFFCC"/>
      <color rgb="FFFFFF99"/>
      <color rgb="FF0000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112060</xdr:colOff>
      <xdr:row>17</xdr:row>
      <xdr:rowOff>100852</xdr:rowOff>
    </xdr:from>
    <xdr:to>
      <xdr:col>36</xdr:col>
      <xdr:colOff>145677</xdr:colOff>
      <xdr:row>37</xdr:row>
      <xdr:rowOff>11206</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3255310" y="3310777"/>
          <a:ext cx="8320367" cy="3910854"/>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580867</xdr:colOff>
      <xdr:row>36</xdr:row>
      <xdr:rowOff>66749</xdr:rowOff>
    </xdr:from>
    <xdr:to>
      <xdr:col>10</xdr:col>
      <xdr:colOff>580867</xdr:colOff>
      <xdr:row>36</xdr:row>
      <xdr:rowOff>66749</xdr:rowOff>
    </xdr:to>
    <xdr:sp macro="" textlink="" fLocksText="0">
      <xdr:nvSpPr>
        <xdr:cNvPr id="2" name="AutoShape 5">
          <a:extLst>
            <a:ext uri="{FF2B5EF4-FFF2-40B4-BE49-F238E27FC236}">
              <a16:creationId xmlns:a16="http://schemas.microsoft.com/office/drawing/2014/main" id="{00000000-0008-0000-0A00-000002000000}"/>
            </a:ext>
          </a:extLst>
        </xdr:cNvPr>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36</xdr:row>
      <xdr:rowOff>66749</xdr:rowOff>
    </xdr:from>
    <xdr:to>
      <xdr:col>10</xdr:col>
      <xdr:colOff>580867</xdr:colOff>
      <xdr:row>36</xdr:row>
      <xdr:rowOff>66749</xdr:rowOff>
    </xdr:to>
    <xdr:sp macro="" textlink="" fLocksText="0">
      <xdr:nvSpPr>
        <xdr:cNvPr id="3" name="AutoShape 5">
          <a:extLst>
            <a:ext uri="{FF2B5EF4-FFF2-40B4-BE49-F238E27FC236}">
              <a16:creationId xmlns:a16="http://schemas.microsoft.com/office/drawing/2014/main" id="{00000000-0008-0000-0A00-000003000000}"/>
            </a:ext>
          </a:extLst>
        </xdr:cNvPr>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4" name="AutoShape 5">
          <a:extLst>
            <a:ext uri="{FF2B5EF4-FFF2-40B4-BE49-F238E27FC236}">
              <a16:creationId xmlns:a16="http://schemas.microsoft.com/office/drawing/2014/main" id="{00000000-0008-0000-0A00-000004000000}"/>
            </a:ext>
          </a:extLst>
        </xdr:cNvPr>
        <xdr:cNvSpPr/>
      </xdr:nvSpPr>
      <xdr:spPr bwMode="auto">
        <a:xfrm>
          <a:off x="6857842" y="144304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5" name="AutoShape 5">
          <a:extLst>
            <a:ext uri="{FF2B5EF4-FFF2-40B4-BE49-F238E27FC236}">
              <a16:creationId xmlns:a16="http://schemas.microsoft.com/office/drawing/2014/main" id="{00000000-0008-0000-0A00-000005000000}"/>
            </a:ext>
          </a:extLst>
        </xdr:cNvPr>
        <xdr:cNvSpPr/>
      </xdr:nvSpPr>
      <xdr:spPr bwMode="auto">
        <a:xfrm>
          <a:off x="6857842" y="144304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11</xdr:col>
      <xdr:colOff>414618</xdr:colOff>
      <xdr:row>9</xdr:row>
      <xdr:rowOff>470648</xdr:rowOff>
    </xdr:from>
    <xdr:to>
      <xdr:col>15</xdr:col>
      <xdr:colOff>33619</xdr:colOff>
      <xdr:row>11</xdr:row>
      <xdr:rowOff>762000</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7425018" y="2918573"/>
          <a:ext cx="2743201" cy="11676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★Ａ　在宅復帰率</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退所理由の記載があるもの</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運営指導では、前６ヶ月分を確認する。</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381000</xdr:colOff>
      <xdr:row>24</xdr:row>
      <xdr:rowOff>1</xdr:rowOff>
    </xdr:from>
    <xdr:to>
      <xdr:col>15</xdr:col>
      <xdr:colOff>11206</xdr:colOff>
      <xdr:row>26</xdr:row>
      <xdr:rowOff>313766</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7391400" y="8601076"/>
          <a:ext cx="2754406" cy="114244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★Ｂ　ベット回転率</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新規入所者一覧及び退所者一覧の整備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運営指導では、前３ヶ月分を確認する。</a:t>
          </a:r>
        </a:p>
      </xdr:txBody>
    </xdr:sp>
    <xdr:clientData/>
  </xdr:twoCellAnchor>
  <xdr:twoCellAnchor>
    <xdr:from>
      <xdr:col>11</xdr:col>
      <xdr:colOff>459442</xdr:colOff>
      <xdr:row>40</xdr:row>
      <xdr:rowOff>1</xdr:rowOff>
    </xdr:from>
    <xdr:to>
      <xdr:col>15</xdr:col>
      <xdr:colOff>11207</xdr:colOff>
      <xdr:row>42</xdr:row>
      <xdr:rowOff>67236</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7469842" y="15459076"/>
          <a:ext cx="2675965" cy="89591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★Ｃ　入所前後訪問指導割合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入所前後訪問指導を行った記録の整備</a:t>
          </a:r>
        </a:p>
      </xdr:txBody>
    </xdr:sp>
    <xdr:clientData/>
  </xdr:twoCellAnchor>
  <xdr:twoCellAnchor>
    <xdr:from>
      <xdr:col>11</xdr:col>
      <xdr:colOff>403412</xdr:colOff>
      <xdr:row>52</xdr:row>
      <xdr:rowOff>1</xdr:rowOff>
    </xdr:from>
    <xdr:to>
      <xdr:col>15</xdr:col>
      <xdr:colOff>11206</xdr:colOff>
      <xdr:row>54</xdr:row>
      <xdr:rowOff>67236</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7413812" y="20040601"/>
          <a:ext cx="2731994" cy="89591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★Ｄ　退所前後訪問指導割合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退所前後訪問指導を行った記録の整備</a:t>
          </a:r>
        </a:p>
      </xdr:txBody>
    </xdr:sp>
    <xdr:clientData/>
  </xdr:twoCellAnchor>
  <xdr:twoCellAnchor>
    <xdr:from>
      <xdr:col>10</xdr:col>
      <xdr:colOff>582705</xdr:colOff>
      <xdr:row>63</xdr:row>
      <xdr:rowOff>268941</xdr:rowOff>
    </xdr:from>
    <xdr:to>
      <xdr:col>15</xdr:col>
      <xdr:colOff>11206</xdr:colOff>
      <xdr:row>66</xdr:row>
      <xdr:rowOff>257735</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6824381" y="24014206"/>
          <a:ext cx="3260913" cy="10421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★Ｅ　居宅サービスの実施状況</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訪問リハビリテーション等の記録の整備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運営指導では、実施の有無は、重要事項説明書等で確認する。</a:t>
          </a:r>
        </a:p>
      </xdr:txBody>
    </xdr:sp>
    <xdr:clientData/>
  </xdr:twoCellAnchor>
  <xdr:twoCellAnchor>
    <xdr:from>
      <xdr:col>13</xdr:col>
      <xdr:colOff>186767</xdr:colOff>
      <xdr:row>73</xdr:row>
      <xdr:rowOff>791883</xdr:rowOff>
    </xdr:from>
    <xdr:to>
      <xdr:col>15</xdr:col>
      <xdr:colOff>29884</xdr:colOff>
      <xdr:row>76</xdr:row>
      <xdr:rowOff>395940</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7956179" y="27760707"/>
          <a:ext cx="1359646" cy="118035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★Ｆ　リハ専門職員の配置割合　　</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運営指導では、人員基準において確認する。</a:t>
          </a:r>
        </a:p>
      </xdr:txBody>
    </xdr:sp>
    <xdr:clientData/>
  </xdr:twoCellAnchor>
  <xdr:twoCellAnchor>
    <xdr:from>
      <xdr:col>11</xdr:col>
      <xdr:colOff>515470</xdr:colOff>
      <xdr:row>90</xdr:row>
      <xdr:rowOff>1</xdr:rowOff>
    </xdr:from>
    <xdr:to>
      <xdr:col>15</xdr:col>
      <xdr:colOff>11206</xdr:colOff>
      <xdr:row>91</xdr:row>
      <xdr:rowOff>493060</xdr:rowOff>
    </xdr:to>
    <xdr:sp macro="" textlink="">
      <xdr:nvSpPr>
        <xdr:cNvPr id="12" name="角丸四角形 11">
          <a:extLst>
            <a:ext uri="{FF2B5EF4-FFF2-40B4-BE49-F238E27FC236}">
              <a16:creationId xmlns:a16="http://schemas.microsoft.com/office/drawing/2014/main" id="{00000000-0008-0000-0A00-00000C000000}"/>
            </a:ext>
          </a:extLst>
        </xdr:cNvPr>
        <xdr:cNvSpPr/>
      </xdr:nvSpPr>
      <xdr:spPr>
        <a:xfrm>
          <a:off x="7525870" y="32051626"/>
          <a:ext cx="2619936" cy="81690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★Ｇ　支援相談員の配置割合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運営指導では、人員基準において確認する。</a:t>
          </a: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358588</xdr:colOff>
      <xdr:row>101</xdr:row>
      <xdr:rowOff>1</xdr:rowOff>
    </xdr:from>
    <xdr:to>
      <xdr:col>15</xdr:col>
      <xdr:colOff>11206</xdr:colOff>
      <xdr:row>103</xdr:row>
      <xdr:rowOff>33617</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7368988" y="36509326"/>
          <a:ext cx="2776818" cy="86229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★Ｈ　要介護４又は５の割合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入所者一覧の整備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運営指導では、前３ヶ月分を確認する。</a:t>
          </a: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369794</xdr:colOff>
      <xdr:row>108</xdr:row>
      <xdr:rowOff>0</xdr:rowOff>
    </xdr:from>
    <xdr:to>
      <xdr:col>15</xdr:col>
      <xdr:colOff>11206</xdr:colOff>
      <xdr:row>110</xdr:row>
      <xdr:rowOff>190500</xdr:rowOff>
    </xdr:to>
    <xdr:sp macro="" textlink="">
      <xdr:nvSpPr>
        <xdr:cNvPr id="14" name="角丸四角形 13">
          <a:extLst>
            <a:ext uri="{FF2B5EF4-FFF2-40B4-BE49-F238E27FC236}">
              <a16:creationId xmlns:a16="http://schemas.microsoft.com/office/drawing/2014/main" id="{00000000-0008-0000-0A00-00000E000000}"/>
            </a:ext>
          </a:extLst>
        </xdr:cNvPr>
        <xdr:cNvSpPr/>
      </xdr:nvSpPr>
      <xdr:spPr>
        <a:xfrm>
          <a:off x="7380194" y="39033450"/>
          <a:ext cx="2765612" cy="101917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★Ｉ　喀痰吸引の実施割合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対象者の看護・介護記録の整備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運営指導では、過去１年間に実施していた場合、実施したことを確認する。</a:t>
          </a:r>
        </a:p>
      </xdr:txBody>
    </xdr:sp>
    <xdr:clientData/>
  </xdr:twoCellAnchor>
  <xdr:twoCellAnchor>
    <xdr:from>
      <xdr:col>11</xdr:col>
      <xdr:colOff>358588</xdr:colOff>
      <xdr:row>118</xdr:row>
      <xdr:rowOff>0</xdr:rowOff>
    </xdr:from>
    <xdr:to>
      <xdr:col>15</xdr:col>
      <xdr:colOff>11206</xdr:colOff>
      <xdr:row>120</xdr:row>
      <xdr:rowOff>224118</xdr:rowOff>
    </xdr:to>
    <xdr:sp macro="" textlink="">
      <xdr:nvSpPr>
        <xdr:cNvPr id="15" name="角丸四角形 14">
          <a:extLst>
            <a:ext uri="{FF2B5EF4-FFF2-40B4-BE49-F238E27FC236}">
              <a16:creationId xmlns:a16="http://schemas.microsoft.com/office/drawing/2014/main" id="{00000000-0008-0000-0A00-00000F000000}"/>
            </a:ext>
          </a:extLst>
        </xdr:cNvPr>
        <xdr:cNvSpPr/>
      </xdr:nvSpPr>
      <xdr:spPr>
        <a:xfrm>
          <a:off x="7368988" y="42595800"/>
          <a:ext cx="2776818" cy="105279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★Ｊ　経管栄養の実施割合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対象者の看護・介護記録の整備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運営指導では、過去１年間に実施していた場合、実施したことを確認する。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459440</xdr:colOff>
      <xdr:row>131</xdr:row>
      <xdr:rowOff>89646</xdr:rowOff>
    </xdr:from>
    <xdr:to>
      <xdr:col>15</xdr:col>
      <xdr:colOff>89649</xdr:colOff>
      <xdr:row>138</xdr:row>
      <xdr:rowOff>44823</xdr:rowOff>
    </xdr:to>
    <xdr:sp macro="" textlink="">
      <xdr:nvSpPr>
        <xdr:cNvPr id="16" name="角丸四角形 15">
          <a:extLst>
            <a:ext uri="{FF2B5EF4-FFF2-40B4-BE49-F238E27FC236}">
              <a16:creationId xmlns:a16="http://schemas.microsoft.com/office/drawing/2014/main" id="{00000000-0008-0000-0A00-000010000000}"/>
            </a:ext>
          </a:extLst>
        </xdr:cNvPr>
        <xdr:cNvSpPr/>
      </xdr:nvSpPr>
      <xdr:spPr>
        <a:xfrm>
          <a:off x="5269565" y="48209946"/>
          <a:ext cx="4954684" cy="115532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★退所時指導等の実施</a:t>
          </a:r>
        </a:p>
        <a:p>
          <a:pPr algn="l"/>
          <a:r>
            <a:rPr kumimoji="1" lang="ja-JP" altLang="en-US" sz="1200">
              <a:latin typeface="HGPｺﾞｼｯｸM" panose="020B0600000000000000" pitchFamily="50" charset="-128"/>
              <a:ea typeface="HGPｺﾞｼｯｸM" panose="020B0600000000000000" pitchFamily="50" charset="-128"/>
            </a:rPr>
            <a:t> ・退所時指導した記録の整備。</a:t>
          </a:r>
        </a:p>
        <a:p>
          <a:pPr algn="l"/>
          <a:r>
            <a:rPr kumimoji="1" lang="ja-JP" altLang="en-US" sz="1200">
              <a:latin typeface="HGPｺﾞｼｯｸM" panose="020B0600000000000000" pitchFamily="50" charset="-128"/>
              <a:ea typeface="HGPｺﾞｼｯｸM" panose="020B0600000000000000" pitchFamily="50" charset="-128"/>
            </a:rPr>
            <a:t> ・退所後に居宅を訪問又は居宅介護支援事業所から情報提供を受けた記録の確認。</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493059</xdr:colOff>
      <xdr:row>141</xdr:row>
      <xdr:rowOff>44824</xdr:rowOff>
    </xdr:from>
    <xdr:to>
      <xdr:col>15</xdr:col>
      <xdr:colOff>56029</xdr:colOff>
      <xdr:row>146</xdr:row>
      <xdr:rowOff>156882</xdr:rowOff>
    </xdr:to>
    <xdr:sp macro="" textlink="">
      <xdr:nvSpPr>
        <xdr:cNvPr id="17" name="角丸四角形 16">
          <a:extLst>
            <a:ext uri="{FF2B5EF4-FFF2-40B4-BE49-F238E27FC236}">
              <a16:creationId xmlns:a16="http://schemas.microsoft.com/office/drawing/2014/main" id="{00000000-0008-0000-0A00-000011000000}"/>
            </a:ext>
          </a:extLst>
        </xdr:cNvPr>
        <xdr:cNvSpPr/>
      </xdr:nvSpPr>
      <xdr:spPr>
        <a:xfrm>
          <a:off x="5303184" y="50222524"/>
          <a:ext cx="4887445" cy="969308"/>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○リハビリテーションマネジメントの実施</a:t>
          </a:r>
        </a:p>
        <a:p>
          <a:pPr algn="l"/>
          <a:r>
            <a:rPr kumimoji="1" lang="ja-JP" altLang="en-US" sz="1200">
              <a:latin typeface="HGPｺﾞｼｯｸM" panose="020B0600000000000000" pitchFamily="50" charset="-128"/>
              <a:ea typeface="HGPｺﾞｼｯｸM" panose="020B0600000000000000" pitchFamily="50" charset="-128"/>
            </a:rPr>
            <a:t> ・リハビリ計画等の記録の整備。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運営指導では、利用者支援の観点から当該内容を確認する。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470647</xdr:colOff>
      <xdr:row>162</xdr:row>
      <xdr:rowOff>67237</xdr:rowOff>
    </xdr:from>
    <xdr:to>
      <xdr:col>15</xdr:col>
      <xdr:colOff>67236</xdr:colOff>
      <xdr:row>166</xdr:row>
      <xdr:rowOff>112060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5280772" y="53378662"/>
          <a:ext cx="4921064" cy="73062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○地域に貢献する活動の実施</a:t>
          </a:r>
        </a:p>
        <a:p>
          <a:pPr algn="l"/>
          <a:r>
            <a:rPr kumimoji="1" lang="ja-JP" altLang="en-US" sz="1200">
              <a:latin typeface="HGPｺﾞｼｯｸM" panose="020B0600000000000000" pitchFamily="50" charset="-128"/>
              <a:ea typeface="HGPｺﾞｼｯｸM" panose="020B0600000000000000" pitchFamily="50" charset="-128"/>
            </a:rPr>
            <a:t> ・具体的な活動記録（活動予定）の整備。</a:t>
          </a:r>
        </a:p>
      </xdr:txBody>
    </xdr:sp>
    <xdr:clientData/>
  </xdr:twoCellAnchor>
  <xdr:twoCellAnchor>
    <xdr:from>
      <xdr:col>8</xdr:col>
      <xdr:colOff>481853</xdr:colOff>
      <xdr:row>170</xdr:row>
      <xdr:rowOff>134470</xdr:rowOff>
    </xdr:from>
    <xdr:to>
      <xdr:col>15</xdr:col>
      <xdr:colOff>78442</xdr:colOff>
      <xdr:row>176</xdr:row>
      <xdr:rowOff>33617</xdr:rowOff>
    </xdr:to>
    <xdr:sp macro="" textlink="">
      <xdr:nvSpPr>
        <xdr:cNvPr id="19" name="角丸四角形 18">
          <a:extLst>
            <a:ext uri="{FF2B5EF4-FFF2-40B4-BE49-F238E27FC236}">
              <a16:creationId xmlns:a16="http://schemas.microsoft.com/office/drawing/2014/main" id="{00000000-0008-0000-0A00-000013000000}"/>
            </a:ext>
          </a:extLst>
        </xdr:cNvPr>
        <xdr:cNvSpPr/>
      </xdr:nvSpPr>
      <xdr:spPr>
        <a:xfrm>
          <a:off x="5291978" y="55160395"/>
          <a:ext cx="4921064" cy="9278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○充実したリハビリテーションの実施</a:t>
          </a:r>
        </a:p>
        <a:p>
          <a:pPr algn="l"/>
          <a:r>
            <a:rPr kumimoji="1" lang="ja-JP" altLang="en-US" sz="1200">
              <a:latin typeface="HGPｺﾞｼｯｸM" panose="020B0600000000000000" pitchFamily="50" charset="-128"/>
              <a:ea typeface="HGPｺﾞｼｯｸM" panose="020B0600000000000000" pitchFamily="50" charset="-128"/>
            </a:rPr>
            <a:t> </a:t>
          </a: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運営指導では、利用者支援の観点から個別に充実したリハビリを実施しているか確認する。</a:t>
          </a:r>
        </a:p>
      </xdr:txBody>
    </xdr:sp>
    <xdr:clientData/>
  </xdr:twoCellAnchor>
  <xdr:twoCellAnchor>
    <xdr:from>
      <xdr:col>8</xdr:col>
      <xdr:colOff>493058</xdr:colOff>
      <xdr:row>150</xdr:row>
      <xdr:rowOff>52295</xdr:rowOff>
    </xdr:from>
    <xdr:to>
      <xdr:col>15</xdr:col>
      <xdr:colOff>56028</xdr:colOff>
      <xdr:row>156</xdr:row>
      <xdr:rowOff>0</xdr:rowOff>
    </xdr:to>
    <xdr:sp macro="" textlink="">
      <xdr:nvSpPr>
        <xdr:cNvPr id="20" name="角丸四角形 16">
          <a:extLst>
            <a:ext uri="{FF2B5EF4-FFF2-40B4-BE49-F238E27FC236}">
              <a16:creationId xmlns:a16="http://schemas.microsoft.com/office/drawing/2014/main" id="{00000000-0008-0000-0A00-000014000000}"/>
            </a:ext>
          </a:extLst>
        </xdr:cNvPr>
        <xdr:cNvSpPr/>
      </xdr:nvSpPr>
      <xdr:spPr>
        <a:xfrm>
          <a:off x="4900705" y="54729530"/>
          <a:ext cx="4441264" cy="93382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○リハビリテーション実施にあたっての医師の詳細な指示</a:t>
          </a:r>
        </a:p>
        <a:p>
          <a:pPr algn="l"/>
          <a:r>
            <a:rPr kumimoji="1" lang="ja-JP" altLang="en-US" sz="1200">
              <a:latin typeface="HGPｺﾞｼｯｸM" panose="020B0600000000000000" pitchFamily="50" charset="-128"/>
              <a:ea typeface="HGPｺﾞｼｯｸM" panose="020B0600000000000000" pitchFamily="50" charset="-128"/>
            </a:rPr>
            <a:t> ・医師の指示の記録の整備。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運営指導では、医師の指示事項を確認する。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85725</xdr:colOff>
      <xdr:row>0</xdr:row>
      <xdr:rowOff>66675</xdr:rowOff>
    </xdr:from>
    <xdr:to>
      <xdr:col>39</xdr:col>
      <xdr:colOff>95250</xdr:colOff>
      <xdr:row>3</xdr:row>
      <xdr:rowOff>95250</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7372350" y="66675"/>
          <a:ext cx="1676400" cy="55245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8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AS34"/>
  <sheetViews>
    <sheetView tabSelected="1" view="pageBreakPreview" zoomScaleNormal="100" zoomScaleSheetLayoutView="100" workbookViewId="0"/>
  </sheetViews>
  <sheetFormatPr defaultColWidth="9" defaultRowHeight="14.25"/>
  <cols>
    <col min="1" max="1" width="2.125" style="252" customWidth="1"/>
    <col min="2" max="40" width="3.625" style="252" customWidth="1"/>
    <col min="41" max="41" width="2.125" style="252" customWidth="1"/>
    <col min="42" max="42" width="1.375" style="252" customWidth="1"/>
    <col min="43" max="43" width="11.875" style="261" customWidth="1"/>
    <col min="44" max="44" width="1.25" style="260" customWidth="1"/>
    <col min="45" max="45" width="11.875" style="261" customWidth="1"/>
    <col min="46" max="46" width="1.125" style="252" customWidth="1"/>
    <col min="47" max="75" width="3.625" style="252" customWidth="1"/>
    <col min="76" max="16384" width="9" style="252"/>
  </cols>
  <sheetData>
    <row r="1" spans="2:45">
      <c r="AI1" s="829" t="s">
        <v>1680</v>
      </c>
      <c r="AJ1" s="829"/>
      <c r="AK1" s="829"/>
      <c r="AL1" s="829"/>
      <c r="AM1" s="829"/>
      <c r="AN1" s="829"/>
    </row>
    <row r="2" spans="2:45" ht="18.75">
      <c r="B2" s="845" t="s">
        <v>573</v>
      </c>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Q2" s="32" t="s">
        <v>589</v>
      </c>
      <c r="AS2" s="262" t="s">
        <v>569</v>
      </c>
    </row>
    <row r="3" spans="2:45">
      <c r="X3" s="263"/>
      <c r="AQ3" s="32" t="s">
        <v>1</v>
      </c>
      <c r="AS3" s="262" t="s">
        <v>590</v>
      </c>
    </row>
    <row r="4" spans="2:45">
      <c r="B4" s="256" t="s">
        <v>615</v>
      </c>
      <c r="AQ4" s="32" t="s">
        <v>14</v>
      </c>
      <c r="AS4" s="262" t="s">
        <v>570</v>
      </c>
    </row>
    <row r="5" spans="2:45" ht="15.95" customHeight="1">
      <c r="C5" s="852" t="s">
        <v>566</v>
      </c>
      <c r="D5" s="853"/>
      <c r="E5" s="853"/>
      <c r="F5" s="854"/>
      <c r="G5" s="874" t="s">
        <v>599</v>
      </c>
      <c r="H5" s="874"/>
      <c r="I5" s="874"/>
      <c r="J5" s="874"/>
      <c r="K5" s="875"/>
      <c r="L5" s="862" t="s">
        <v>598</v>
      </c>
      <c r="M5" s="863"/>
      <c r="N5" s="863"/>
      <c r="O5" s="863"/>
      <c r="P5" s="863"/>
      <c r="Q5" s="863"/>
      <c r="R5" s="863"/>
      <c r="S5" s="863"/>
      <c r="T5" s="863"/>
      <c r="U5" s="863"/>
      <c r="V5" s="863"/>
      <c r="W5" s="863"/>
      <c r="X5" s="863"/>
      <c r="Y5" s="863"/>
      <c r="Z5" s="863"/>
      <c r="AA5" s="863"/>
      <c r="AB5" s="863"/>
      <c r="AC5" s="863"/>
      <c r="AD5" s="863"/>
      <c r="AE5" s="864"/>
      <c r="AG5" s="858" t="s">
        <v>2</v>
      </c>
      <c r="AH5" s="858"/>
      <c r="AI5" s="858"/>
      <c r="AJ5" s="860"/>
      <c r="AK5" s="860"/>
      <c r="AL5" s="860"/>
      <c r="AM5" s="860"/>
      <c r="AN5" s="860"/>
      <c r="AQ5" s="32" t="s">
        <v>15</v>
      </c>
      <c r="AS5" s="262" t="s">
        <v>591</v>
      </c>
    </row>
    <row r="6" spans="2:45" ht="30" customHeight="1">
      <c r="C6" s="871" t="s">
        <v>565</v>
      </c>
      <c r="D6" s="872"/>
      <c r="E6" s="872"/>
      <c r="F6" s="873"/>
      <c r="G6" s="876" t="s">
        <v>1</v>
      </c>
      <c r="H6" s="876"/>
      <c r="I6" s="876"/>
      <c r="J6" s="876"/>
      <c r="K6" s="877"/>
      <c r="L6" s="868"/>
      <c r="M6" s="869"/>
      <c r="N6" s="869"/>
      <c r="O6" s="869"/>
      <c r="P6" s="869"/>
      <c r="Q6" s="869"/>
      <c r="R6" s="869"/>
      <c r="S6" s="869"/>
      <c r="T6" s="869"/>
      <c r="U6" s="869"/>
      <c r="V6" s="869"/>
      <c r="W6" s="869"/>
      <c r="X6" s="869"/>
      <c r="Y6" s="869"/>
      <c r="Z6" s="869"/>
      <c r="AA6" s="869"/>
      <c r="AB6" s="869"/>
      <c r="AC6" s="869"/>
      <c r="AD6" s="869"/>
      <c r="AE6" s="870"/>
      <c r="AG6" s="858" t="s">
        <v>572</v>
      </c>
      <c r="AH6" s="858"/>
      <c r="AI6" s="858"/>
      <c r="AJ6" s="859"/>
      <c r="AK6" s="859"/>
      <c r="AL6" s="859"/>
      <c r="AM6" s="859"/>
      <c r="AN6" s="859"/>
      <c r="AQ6" s="32" t="s">
        <v>251</v>
      </c>
      <c r="AS6" s="262" t="s">
        <v>571</v>
      </c>
    </row>
    <row r="7" spans="2:45">
      <c r="AQ7" s="32" t="s">
        <v>252</v>
      </c>
      <c r="AS7" s="262"/>
    </row>
    <row r="8" spans="2:45" ht="15.95" customHeight="1">
      <c r="C8" s="852" t="s">
        <v>567</v>
      </c>
      <c r="D8" s="853"/>
      <c r="E8" s="853"/>
      <c r="F8" s="854"/>
      <c r="G8" s="862" t="s">
        <v>569</v>
      </c>
      <c r="H8" s="863"/>
      <c r="I8" s="863"/>
      <c r="J8" s="863"/>
      <c r="K8" s="864"/>
      <c r="L8" s="862" t="s">
        <v>455</v>
      </c>
      <c r="M8" s="863"/>
      <c r="N8" s="863"/>
      <c r="O8" s="864"/>
      <c r="P8" s="862" t="s">
        <v>3</v>
      </c>
      <c r="Q8" s="863"/>
      <c r="R8" s="864"/>
      <c r="S8" s="862" t="s">
        <v>568</v>
      </c>
      <c r="T8" s="863"/>
      <c r="U8" s="863"/>
      <c r="V8" s="863"/>
      <c r="W8" s="863"/>
      <c r="X8" s="863"/>
      <c r="Y8" s="863"/>
      <c r="Z8" s="863"/>
      <c r="AA8" s="863"/>
      <c r="AB8" s="863"/>
      <c r="AC8" s="863"/>
      <c r="AD8" s="863"/>
      <c r="AE8" s="864"/>
      <c r="AG8" s="849" t="s">
        <v>574</v>
      </c>
      <c r="AH8" s="850"/>
      <c r="AI8" s="850"/>
      <c r="AJ8" s="851"/>
      <c r="AK8" s="849" t="s">
        <v>575</v>
      </c>
      <c r="AL8" s="850"/>
      <c r="AM8" s="850"/>
      <c r="AN8" s="851"/>
      <c r="AQ8" s="32" t="s">
        <v>17</v>
      </c>
    </row>
    <row r="9" spans="2:45" ht="30" customHeight="1">
      <c r="C9" s="855"/>
      <c r="D9" s="856"/>
      <c r="E9" s="856"/>
      <c r="F9" s="857"/>
      <c r="G9" s="878"/>
      <c r="H9" s="879"/>
      <c r="I9" s="879"/>
      <c r="J9" s="879"/>
      <c r="K9" s="880"/>
      <c r="L9" s="865">
        <v>27</v>
      </c>
      <c r="M9" s="866"/>
      <c r="N9" s="866"/>
      <c r="O9" s="867"/>
      <c r="P9" s="832"/>
      <c r="Q9" s="833"/>
      <c r="R9" s="861"/>
      <c r="S9" s="868"/>
      <c r="T9" s="869"/>
      <c r="U9" s="869"/>
      <c r="V9" s="869"/>
      <c r="W9" s="869"/>
      <c r="X9" s="869"/>
      <c r="Y9" s="869"/>
      <c r="Z9" s="869"/>
      <c r="AA9" s="869"/>
      <c r="AB9" s="869"/>
      <c r="AC9" s="869"/>
      <c r="AD9" s="869"/>
      <c r="AE9" s="870"/>
      <c r="AF9" s="255"/>
      <c r="AG9" s="846"/>
      <c r="AH9" s="847"/>
      <c r="AI9" s="847"/>
      <c r="AJ9" s="848"/>
      <c r="AK9" s="846"/>
      <c r="AL9" s="847"/>
      <c r="AM9" s="847"/>
      <c r="AN9" s="848"/>
      <c r="AQ9" s="32"/>
    </row>
    <row r="10" spans="2:45">
      <c r="AF10" s="255"/>
    </row>
    <row r="11" spans="2:45">
      <c r="C11" s="887" t="str">
        <f>IF(G9=AS3,AQ11,"")</f>
        <v/>
      </c>
      <c r="D11" s="887"/>
      <c r="E11" s="887"/>
      <c r="F11" s="887"/>
      <c r="G11" s="887"/>
      <c r="H11" s="887"/>
      <c r="I11" s="887"/>
      <c r="J11" s="887"/>
      <c r="K11" s="887"/>
      <c r="L11" s="887"/>
      <c r="M11" s="887"/>
      <c r="N11" s="887"/>
      <c r="P11" s="887" t="str">
        <f>IF(OR(G9=AS4,G9=AS6),AQ11,"")</f>
        <v/>
      </c>
      <c r="Q11" s="887"/>
      <c r="R11" s="887"/>
      <c r="S11" s="887"/>
      <c r="T11" s="887"/>
      <c r="U11" s="887"/>
      <c r="V11" s="887"/>
      <c r="W11" s="887"/>
      <c r="X11" s="887"/>
      <c r="Y11" s="887"/>
      <c r="Z11" s="887"/>
      <c r="AA11" s="887"/>
      <c r="AC11" s="887" t="str">
        <f>IF(G9=AS5,AQ11,"")</f>
        <v/>
      </c>
      <c r="AD11" s="887"/>
      <c r="AE11" s="887"/>
      <c r="AF11" s="887"/>
      <c r="AG11" s="887"/>
      <c r="AH11" s="887"/>
      <c r="AI11" s="887"/>
      <c r="AJ11" s="887"/>
      <c r="AK11" s="887"/>
      <c r="AL11" s="887"/>
      <c r="AM11" s="887"/>
      <c r="AN11" s="887"/>
      <c r="AQ11" s="262" t="s">
        <v>592</v>
      </c>
    </row>
    <row r="12" spans="2:45">
      <c r="C12" s="888" t="s">
        <v>594</v>
      </c>
      <c r="D12" s="889"/>
      <c r="E12" s="889"/>
      <c r="F12" s="890"/>
      <c r="G12" s="901" t="s">
        <v>585</v>
      </c>
      <c r="H12" s="902"/>
      <c r="I12" s="902"/>
      <c r="J12" s="903"/>
      <c r="K12" s="901" t="s">
        <v>586</v>
      </c>
      <c r="L12" s="902"/>
      <c r="M12" s="902"/>
      <c r="N12" s="903"/>
      <c r="P12" s="888" t="s">
        <v>595</v>
      </c>
      <c r="Q12" s="889"/>
      <c r="R12" s="889"/>
      <c r="S12" s="890"/>
      <c r="T12" s="901" t="s">
        <v>585</v>
      </c>
      <c r="U12" s="902"/>
      <c r="V12" s="902"/>
      <c r="W12" s="903"/>
      <c r="X12" s="901" t="s">
        <v>586</v>
      </c>
      <c r="Y12" s="902"/>
      <c r="Z12" s="902"/>
      <c r="AA12" s="903"/>
      <c r="AC12" s="888" t="s">
        <v>596</v>
      </c>
      <c r="AD12" s="889"/>
      <c r="AE12" s="889"/>
      <c r="AF12" s="890"/>
      <c r="AG12" s="901" t="s">
        <v>583</v>
      </c>
      <c r="AH12" s="902"/>
      <c r="AI12" s="902"/>
      <c r="AJ12" s="903"/>
      <c r="AK12" s="901" t="s">
        <v>587</v>
      </c>
      <c r="AL12" s="902"/>
      <c r="AM12" s="902"/>
      <c r="AN12" s="903"/>
    </row>
    <row r="13" spans="2:45">
      <c r="C13" s="891"/>
      <c r="D13" s="892"/>
      <c r="E13" s="906"/>
      <c r="F13" s="907"/>
      <c r="G13" s="908" t="s">
        <v>588</v>
      </c>
      <c r="H13" s="909"/>
      <c r="I13" s="909"/>
      <c r="J13" s="910"/>
      <c r="K13" s="898" t="s">
        <v>584</v>
      </c>
      <c r="L13" s="899"/>
      <c r="M13" s="899"/>
      <c r="N13" s="900"/>
      <c r="P13" s="891"/>
      <c r="Q13" s="892"/>
      <c r="R13" s="892"/>
      <c r="S13" s="893"/>
      <c r="T13" s="908" t="s">
        <v>588</v>
      </c>
      <c r="U13" s="909"/>
      <c r="V13" s="909"/>
      <c r="W13" s="910"/>
      <c r="X13" s="898" t="s">
        <v>576</v>
      </c>
      <c r="Y13" s="899"/>
      <c r="Z13" s="899"/>
      <c r="AA13" s="900"/>
      <c r="AC13" s="912"/>
      <c r="AD13" s="906"/>
      <c r="AE13" s="906"/>
      <c r="AF13" s="907"/>
      <c r="AG13" s="908" t="s">
        <v>588</v>
      </c>
      <c r="AH13" s="909"/>
      <c r="AI13" s="909"/>
      <c r="AJ13" s="910"/>
      <c r="AK13" s="898" t="s">
        <v>576</v>
      </c>
      <c r="AL13" s="899"/>
      <c r="AM13" s="899"/>
      <c r="AN13" s="900"/>
    </row>
    <row r="14" spans="2:45" ht="18" customHeight="1">
      <c r="C14" s="904"/>
      <c r="D14" s="905"/>
      <c r="E14" s="881" t="s">
        <v>577</v>
      </c>
      <c r="F14" s="882"/>
      <c r="G14" s="883"/>
      <c r="H14" s="884"/>
      <c r="I14" s="884"/>
      <c r="J14" s="258" t="s">
        <v>0</v>
      </c>
      <c r="K14" s="885"/>
      <c r="L14" s="886"/>
      <c r="M14" s="886"/>
      <c r="N14" s="259" t="s">
        <v>0</v>
      </c>
      <c r="P14" s="904"/>
      <c r="Q14" s="905"/>
      <c r="R14" s="881" t="s">
        <v>577</v>
      </c>
      <c r="S14" s="882"/>
      <c r="T14" s="883"/>
      <c r="U14" s="884"/>
      <c r="V14" s="884"/>
      <c r="W14" s="258" t="s">
        <v>0</v>
      </c>
      <c r="X14" s="885"/>
      <c r="Y14" s="886"/>
      <c r="Z14" s="886"/>
      <c r="AA14" s="259" t="s">
        <v>0</v>
      </c>
      <c r="AC14" s="911" t="s">
        <v>597</v>
      </c>
      <c r="AD14" s="911"/>
      <c r="AE14" s="911"/>
      <c r="AF14" s="911"/>
      <c r="AG14" s="884"/>
      <c r="AH14" s="884"/>
      <c r="AI14" s="884"/>
      <c r="AJ14" s="258" t="s">
        <v>0</v>
      </c>
      <c r="AK14" s="885"/>
      <c r="AL14" s="886"/>
      <c r="AM14" s="886"/>
      <c r="AN14" s="259" t="s">
        <v>0</v>
      </c>
    </row>
    <row r="15" spans="2:45" ht="18" customHeight="1">
      <c r="C15" s="896"/>
      <c r="D15" s="897"/>
      <c r="E15" s="839" t="s">
        <v>578</v>
      </c>
      <c r="F15" s="840"/>
      <c r="G15" s="832"/>
      <c r="H15" s="833"/>
      <c r="I15" s="833"/>
      <c r="J15" s="253" t="s">
        <v>0</v>
      </c>
      <c r="K15" s="834"/>
      <c r="L15" s="835"/>
      <c r="M15" s="835"/>
      <c r="N15" s="254" t="s">
        <v>0</v>
      </c>
      <c r="P15" s="896"/>
      <c r="Q15" s="897"/>
      <c r="R15" s="839" t="s">
        <v>578</v>
      </c>
      <c r="S15" s="840"/>
      <c r="T15" s="832"/>
      <c r="U15" s="833"/>
      <c r="V15" s="833"/>
      <c r="W15" s="253" t="s">
        <v>0</v>
      </c>
      <c r="X15" s="834"/>
      <c r="Y15" s="835"/>
      <c r="Z15" s="835"/>
      <c r="AA15" s="254" t="s">
        <v>0</v>
      </c>
      <c r="AC15" s="894" t="s">
        <v>581</v>
      </c>
      <c r="AD15" s="913"/>
      <c r="AE15" s="881" t="s">
        <v>579</v>
      </c>
      <c r="AF15" s="916"/>
      <c r="AG15" s="538"/>
      <c r="AH15" s="539"/>
      <c r="AI15" s="539"/>
      <c r="AJ15" s="258" t="s">
        <v>0</v>
      </c>
      <c r="AK15" s="540"/>
      <c r="AL15" s="541"/>
      <c r="AM15" s="541"/>
      <c r="AN15" s="259" t="s">
        <v>0</v>
      </c>
    </row>
    <row r="16" spans="2:45" ht="18" customHeight="1">
      <c r="C16" s="894" t="s">
        <v>582</v>
      </c>
      <c r="D16" s="895"/>
      <c r="E16" s="881" t="s">
        <v>579</v>
      </c>
      <c r="F16" s="882"/>
      <c r="G16" s="883"/>
      <c r="H16" s="884"/>
      <c r="I16" s="884"/>
      <c r="J16" s="258" t="s">
        <v>0</v>
      </c>
      <c r="K16" s="885"/>
      <c r="L16" s="886"/>
      <c r="M16" s="886"/>
      <c r="N16" s="259" t="s">
        <v>0</v>
      </c>
      <c r="P16" s="894" t="s">
        <v>581</v>
      </c>
      <c r="Q16" s="895"/>
      <c r="R16" s="881" t="s">
        <v>579</v>
      </c>
      <c r="S16" s="882"/>
      <c r="T16" s="883"/>
      <c r="U16" s="884"/>
      <c r="V16" s="884"/>
      <c r="W16" s="258" t="s">
        <v>0</v>
      </c>
      <c r="X16" s="885"/>
      <c r="Y16" s="886"/>
      <c r="Z16" s="886"/>
      <c r="AA16" s="259" t="s">
        <v>0</v>
      </c>
      <c r="AC16" s="914"/>
      <c r="AD16" s="915"/>
      <c r="AE16" s="917" t="s">
        <v>580</v>
      </c>
      <c r="AF16" s="918"/>
      <c r="AG16" s="534"/>
      <c r="AH16" s="535"/>
      <c r="AI16" s="535"/>
      <c r="AJ16" s="253" t="s">
        <v>0</v>
      </c>
      <c r="AK16" s="536"/>
      <c r="AL16" s="537"/>
      <c r="AM16" s="537"/>
      <c r="AN16" s="254" t="s">
        <v>0</v>
      </c>
      <c r="AO16" s="255"/>
    </row>
    <row r="17" spans="3:45" ht="18" customHeight="1">
      <c r="C17" s="896"/>
      <c r="D17" s="897"/>
      <c r="E17" s="839" t="s">
        <v>580</v>
      </c>
      <c r="F17" s="840"/>
      <c r="G17" s="832"/>
      <c r="H17" s="833"/>
      <c r="I17" s="833"/>
      <c r="J17" s="253" t="s">
        <v>0</v>
      </c>
      <c r="K17" s="834"/>
      <c r="L17" s="835"/>
      <c r="M17" s="835"/>
      <c r="N17" s="254" t="s">
        <v>0</v>
      </c>
      <c r="P17" s="896"/>
      <c r="Q17" s="897"/>
      <c r="R17" s="839" t="s">
        <v>580</v>
      </c>
      <c r="S17" s="840"/>
      <c r="T17" s="832"/>
      <c r="U17" s="833"/>
      <c r="V17" s="833"/>
      <c r="W17" s="253" t="s">
        <v>0</v>
      </c>
      <c r="X17" s="834"/>
      <c r="Y17" s="835"/>
      <c r="Z17" s="835"/>
      <c r="AA17" s="254" t="s">
        <v>0</v>
      </c>
      <c r="AK17" s="830" t="s">
        <v>616</v>
      </c>
      <c r="AL17" s="830"/>
      <c r="AM17" s="830"/>
      <c r="AN17" s="830"/>
      <c r="AO17" s="255"/>
    </row>
    <row r="18" spans="3:45" ht="18" customHeight="1">
      <c r="K18" s="830" t="s">
        <v>616</v>
      </c>
      <c r="L18" s="830"/>
      <c r="M18" s="830"/>
      <c r="N18" s="830"/>
      <c r="P18" s="836" t="s">
        <v>593</v>
      </c>
      <c r="Q18" s="837"/>
      <c r="R18" s="837"/>
      <c r="S18" s="838"/>
      <c r="T18" s="841"/>
      <c r="U18" s="842"/>
      <c r="V18" s="842"/>
      <c r="W18" s="257" t="s">
        <v>0</v>
      </c>
      <c r="X18" s="843"/>
      <c r="Y18" s="844"/>
      <c r="Z18" s="844"/>
      <c r="AA18" s="257" t="s">
        <v>0</v>
      </c>
      <c r="AO18" s="255"/>
    </row>
    <row r="19" spans="3:45" ht="18" customHeight="1">
      <c r="X19" s="831" t="s">
        <v>616</v>
      </c>
      <c r="Y19" s="831"/>
      <c r="Z19" s="831"/>
      <c r="AA19" s="831"/>
    </row>
    <row r="20" spans="3:45">
      <c r="X20" s="831"/>
      <c r="Y20" s="831"/>
      <c r="Z20" s="831"/>
      <c r="AA20" s="831"/>
    </row>
    <row r="21" spans="3:45">
      <c r="C21" s="947" t="str">
        <f>IF(C11="","",AQ21)</f>
        <v/>
      </c>
      <c r="D21" s="947"/>
      <c r="E21" s="947"/>
      <c r="F21" s="947"/>
      <c r="G21" s="947"/>
      <c r="H21" s="947"/>
      <c r="I21" s="947"/>
      <c r="J21" s="947"/>
      <c r="K21" s="947"/>
      <c r="L21" s="947"/>
      <c r="M21" s="947"/>
      <c r="N21" s="947"/>
      <c r="P21" s="947" t="str">
        <f>IF(P11="","",AQ21)</f>
        <v/>
      </c>
      <c r="Q21" s="947"/>
      <c r="R21" s="947"/>
      <c r="S21" s="947"/>
      <c r="T21" s="947"/>
      <c r="U21" s="947"/>
      <c r="V21" s="947"/>
      <c r="W21" s="947"/>
      <c r="X21" s="947"/>
      <c r="Y21" s="947"/>
      <c r="Z21" s="947"/>
      <c r="AA21" s="947"/>
      <c r="AC21" s="947" t="str">
        <f>IF(AC11="","",AQ21)</f>
        <v/>
      </c>
      <c r="AD21" s="947"/>
      <c r="AE21" s="947"/>
      <c r="AF21" s="947"/>
      <c r="AG21" s="947"/>
      <c r="AH21" s="947"/>
      <c r="AI21" s="947"/>
      <c r="AJ21" s="947"/>
      <c r="AK21" s="947"/>
      <c r="AL21" s="947"/>
      <c r="AM21" s="947"/>
      <c r="AN21" s="947"/>
      <c r="AQ21" s="262" t="s">
        <v>1093</v>
      </c>
    </row>
    <row r="22" spans="3:45">
      <c r="C22" s="256" t="s">
        <v>1087</v>
      </c>
      <c r="P22" s="256" t="s">
        <v>1087</v>
      </c>
      <c r="AC22" s="256" t="s">
        <v>1087</v>
      </c>
    </row>
    <row r="23" spans="3:45" s="391" customFormat="1" ht="12">
      <c r="C23" s="951" t="s">
        <v>1089</v>
      </c>
      <c r="D23" s="951"/>
      <c r="E23" s="951"/>
      <c r="F23" s="951" t="s">
        <v>1092</v>
      </c>
      <c r="G23" s="951"/>
      <c r="H23" s="951"/>
      <c r="I23" s="951"/>
      <c r="J23" s="951"/>
      <c r="K23" s="951"/>
      <c r="L23" s="951"/>
      <c r="M23" s="951"/>
      <c r="N23" s="951"/>
      <c r="P23" s="951" t="s">
        <v>1089</v>
      </c>
      <c r="Q23" s="951"/>
      <c r="R23" s="951"/>
      <c r="S23" s="951" t="s">
        <v>1092</v>
      </c>
      <c r="T23" s="951"/>
      <c r="U23" s="951"/>
      <c r="V23" s="951"/>
      <c r="W23" s="951"/>
      <c r="X23" s="951"/>
      <c r="Y23" s="951"/>
      <c r="Z23" s="951"/>
      <c r="AA23" s="951"/>
      <c r="AC23" s="951" t="s">
        <v>1089</v>
      </c>
      <c r="AD23" s="951"/>
      <c r="AE23" s="951"/>
      <c r="AF23" s="951" t="s">
        <v>1092</v>
      </c>
      <c r="AG23" s="951"/>
      <c r="AH23" s="951"/>
      <c r="AI23" s="951"/>
      <c r="AJ23" s="951"/>
      <c r="AK23" s="951"/>
      <c r="AL23" s="951"/>
      <c r="AM23" s="951"/>
      <c r="AN23" s="951"/>
      <c r="AQ23" s="392"/>
      <c r="AR23" s="393"/>
      <c r="AS23" s="392"/>
    </row>
    <row r="24" spans="3:45" s="391" customFormat="1" ht="13.5" customHeight="1">
      <c r="C24" s="931" t="s">
        <v>942</v>
      </c>
      <c r="D24" s="932"/>
      <c r="E24" s="933"/>
      <c r="F24" s="937" t="s">
        <v>1088</v>
      </c>
      <c r="G24" s="938"/>
      <c r="H24" s="938"/>
      <c r="I24" s="938"/>
      <c r="J24" s="938"/>
      <c r="K24" s="938"/>
      <c r="L24" s="938"/>
      <c r="M24" s="938"/>
      <c r="N24" s="939"/>
      <c r="P24" s="931" t="s">
        <v>942</v>
      </c>
      <c r="Q24" s="932"/>
      <c r="R24" s="933"/>
      <c r="S24" s="937" t="s">
        <v>1088</v>
      </c>
      <c r="T24" s="938"/>
      <c r="U24" s="938"/>
      <c r="V24" s="938"/>
      <c r="W24" s="938"/>
      <c r="X24" s="938"/>
      <c r="Y24" s="938"/>
      <c r="Z24" s="938"/>
      <c r="AA24" s="939"/>
      <c r="AC24" s="931" t="s">
        <v>942</v>
      </c>
      <c r="AD24" s="932"/>
      <c r="AE24" s="933"/>
      <c r="AF24" s="937" t="s">
        <v>1088</v>
      </c>
      <c r="AG24" s="938"/>
      <c r="AH24" s="938"/>
      <c r="AI24" s="938"/>
      <c r="AJ24" s="938"/>
      <c r="AK24" s="938"/>
      <c r="AL24" s="938"/>
      <c r="AM24" s="938"/>
      <c r="AN24" s="939"/>
      <c r="AQ24" s="392"/>
      <c r="AR24" s="393"/>
      <c r="AS24" s="392"/>
    </row>
    <row r="25" spans="3:45" s="391" customFormat="1" ht="13.5" customHeight="1">
      <c r="C25" s="934" t="s">
        <v>943</v>
      </c>
      <c r="D25" s="935"/>
      <c r="E25" s="936"/>
      <c r="F25" s="943" t="s">
        <v>944</v>
      </c>
      <c r="G25" s="944"/>
      <c r="H25" s="944"/>
      <c r="I25" s="944"/>
      <c r="J25" s="944"/>
      <c r="K25" s="944"/>
      <c r="L25" s="944"/>
      <c r="M25" s="944"/>
      <c r="N25" s="945"/>
      <c r="P25" s="928" t="s">
        <v>1127</v>
      </c>
      <c r="Q25" s="929"/>
      <c r="R25" s="930"/>
      <c r="S25" s="940" t="s">
        <v>944</v>
      </c>
      <c r="T25" s="941"/>
      <c r="U25" s="941"/>
      <c r="V25" s="941"/>
      <c r="W25" s="941"/>
      <c r="X25" s="941"/>
      <c r="Y25" s="941"/>
      <c r="Z25" s="941"/>
      <c r="AA25" s="942"/>
      <c r="AC25" s="955" t="s">
        <v>1091</v>
      </c>
      <c r="AD25" s="956"/>
      <c r="AE25" s="957"/>
      <c r="AF25" s="958" t="s">
        <v>944</v>
      </c>
      <c r="AG25" s="959"/>
      <c r="AH25" s="959"/>
      <c r="AI25" s="959"/>
      <c r="AJ25" s="959"/>
      <c r="AK25" s="959"/>
      <c r="AL25" s="959"/>
      <c r="AM25" s="959"/>
      <c r="AN25" s="960"/>
      <c r="AQ25" s="392"/>
      <c r="AR25" s="393"/>
      <c r="AS25" s="392"/>
    </row>
    <row r="26" spans="3:45" s="391" customFormat="1" ht="13.5" customHeight="1">
      <c r="C26" s="925" t="s">
        <v>1099</v>
      </c>
      <c r="D26" s="926"/>
      <c r="E26" s="927"/>
      <c r="F26" s="925" t="s">
        <v>1106</v>
      </c>
      <c r="G26" s="926"/>
      <c r="H26" s="926"/>
      <c r="I26" s="926"/>
      <c r="J26" s="926"/>
      <c r="K26" s="926"/>
      <c r="L26" s="926"/>
      <c r="M26" s="926"/>
      <c r="N26" s="927"/>
      <c r="P26" s="925" t="s">
        <v>1099</v>
      </c>
      <c r="Q26" s="926"/>
      <c r="R26" s="927"/>
      <c r="S26" s="925" t="s">
        <v>945</v>
      </c>
      <c r="T26" s="926"/>
      <c r="U26" s="926"/>
      <c r="V26" s="926"/>
      <c r="W26" s="926"/>
      <c r="X26" s="926"/>
      <c r="Y26" s="926"/>
      <c r="Z26" s="926"/>
      <c r="AA26" s="927"/>
      <c r="AC26" s="925" t="s">
        <v>1099</v>
      </c>
      <c r="AD26" s="926"/>
      <c r="AE26" s="927"/>
      <c r="AF26" s="925" t="s">
        <v>945</v>
      </c>
      <c r="AG26" s="926"/>
      <c r="AH26" s="926"/>
      <c r="AI26" s="926"/>
      <c r="AJ26" s="926"/>
      <c r="AK26" s="926"/>
      <c r="AL26" s="926"/>
      <c r="AM26" s="926"/>
      <c r="AN26" s="927"/>
      <c r="AQ26" s="392"/>
      <c r="AR26" s="393"/>
      <c r="AS26" s="392"/>
    </row>
    <row r="27" spans="3:45" s="391" customFormat="1" ht="13.5" customHeight="1">
      <c r="C27" s="922" t="s">
        <v>1100</v>
      </c>
      <c r="D27" s="923"/>
      <c r="E27" s="924"/>
      <c r="F27" s="922" t="s">
        <v>945</v>
      </c>
      <c r="G27" s="923"/>
      <c r="H27" s="923"/>
      <c r="I27" s="923"/>
      <c r="J27" s="923"/>
      <c r="K27" s="923"/>
      <c r="L27" s="923"/>
      <c r="M27" s="923"/>
      <c r="N27" s="924"/>
      <c r="P27" s="922" t="s">
        <v>1100</v>
      </c>
      <c r="Q27" s="923"/>
      <c r="R27" s="924"/>
      <c r="S27" s="922" t="s">
        <v>945</v>
      </c>
      <c r="T27" s="923"/>
      <c r="U27" s="923"/>
      <c r="V27" s="923"/>
      <c r="W27" s="923"/>
      <c r="X27" s="923"/>
      <c r="Y27" s="923"/>
      <c r="Z27" s="923"/>
      <c r="AA27" s="924"/>
      <c r="AC27" s="922" t="s">
        <v>1100</v>
      </c>
      <c r="AD27" s="923"/>
      <c r="AE27" s="924"/>
      <c r="AF27" s="922" t="s">
        <v>945</v>
      </c>
      <c r="AG27" s="923"/>
      <c r="AH27" s="923"/>
      <c r="AI27" s="923"/>
      <c r="AJ27" s="923"/>
      <c r="AK27" s="923"/>
      <c r="AL27" s="923"/>
      <c r="AM27" s="923"/>
      <c r="AN27" s="924"/>
      <c r="AQ27" s="392"/>
      <c r="AR27" s="393"/>
      <c r="AS27" s="392"/>
    </row>
    <row r="28" spans="3:45" s="391" customFormat="1" ht="12">
      <c r="C28" s="394"/>
      <c r="D28" s="395"/>
      <c r="E28" s="396"/>
      <c r="F28" s="394"/>
      <c r="G28" s="395"/>
      <c r="H28" s="395"/>
      <c r="I28" s="395"/>
      <c r="J28" s="395"/>
      <c r="K28" s="395"/>
      <c r="L28" s="395"/>
      <c r="M28" s="395"/>
      <c r="N28" s="396"/>
      <c r="P28" s="919" t="s">
        <v>1679</v>
      </c>
      <c r="Q28" s="920"/>
      <c r="R28" s="921"/>
      <c r="S28" s="919" t="s">
        <v>1090</v>
      </c>
      <c r="T28" s="920"/>
      <c r="U28" s="920"/>
      <c r="V28" s="920"/>
      <c r="W28" s="920"/>
      <c r="X28" s="920"/>
      <c r="Y28" s="920"/>
      <c r="Z28" s="920"/>
      <c r="AA28" s="921"/>
      <c r="AC28" s="952"/>
      <c r="AD28" s="953"/>
      <c r="AE28" s="954"/>
      <c r="AF28" s="952"/>
      <c r="AG28" s="953"/>
      <c r="AH28" s="953"/>
      <c r="AI28" s="953"/>
      <c r="AJ28" s="953"/>
      <c r="AK28" s="953"/>
      <c r="AL28" s="953"/>
      <c r="AM28" s="953"/>
      <c r="AN28" s="954"/>
      <c r="AQ28" s="392"/>
      <c r="AR28" s="393"/>
      <c r="AS28" s="392"/>
    </row>
    <row r="29" spans="3:45" s="391" customFormat="1" ht="12">
      <c r="C29" s="603"/>
      <c r="D29" s="604"/>
      <c r="E29" s="605"/>
      <c r="F29" s="603"/>
      <c r="G29" s="604"/>
      <c r="H29" s="604"/>
      <c r="I29" s="604"/>
      <c r="J29" s="604"/>
      <c r="K29" s="604"/>
      <c r="L29" s="604"/>
      <c r="M29" s="604"/>
      <c r="N29" s="605"/>
      <c r="P29" s="600" t="s">
        <v>1101</v>
      </c>
      <c r="Q29" s="601"/>
      <c r="R29" s="602"/>
      <c r="S29" s="826" t="s">
        <v>1104</v>
      </c>
      <c r="T29" s="827"/>
      <c r="U29" s="827"/>
      <c r="V29" s="827"/>
      <c r="W29" s="827"/>
      <c r="X29" s="827"/>
      <c r="Y29" s="827"/>
      <c r="Z29" s="827"/>
      <c r="AA29" s="828"/>
      <c r="AC29" s="603"/>
      <c r="AD29" s="604"/>
      <c r="AE29" s="605"/>
      <c r="AF29" s="603"/>
      <c r="AG29" s="604"/>
      <c r="AH29" s="604"/>
      <c r="AI29" s="604"/>
      <c r="AJ29" s="604"/>
      <c r="AK29" s="604"/>
      <c r="AL29" s="604"/>
      <c r="AM29" s="604"/>
      <c r="AN29" s="605"/>
      <c r="AQ29" s="392"/>
      <c r="AR29" s="393"/>
      <c r="AS29" s="392"/>
    </row>
    <row r="30" spans="3:45" s="391" customFormat="1" ht="12">
      <c r="C30" s="397"/>
      <c r="D30" s="398"/>
      <c r="E30" s="399"/>
      <c r="F30" s="397"/>
      <c r="G30" s="398"/>
      <c r="H30" s="398"/>
      <c r="I30" s="398"/>
      <c r="J30" s="398"/>
      <c r="K30" s="398"/>
      <c r="L30" s="398"/>
      <c r="M30" s="398"/>
      <c r="N30" s="399"/>
      <c r="P30" s="397"/>
      <c r="Q30" s="398"/>
      <c r="R30" s="399"/>
      <c r="S30" s="459" t="s">
        <v>1129</v>
      </c>
      <c r="T30" s="398"/>
      <c r="U30" s="398"/>
      <c r="V30" s="398"/>
      <c r="W30" s="398"/>
      <c r="X30" s="398"/>
      <c r="Y30" s="398"/>
      <c r="Z30" s="398"/>
      <c r="AA30" s="399"/>
      <c r="AC30" s="948" t="s">
        <v>1102</v>
      </c>
      <c r="AD30" s="949"/>
      <c r="AE30" s="950"/>
      <c r="AF30" s="948" t="s">
        <v>1105</v>
      </c>
      <c r="AG30" s="949"/>
      <c r="AH30" s="949"/>
      <c r="AI30" s="949"/>
      <c r="AJ30" s="949"/>
      <c r="AK30" s="949"/>
      <c r="AL30" s="949"/>
      <c r="AM30" s="949"/>
      <c r="AN30" s="950"/>
      <c r="AQ30" s="392"/>
      <c r="AR30" s="393"/>
      <c r="AS30" s="392"/>
    </row>
    <row r="31" spans="3:45" s="391" customFormat="1" ht="12">
      <c r="AQ31" s="392"/>
      <c r="AR31" s="393"/>
      <c r="AS31" s="392"/>
    </row>
    <row r="32" spans="3:45">
      <c r="C32" s="946" t="s">
        <v>1107</v>
      </c>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946"/>
      <c r="AN32" s="946"/>
    </row>
    <row r="33" spans="3:40">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row>
    <row r="34" spans="3:40" ht="7.5" customHeight="1"/>
  </sheetData>
  <mergeCells count="125">
    <mergeCell ref="C32:AN33"/>
    <mergeCell ref="C21:N21"/>
    <mergeCell ref="P21:AA21"/>
    <mergeCell ref="AC21:AN21"/>
    <mergeCell ref="AC30:AE30"/>
    <mergeCell ref="AF30:AN30"/>
    <mergeCell ref="C23:E23"/>
    <mergeCell ref="F23:N23"/>
    <mergeCell ref="AC23:AE23"/>
    <mergeCell ref="AF23:AN23"/>
    <mergeCell ref="P23:R23"/>
    <mergeCell ref="S23:AA23"/>
    <mergeCell ref="AC26:AE26"/>
    <mergeCell ref="AF26:AN26"/>
    <mergeCell ref="AC27:AE27"/>
    <mergeCell ref="AF27:AN27"/>
    <mergeCell ref="AC28:AE28"/>
    <mergeCell ref="AF28:AN28"/>
    <mergeCell ref="AC24:AE24"/>
    <mergeCell ref="AF24:AN24"/>
    <mergeCell ref="AC25:AE25"/>
    <mergeCell ref="AF25:AN25"/>
    <mergeCell ref="P24:R24"/>
    <mergeCell ref="S28:AA28"/>
    <mergeCell ref="C24:E24"/>
    <mergeCell ref="C25:E25"/>
    <mergeCell ref="C26:E26"/>
    <mergeCell ref="S24:AA24"/>
    <mergeCell ref="S25:AA25"/>
    <mergeCell ref="S26:AA26"/>
    <mergeCell ref="S27:AA27"/>
    <mergeCell ref="F25:N25"/>
    <mergeCell ref="F24:N24"/>
    <mergeCell ref="F26:N26"/>
    <mergeCell ref="C27:E27"/>
    <mergeCell ref="F27:N27"/>
    <mergeCell ref="AG13:AJ13"/>
    <mergeCell ref="AG12:AJ12"/>
    <mergeCell ref="AK12:AN12"/>
    <mergeCell ref="AC15:AD16"/>
    <mergeCell ref="AE15:AF15"/>
    <mergeCell ref="AE16:AF16"/>
    <mergeCell ref="P28:R28"/>
    <mergeCell ref="P27:R27"/>
    <mergeCell ref="P26:R26"/>
    <mergeCell ref="P25:R25"/>
    <mergeCell ref="X19:AA19"/>
    <mergeCell ref="AC11:AN11"/>
    <mergeCell ref="X14:Z14"/>
    <mergeCell ref="T15:V15"/>
    <mergeCell ref="K13:N13"/>
    <mergeCell ref="K12:N12"/>
    <mergeCell ref="K14:M14"/>
    <mergeCell ref="G12:J12"/>
    <mergeCell ref="G14:I14"/>
    <mergeCell ref="C14:D15"/>
    <mergeCell ref="T12:W12"/>
    <mergeCell ref="X12:AA12"/>
    <mergeCell ref="X13:AA13"/>
    <mergeCell ref="P14:Q15"/>
    <mergeCell ref="R14:S14"/>
    <mergeCell ref="T14:V14"/>
    <mergeCell ref="R15:S15"/>
    <mergeCell ref="C12:F13"/>
    <mergeCell ref="G13:J13"/>
    <mergeCell ref="T13:W13"/>
    <mergeCell ref="AC14:AF14"/>
    <mergeCell ref="AG14:AI14"/>
    <mergeCell ref="AK14:AM14"/>
    <mergeCell ref="AK13:AN13"/>
    <mergeCell ref="AC12:AF13"/>
    <mergeCell ref="E16:F16"/>
    <mergeCell ref="E15:F15"/>
    <mergeCell ref="E14:F14"/>
    <mergeCell ref="G15:I15"/>
    <mergeCell ref="K15:M15"/>
    <mergeCell ref="G16:I16"/>
    <mergeCell ref="K16:M16"/>
    <mergeCell ref="R16:S16"/>
    <mergeCell ref="P11:AA11"/>
    <mergeCell ref="C11:N11"/>
    <mergeCell ref="P12:S13"/>
    <mergeCell ref="C16:D17"/>
    <mergeCell ref="E17:F17"/>
    <mergeCell ref="P16:Q17"/>
    <mergeCell ref="X16:Z16"/>
    <mergeCell ref="X15:Z15"/>
    <mergeCell ref="T16:V16"/>
    <mergeCell ref="P8:R8"/>
    <mergeCell ref="L8:O8"/>
    <mergeCell ref="L9:O9"/>
    <mergeCell ref="L5:AE5"/>
    <mergeCell ref="L6:AE6"/>
    <mergeCell ref="C6:F6"/>
    <mergeCell ref="C5:F5"/>
    <mergeCell ref="G5:K5"/>
    <mergeCell ref="G6:K6"/>
    <mergeCell ref="G8:K8"/>
    <mergeCell ref="G9:K9"/>
    <mergeCell ref="S8:AE8"/>
    <mergeCell ref="S9:AE9"/>
    <mergeCell ref="S29:AA29"/>
    <mergeCell ref="AI1:AN1"/>
    <mergeCell ref="K18:N18"/>
    <mergeCell ref="X20:AA20"/>
    <mergeCell ref="AK17:AN17"/>
    <mergeCell ref="G17:I17"/>
    <mergeCell ref="K17:M17"/>
    <mergeCell ref="T17:V17"/>
    <mergeCell ref="P18:S18"/>
    <mergeCell ref="R17:S17"/>
    <mergeCell ref="X17:Z17"/>
    <mergeCell ref="T18:V18"/>
    <mergeCell ref="X18:Z18"/>
    <mergeCell ref="B2:AN2"/>
    <mergeCell ref="AG9:AJ9"/>
    <mergeCell ref="AK9:AN9"/>
    <mergeCell ref="AK8:AN8"/>
    <mergeCell ref="AG8:AJ8"/>
    <mergeCell ref="C8:F9"/>
    <mergeCell ref="AG6:AI6"/>
    <mergeCell ref="AG5:AI5"/>
    <mergeCell ref="AJ6:AN6"/>
    <mergeCell ref="AJ5:AN5"/>
    <mergeCell ref="P9:R9"/>
  </mergeCells>
  <phoneticPr fontId="1"/>
  <dataValidations disablePrompts="1" count="2">
    <dataValidation type="list" allowBlank="1" showInputMessage="1" showErrorMessage="1" sqref="G6:K6" xr:uid="{00000000-0002-0000-0000-000000000000}">
      <formula1>$AQ$3:$AQ$9</formula1>
    </dataValidation>
    <dataValidation type="list" allowBlank="1" showInputMessage="1" showErrorMessage="1" sqref="G9:K9" xr:uid="{00000000-0002-0000-0000-000001000000}">
      <formula1>$AS$3:$AS$7</formula1>
    </dataValidation>
  </dataValidations>
  <printOptions horizontalCentered="1"/>
  <pageMargins left="0.19685039370078741" right="0.19685039370078741" top="0.78740157480314965" bottom="0.78740157480314965" header="0.31496062992125984" footer="0.31496062992125984"/>
  <pageSetup paperSize="9" orientation="landscape"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IR74"/>
  <sheetViews>
    <sheetView view="pageBreakPreview" zoomScaleNormal="100" zoomScaleSheetLayoutView="100" workbookViewId="0">
      <pane xSplit="5" ySplit="8" topLeftCell="F9" activePane="bottomRight" state="frozen"/>
      <selection activeCell="A11" sqref="A11"/>
      <selection pane="topRight" activeCell="A11" sqref="A11"/>
      <selection pane="bottomLeft" activeCell="A11" sqref="A11"/>
      <selection pane="bottomRight" activeCell="B1" sqref="B1"/>
    </sheetView>
  </sheetViews>
  <sheetFormatPr defaultColWidth="10.25" defaultRowHeight="13.5"/>
  <cols>
    <col min="1" max="1" width="1" style="554" customWidth="1"/>
    <col min="2" max="2" width="3.5" style="554" customWidth="1"/>
    <col min="3" max="3" width="12.875" style="554" customWidth="1"/>
    <col min="4" max="4" width="3.5" style="554" customWidth="1"/>
    <col min="5" max="5" width="12" style="554" customWidth="1"/>
    <col min="6" max="33" width="3.75" style="554" customWidth="1"/>
    <col min="34" max="34" width="6.125" style="554" customWidth="1"/>
    <col min="35" max="35" width="5.875" style="554" customWidth="1"/>
    <col min="36" max="36" width="6.375" style="554" customWidth="1"/>
    <col min="37" max="38" width="1.875" style="554" customWidth="1"/>
    <col min="39" max="40" width="3.125" style="554" bestFit="1" customWidth="1"/>
    <col min="41" max="41" width="15.375" style="554" bestFit="1" customWidth="1"/>
    <col min="42" max="42" width="5.625" style="554" bestFit="1" customWidth="1"/>
    <col min="43" max="252" width="10.25" style="554"/>
    <col min="253" max="256" width="10.25" style="417"/>
    <col min="257" max="257" width="1" style="417" customWidth="1"/>
    <col min="258" max="258" width="3.5" style="417" customWidth="1"/>
    <col min="259" max="259" width="12.875" style="417" customWidth="1"/>
    <col min="260" max="260" width="3.5" style="417" customWidth="1"/>
    <col min="261" max="261" width="12" style="417" customWidth="1"/>
    <col min="262" max="289" width="3.75" style="417" customWidth="1"/>
    <col min="290" max="290" width="6.125" style="417" customWidth="1"/>
    <col min="291" max="291" width="5.875" style="417" customWidth="1"/>
    <col min="292" max="292" width="6.375" style="417" customWidth="1"/>
    <col min="293" max="294" width="1.875" style="417" customWidth="1"/>
    <col min="295" max="296" width="3.125" style="417" bestFit="1" customWidth="1"/>
    <col min="297" max="297" width="15.375" style="417" bestFit="1" customWidth="1"/>
    <col min="298" max="298" width="5.625" style="417" bestFit="1" customWidth="1"/>
    <col min="299" max="512" width="10.25" style="417"/>
    <col min="513" max="513" width="1" style="417" customWidth="1"/>
    <col min="514" max="514" width="3.5" style="417" customWidth="1"/>
    <col min="515" max="515" width="12.875" style="417" customWidth="1"/>
    <col min="516" max="516" width="3.5" style="417" customWidth="1"/>
    <col min="517" max="517" width="12" style="417" customWidth="1"/>
    <col min="518" max="545" width="3.75" style="417" customWidth="1"/>
    <col min="546" max="546" width="6.125" style="417" customWidth="1"/>
    <col min="547" max="547" width="5.875" style="417" customWidth="1"/>
    <col min="548" max="548" width="6.375" style="417" customWidth="1"/>
    <col min="549" max="550" width="1.875" style="417" customWidth="1"/>
    <col min="551" max="552" width="3.125" style="417" bestFit="1" customWidth="1"/>
    <col min="553" max="553" width="15.375" style="417" bestFit="1" customWidth="1"/>
    <col min="554" max="554" width="5.625" style="417" bestFit="1" customWidth="1"/>
    <col min="555" max="768" width="10.25" style="417"/>
    <col min="769" max="769" width="1" style="417" customWidth="1"/>
    <col min="770" max="770" width="3.5" style="417" customWidth="1"/>
    <col min="771" max="771" width="12.875" style="417" customWidth="1"/>
    <col min="772" max="772" width="3.5" style="417" customWidth="1"/>
    <col min="773" max="773" width="12" style="417" customWidth="1"/>
    <col min="774" max="801" width="3.75" style="417" customWidth="1"/>
    <col min="802" max="802" width="6.125" style="417" customWidth="1"/>
    <col min="803" max="803" width="5.875" style="417" customWidth="1"/>
    <col min="804" max="804" width="6.375" style="417" customWidth="1"/>
    <col min="805" max="806" width="1.875" style="417" customWidth="1"/>
    <col min="807" max="808" width="3.125" style="417" bestFit="1" customWidth="1"/>
    <col min="809" max="809" width="15.375" style="417" bestFit="1" customWidth="1"/>
    <col min="810" max="810" width="5.625" style="417" bestFit="1" customWidth="1"/>
    <col min="811" max="1024" width="10.25" style="417"/>
    <col min="1025" max="1025" width="1" style="417" customWidth="1"/>
    <col min="1026" max="1026" width="3.5" style="417" customWidth="1"/>
    <col min="1027" max="1027" width="12.875" style="417" customWidth="1"/>
    <col min="1028" max="1028" width="3.5" style="417" customWidth="1"/>
    <col min="1029" max="1029" width="12" style="417" customWidth="1"/>
    <col min="1030" max="1057" width="3.75" style="417" customWidth="1"/>
    <col min="1058" max="1058" width="6.125" style="417" customWidth="1"/>
    <col min="1059" max="1059" width="5.875" style="417" customWidth="1"/>
    <col min="1060" max="1060" width="6.375" style="417" customWidth="1"/>
    <col min="1061" max="1062" width="1.875" style="417" customWidth="1"/>
    <col min="1063" max="1064" width="3.125" style="417" bestFit="1" customWidth="1"/>
    <col min="1065" max="1065" width="15.375" style="417" bestFit="1" customWidth="1"/>
    <col min="1066" max="1066" width="5.625" style="417" bestFit="1" customWidth="1"/>
    <col min="1067" max="1280" width="10.25" style="417"/>
    <col min="1281" max="1281" width="1" style="417" customWidth="1"/>
    <col min="1282" max="1282" width="3.5" style="417" customWidth="1"/>
    <col min="1283" max="1283" width="12.875" style="417" customWidth="1"/>
    <col min="1284" max="1284" width="3.5" style="417" customWidth="1"/>
    <col min="1285" max="1285" width="12" style="417" customWidth="1"/>
    <col min="1286" max="1313" width="3.75" style="417" customWidth="1"/>
    <col min="1314" max="1314" width="6.125" style="417" customWidth="1"/>
    <col min="1315" max="1315" width="5.875" style="417" customWidth="1"/>
    <col min="1316" max="1316" width="6.375" style="417" customWidth="1"/>
    <col min="1317" max="1318" width="1.875" style="417" customWidth="1"/>
    <col min="1319" max="1320" width="3.125" style="417" bestFit="1" customWidth="1"/>
    <col min="1321" max="1321" width="15.375" style="417" bestFit="1" customWidth="1"/>
    <col min="1322" max="1322" width="5.625" style="417" bestFit="1" customWidth="1"/>
    <col min="1323" max="1536" width="10.25" style="417"/>
    <col min="1537" max="1537" width="1" style="417" customWidth="1"/>
    <col min="1538" max="1538" width="3.5" style="417" customWidth="1"/>
    <col min="1539" max="1539" width="12.875" style="417" customWidth="1"/>
    <col min="1540" max="1540" width="3.5" style="417" customWidth="1"/>
    <col min="1541" max="1541" width="12" style="417" customWidth="1"/>
    <col min="1542" max="1569" width="3.75" style="417" customWidth="1"/>
    <col min="1570" max="1570" width="6.125" style="417" customWidth="1"/>
    <col min="1571" max="1571" width="5.875" style="417" customWidth="1"/>
    <col min="1572" max="1572" width="6.375" style="417" customWidth="1"/>
    <col min="1573" max="1574" width="1.875" style="417" customWidth="1"/>
    <col min="1575" max="1576" width="3.125" style="417" bestFit="1" customWidth="1"/>
    <col min="1577" max="1577" width="15.375" style="417" bestFit="1" customWidth="1"/>
    <col min="1578" max="1578" width="5.625" style="417" bestFit="1" customWidth="1"/>
    <col min="1579" max="1792" width="10.25" style="417"/>
    <col min="1793" max="1793" width="1" style="417" customWidth="1"/>
    <col min="1794" max="1794" width="3.5" style="417" customWidth="1"/>
    <col min="1795" max="1795" width="12.875" style="417" customWidth="1"/>
    <col min="1796" max="1796" width="3.5" style="417" customWidth="1"/>
    <col min="1797" max="1797" width="12" style="417" customWidth="1"/>
    <col min="1798" max="1825" width="3.75" style="417" customWidth="1"/>
    <col min="1826" max="1826" width="6.125" style="417" customWidth="1"/>
    <col min="1827" max="1827" width="5.875" style="417" customWidth="1"/>
    <col min="1828" max="1828" width="6.375" style="417" customWidth="1"/>
    <col min="1829" max="1830" width="1.875" style="417" customWidth="1"/>
    <col min="1831" max="1832" width="3.125" style="417" bestFit="1" customWidth="1"/>
    <col min="1833" max="1833" width="15.375" style="417" bestFit="1" customWidth="1"/>
    <col min="1834" max="1834" width="5.625" style="417" bestFit="1" customWidth="1"/>
    <col min="1835" max="2048" width="10.25" style="417"/>
    <col min="2049" max="2049" width="1" style="417" customWidth="1"/>
    <col min="2050" max="2050" width="3.5" style="417" customWidth="1"/>
    <col min="2051" max="2051" width="12.875" style="417" customWidth="1"/>
    <col min="2052" max="2052" width="3.5" style="417" customWidth="1"/>
    <col min="2053" max="2053" width="12" style="417" customWidth="1"/>
    <col min="2054" max="2081" width="3.75" style="417" customWidth="1"/>
    <col min="2082" max="2082" width="6.125" style="417" customWidth="1"/>
    <col min="2083" max="2083" width="5.875" style="417" customWidth="1"/>
    <col min="2084" max="2084" width="6.375" style="417" customWidth="1"/>
    <col min="2085" max="2086" width="1.875" style="417" customWidth="1"/>
    <col min="2087" max="2088" width="3.125" style="417" bestFit="1" customWidth="1"/>
    <col min="2089" max="2089" width="15.375" style="417" bestFit="1" customWidth="1"/>
    <col min="2090" max="2090" width="5.625" style="417" bestFit="1" customWidth="1"/>
    <col min="2091" max="2304" width="10.25" style="417"/>
    <col min="2305" max="2305" width="1" style="417" customWidth="1"/>
    <col min="2306" max="2306" width="3.5" style="417" customWidth="1"/>
    <col min="2307" max="2307" width="12.875" style="417" customWidth="1"/>
    <col min="2308" max="2308" width="3.5" style="417" customWidth="1"/>
    <col min="2309" max="2309" width="12" style="417" customWidth="1"/>
    <col min="2310" max="2337" width="3.75" style="417" customWidth="1"/>
    <col min="2338" max="2338" width="6.125" style="417" customWidth="1"/>
    <col min="2339" max="2339" width="5.875" style="417" customWidth="1"/>
    <col min="2340" max="2340" width="6.375" style="417" customWidth="1"/>
    <col min="2341" max="2342" width="1.875" style="417" customWidth="1"/>
    <col min="2343" max="2344" width="3.125" style="417" bestFit="1" customWidth="1"/>
    <col min="2345" max="2345" width="15.375" style="417" bestFit="1" customWidth="1"/>
    <col min="2346" max="2346" width="5.625" style="417" bestFit="1" customWidth="1"/>
    <col min="2347" max="2560" width="10.25" style="417"/>
    <col min="2561" max="2561" width="1" style="417" customWidth="1"/>
    <col min="2562" max="2562" width="3.5" style="417" customWidth="1"/>
    <col min="2563" max="2563" width="12.875" style="417" customWidth="1"/>
    <col min="2564" max="2564" width="3.5" style="417" customWidth="1"/>
    <col min="2565" max="2565" width="12" style="417" customWidth="1"/>
    <col min="2566" max="2593" width="3.75" style="417" customWidth="1"/>
    <col min="2594" max="2594" width="6.125" style="417" customWidth="1"/>
    <col min="2595" max="2595" width="5.875" style="417" customWidth="1"/>
    <col min="2596" max="2596" width="6.375" style="417" customWidth="1"/>
    <col min="2597" max="2598" width="1.875" style="417" customWidth="1"/>
    <col min="2599" max="2600" width="3.125" style="417" bestFit="1" customWidth="1"/>
    <col min="2601" max="2601" width="15.375" style="417" bestFit="1" customWidth="1"/>
    <col min="2602" max="2602" width="5.625" style="417" bestFit="1" customWidth="1"/>
    <col min="2603" max="2816" width="10.25" style="417"/>
    <col min="2817" max="2817" width="1" style="417" customWidth="1"/>
    <col min="2818" max="2818" width="3.5" style="417" customWidth="1"/>
    <col min="2819" max="2819" width="12.875" style="417" customWidth="1"/>
    <col min="2820" max="2820" width="3.5" style="417" customWidth="1"/>
    <col min="2821" max="2821" width="12" style="417" customWidth="1"/>
    <col min="2822" max="2849" width="3.75" style="417" customWidth="1"/>
    <col min="2850" max="2850" width="6.125" style="417" customWidth="1"/>
    <col min="2851" max="2851" width="5.875" style="417" customWidth="1"/>
    <col min="2852" max="2852" width="6.375" style="417" customWidth="1"/>
    <col min="2853" max="2854" width="1.875" style="417" customWidth="1"/>
    <col min="2855" max="2856" width="3.125" style="417" bestFit="1" customWidth="1"/>
    <col min="2857" max="2857" width="15.375" style="417" bestFit="1" customWidth="1"/>
    <col min="2858" max="2858" width="5.625" style="417" bestFit="1" customWidth="1"/>
    <col min="2859" max="3072" width="10.25" style="417"/>
    <col min="3073" max="3073" width="1" style="417" customWidth="1"/>
    <col min="3074" max="3074" width="3.5" style="417" customWidth="1"/>
    <col min="3075" max="3075" width="12.875" style="417" customWidth="1"/>
    <col min="3076" max="3076" width="3.5" style="417" customWidth="1"/>
    <col min="3077" max="3077" width="12" style="417" customWidth="1"/>
    <col min="3078" max="3105" width="3.75" style="417" customWidth="1"/>
    <col min="3106" max="3106" width="6.125" style="417" customWidth="1"/>
    <col min="3107" max="3107" width="5.875" style="417" customWidth="1"/>
    <col min="3108" max="3108" width="6.375" style="417" customWidth="1"/>
    <col min="3109" max="3110" width="1.875" style="417" customWidth="1"/>
    <col min="3111" max="3112" width="3.125" style="417" bestFit="1" customWidth="1"/>
    <col min="3113" max="3113" width="15.375" style="417" bestFit="1" customWidth="1"/>
    <col min="3114" max="3114" width="5.625" style="417" bestFit="1" customWidth="1"/>
    <col min="3115" max="3328" width="10.25" style="417"/>
    <col min="3329" max="3329" width="1" style="417" customWidth="1"/>
    <col min="3330" max="3330" width="3.5" style="417" customWidth="1"/>
    <col min="3331" max="3331" width="12.875" style="417" customWidth="1"/>
    <col min="3332" max="3332" width="3.5" style="417" customWidth="1"/>
    <col min="3333" max="3333" width="12" style="417" customWidth="1"/>
    <col min="3334" max="3361" width="3.75" style="417" customWidth="1"/>
    <col min="3362" max="3362" width="6.125" style="417" customWidth="1"/>
    <col min="3363" max="3363" width="5.875" style="417" customWidth="1"/>
    <col min="3364" max="3364" width="6.375" style="417" customWidth="1"/>
    <col min="3365" max="3366" width="1.875" style="417" customWidth="1"/>
    <col min="3367" max="3368" width="3.125" style="417" bestFit="1" customWidth="1"/>
    <col min="3369" max="3369" width="15.375" style="417" bestFit="1" customWidth="1"/>
    <col min="3370" max="3370" width="5.625" style="417" bestFit="1" customWidth="1"/>
    <col min="3371" max="3584" width="10.25" style="417"/>
    <col min="3585" max="3585" width="1" style="417" customWidth="1"/>
    <col min="3586" max="3586" width="3.5" style="417" customWidth="1"/>
    <col min="3587" max="3587" width="12.875" style="417" customWidth="1"/>
    <col min="3588" max="3588" width="3.5" style="417" customWidth="1"/>
    <col min="3589" max="3589" width="12" style="417" customWidth="1"/>
    <col min="3590" max="3617" width="3.75" style="417" customWidth="1"/>
    <col min="3618" max="3618" width="6.125" style="417" customWidth="1"/>
    <col min="3619" max="3619" width="5.875" style="417" customWidth="1"/>
    <col min="3620" max="3620" width="6.375" style="417" customWidth="1"/>
    <col min="3621" max="3622" width="1.875" style="417" customWidth="1"/>
    <col min="3623" max="3624" width="3.125" style="417" bestFit="1" customWidth="1"/>
    <col min="3625" max="3625" width="15.375" style="417" bestFit="1" customWidth="1"/>
    <col min="3626" max="3626" width="5.625" style="417" bestFit="1" customWidth="1"/>
    <col min="3627" max="3840" width="10.25" style="417"/>
    <col min="3841" max="3841" width="1" style="417" customWidth="1"/>
    <col min="3842" max="3842" width="3.5" style="417" customWidth="1"/>
    <col min="3843" max="3843" width="12.875" style="417" customWidth="1"/>
    <col min="3844" max="3844" width="3.5" style="417" customWidth="1"/>
    <col min="3845" max="3845" width="12" style="417" customWidth="1"/>
    <col min="3846" max="3873" width="3.75" style="417" customWidth="1"/>
    <col min="3874" max="3874" width="6.125" style="417" customWidth="1"/>
    <col min="3875" max="3875" width="5.875" style="417" customWidth="1"/>
    <col min="3876" max="3876" width="6.375" style="417" customWidth="1"/>
    <col min="3877" max="3878" width="1.875" style="417" customWidth="1"/>
    <col min="3879" max="3880" width="3.125" style="417" bestFit="1" customWidth="1"/>
    <col min="3881" max="3881" width="15.375" style="417" bestFit="1" customWidth="1"/>
    <col min="3882" max="3882" width="5.625" style="417" bestFit="1" customWidth="1"/>
    <col min="3883" max="4096" width="10.25" style="417"/>
    <col min="4097" max="4097" width="1" style="417" customWidth="1"/>
    <col min="4098" max="4098" width="3.5" style="417" customWidth="1"/>
    <col min="4099" max="4099" width="12.875" style="417" customWidth="1"/>
    <col min="4100" max="4100" width="3.5" style="417" customWidth="1"/>
    <col min="4101" max="4101" width="12" style="417" customWidth="1"/>
    <col min="4102" max="4129" width="3.75" style="417" customWidth="1"/>
    <col min="4130" max="4130" width="6.125" style="417" customWidth="1"/>
    <col min="4131" max="4131" width="5.875" style="417" customWidth="1"/>
    <col min="4132" max="4132" width="6.375" style="417" customWidth="1"/>
    <col min="4133" max="4134" width="1.875" style="417" customWidth="1"/>
    <col min="4135" max="4136" width="3.125" style="417" bestFit="1" customWidth="1"/>
    <col min="4137" max="4137" width="15.375" style="417" bestFit="1" customWidth="1"/>
    <col min="4138" max="4138" width="5.625" style="417" bestFit="1" customWidth="1"/>
    <col min="4139" max="4352" width="10.25" style="417"/>
    <col min="4353" max="4353" width="1" style="417" customWidth="1"/>
    <col min="4354" max="4354" width="3.5" style="417" customWidth="1"/>
    <col min="4355" max="4355" width="12.875" style="417" customWidth="1"/>
    <col min="4356" max="4356" width="3.5" style="417" customWidth="1"/>
    <col min="4357" max="4357" width="12" style="417" customWidth="1"/>
    <col min="4358" max="4385" width="3.75" style="417" customWidth="1"/>
    <col min="4386" max="4386" width="6.125" style="417" customWidth="1"/>
    <col min="4387" max="4387" width="5.875" style="417" customWidth="1"/>
    <col min="4388" max="4388" width="6.375" style="417" customWidth="1"/>
    <col min="4389" max="4390" width="1.875" style="417" customWidth="1"/>
    <col min="4391" max="4392" width="3.125" style="417" bestFit="1" customWidth="1"/>
    <col min="4393" max="4393" width="15.375" style="417" bestFit="1" customWidth="1"/>
    <col min="4394" max="4394" width="5.625" style="417" bestFit="1" customWidth="1"/>
    <col min="4395" max="4608" width="10.25" style="417"/>
    <col min="4609" max="4609" width="1" style="417" customWidth="1"/>
    <col min="4610" max="4610" width="3.5" style="417" customWidth="1"/>
    <col min="4611" max="4611" width="12.875" style="417" customWidth="1"/>
    <col min="4612" max="4612" width="3.5" style="417" customWidth="1"/>
    <col min="4613" max="4613" width="12" style="417" customWidth="1"/>
    <col min="4614" max="4641" width="3.75" style="417" customWidth="1"/>
    <col min="4642" max="4642" width="6.125" style="417" customWidth="1"/>
    <col min="4643" max="4643" width="5.875" style="417" customWidth="1"/>
    <col min="4644" max="4644" width="6.375" style="417" customWidth="1"/>
    <col min="4645" max="4646" width="1.875" style="417" customWidth="1"/>
    <col min="4647" max="4648" width="3.125" style="417" bestFit="1" customWidth="1"/>
    <col min="4649" max="4649" width="15.375" style="417" bestFit="1" customWidth="1"/>
    <col min="4650" max="4650" width="5.625" style="417" bestFit="1" customWidth="1"/>
    <col min="4651" max="4864" width="10.25" style="417"/>
    <col min="4865" max="4865" width="1" style="417" customWidth="1"/>
    <col min="4866" max="4866" width="3.5" style="417" customWidth="1"/>
    <col min="4867" max="4867" width="12.875" style="417" customWidth="1"/>
    <col min="4868" max="4868" width="3.5" style="417" customWidth="1"/>
    <col min="4869" max="4869" width="12" style="417" customWidth="1"/>
    <col min="4870" max="4897" width="3.75" style="417" customWidth="1"/>
    <col min="4898" max="4898" width="6.125" style="417" customWidth="1"/>
    <col min="4899" max="4899" width="5.875" style="417" customWidth="1"/>
    <col min="4900" max="4900" width="6.375" style="417" customWidth="1"/>
    <col min="4901" max="4902" width="1.875" style="417" customWidth="1"/>
    <col min="4903" max="4904" width="3.125" style="417" bestFit="1" customWidth="1"/>
    <col min="4905" max="4905" width="15.375" style="417" bestFit="1" customWidth="1"/>
    <col min="4906" max="4906" width="5.625" style="417" bestFit="1" customWidth="1"/>
    <col min="4907" max="5120" width="10.25" style="417"/>
    <col min="5121" max="5121" width="1" style="417" customWidth="1"/>
    <col min="5122" max="5122" width="3.5" style="417" customWidth="1"/>
    <col min="5123" max="5123" width="12.875" style="417" customWidth="1"/>
    <col min="5124" max="5124" width="3.5" style="417" customWidth="1"/>
    <col min="5125" max="5125" width="12" style="417" customWidth="1"/>
    <col min="5126" max="5153" width="3.75" style="417" customWidth="1"/>
    <col min="5154" max="5154" width="6.125" style="417" customWidth="1"/>
    <col min="5155" max="5155" width="5.875" style="417" customWidth="1"/>
    <col min="5156" max="5156" width="6.375" style="417" customWidth="1"/>
    <col min="5157" max="5158" width="1.875" style="417" customWidth="1"/>
    <col min="5159" max="5160" width="3.125" style="417" bestFit="1" customWidth="1"/>
    <col min="5161" max="5161" width="15.375" style="417" bestFit="1" customWidth="1"/>
    <col min="5162" max="5162" width="5.625" style="417" bestFit="1" customWidth="1"/>
    <col min="5163" max="5376" width="10.25" style="417"/>
    <col min="5377" max="5377" width="1" style="417" customWidth="1"/>
    <col min="5378" max="5378" width="3.5" style="417" customWidth="1"/>
    <col min="5379" max="5379" width="12.875" style="417" customWidth="1"/>
    <col min="5380" max="5380" width="3.5" style="417" customWidth="1"/>
    <col min="5381" max="5381" width="12" style="417" customWidth="1"/>
    <col min="5382" max="5409" width="3.75" style="417" customWidth="1"/>
    <col min="5410" max="5410" width="6.125" style="417" customWidth="1"/>
    <col min="5411" max="5411" width="5.875" style="417" customWidth="1"/>
    <col min="5412" max="5412" width="6.375" style="417" customWidth="1"/>
    <col min="5413" max="5414" width="1.875" style="417" customWidth="1"/>
    <col min="5415" max="5416" width="3.125" style="417" bestFit="1" customWidth="1"/>
    <col min="5417" max="5417" width="15.375" style="417" bestFit="1" customWidth="1"/>
    <col min="5418" max="5418" width="5.625" style="417" bestFit="1" customWidth="1"/>
    <col min="5419" max="5632" width="10.25" style="417"/>
    <col min="5633" max="5633" width="1" style="417" customWidth="1"/>
    <col min="5634" max="5634" width="3.5" style="417" customWidth="1"/>
    <col min="5635" max="5635" width="12.875" style="417" customWidth="1"/>
    <col min="5636" max="5636" width="3.5" style="417" customWidth="1"/>
    <col min="5637" max="5637" width="12" style="417" customWidth="1"/>
    <col min="5638" max="5665" width="3.75" style="417" customWidth="1"/>
    <col min="5666" max="5666" width="6.125" style="417" customWidth="1"/>
    <col min="5667" max="5667" width="5.875" style="417" customWidth="1"/>
    <col min="5668" max="5668" width="6.375" style="417" customWidth="1"/>
    <col min="5669" max="5670" width="1.875" style="417" customWidth="1"/>
    <col min="5671" max="5672" width="3.125" style="417" bestFit="1" customWidth="1"/>
    <col min="5673" max="5673" width="15.375" style="417" bestFit="1" customWidth="1"/>
    <col min="5674" max="5674" width="5.625" style="417" bestFit="1" customWidth="1"/>
    <col min="5675" max="5888" width="10.25" style="417"/>
    <col min="5889" max="5889" width="1" style="417" customWidth="1"/>
    <col min="5890" max="5890" width="3.5" style="417" customWidth="1"/>
    <col min="5891" max="5891" width="12.875" style="417" customWidth="1"/>
    <col min="5892" max="5892" width="3.5" style="417" customWidth="1"/>
    <col min="5893" max="5893" width="12" style="417" customWidth="1"/>
    <col min="5894" max="5921" width="3.75" style="417" customWidth="1"/>
    <col min="5922" max="5922" width="6.125" style="417" customWidth="1"/>
    <col min="5923" max="5923" width="5.875" style="417" customWidth="1"/>
    <col min="5924" max="5924" width="6.375" style="417" customWidth="1"/>
    <col min="5925" max="5926" width="1.875" style="417" customWidth="1"/>
    <col min="5927" max="5928" width="3.125" style="417" bestFit="1" customWidth="1"/>
    <col min="5929" max="5929" width="15.375" style="417" bestFit="1" customWidth="1"/>
    <col min="5930" max="5930" width="5.625" style="417" bestFit="1" customWidth="1"/>
    <col min="5931" max="6144" width="10.25" style="417"/>
    <col min="6145" max="6145" width="1" style="417" customWidth="1"/>
    <col min="6146" max="6146" width="3.5" style="417" customWidth="1"/>
    <col min="6147" max="6147" width="12.875" style="417" customWidth="1"/>
    <col min="6148" max="6148" width="3.5" style="417" customWidth="1"/>
    <col min="6149" max="6149" width="12" style="417" customWidth="1"/>
    <col min="6150" max="6177" width="3.75" style="417" customWidth="1"/>
    <col min="6178" max="6178" width="6.125" style="417" customWidth="1"/>
    <col min="6179" max="6179" width="5.875" style="417" customWidth="1"/>
    <col min="6180" max="6180" width="6.375" style="417" customWidth="1"/>
    <col min="6181" max="6182" width="1.875" style="417" customWidth="1"/>
    <col min="6183" max="6184" width="3.125" style="417" bestFit="1" customWidth="1"/>
    <col min="6185" max="6185" width="15.375" style="417" bestFit="1" customWidth="1"/>
    <col min="6186" max="6186" width="5.625" style="417" bestFit="1" customWidth="1"/>
    <col min="6187" max="6400" width="10.25" style="417"/>
    <col min="6401" max="6401" width="1" style="417" customWidth="1"/>
    <col min="6402" max="6402" width="3.5" style="417" customWidth="1"/>
    <col min="6403" max="6403" width="12.875" style="417" customWidth="1"/>
    <col min="6404" max="6404" width="3.5" style="417" customWidth="1"/>
    <col min="6405" max="6405" width="12" style="417" customWidth="1"/>
    <col min="6406" max="6433" width="3.75" style="417" customWidth="1"/>
    <col min="6434" max="6434" width="6.125" style="417" customWidth="1"/>
    <col min="6435" max="6435" width="5.875" style="417" customWidth="1"/>
    <col min="6436" max="6436" width="6.375" style="417" customWidth="1"/>
    <col min="6437" max="6438" width="1.875" style="417" customWidth="1"/>
    <col min="6439" max="6440" width="3.125" style="417" bestFit="1" customWidth="1"/>
    <col min="6441" max="6441" width="15.375" style="417" bestFit="1" customWidth="1"/>
    <col min="6442" max="6442" width="5.625" style="417" bestFit="1" customWidth="1"/>
    <col min="6443" max="6656" width="10.25" style="417"/>
    <col min="6657" max="6657" width="1" style="417" customWidth="1"/>
    <col min="6658" max="6658" width="3.5" style="417" customWidth="1"/>
    <col min="6659" max="6659" width="12.875" style="417" customWidth="1"/>
    <col min="6660" max="6660" width="3.5" style="417" customWidth="1"/>
    <col min="6661" max="6661" width="12" style="417" customWidth="1"/>
    <col min="6662" max="6689" width="3.75" style="417" customWidth="1"/>
    <col min="6690" max="6690" width="6.125" style="417" customWidth="1"/>
    <col min="6691" max="6691" width="5.875" style="417" customWidth="1"/>
    <col min="6692" max="6692" width="6.375" style="417" customWidth="1"/>
    <col min="6693" max="6694" width="1.875" style="417" customWidth="1"/>
    <col min="6695" max="6696" width="3.125" style="417" bestFit="1" customWidth="1"/>
    <col min="6697" max="6697" width="15.375" style="417" bestFit="1" customWidth="1"/>
    <col min="6698" max="6698" width="5.625" style="417" bestFit="1" customWidth="1"/>
    <col min="6699" max="6912" width="10.25" style="417"/>
    <col min="6913" max="6913" width="1" style="417" customWidth="1"/>
    <col min="6914" max="6914" width="3.5" style="417" customWidth="1"/>
    <col min="6915" max="6915" width="12.875" style="417" customWidth="1"/>
    <col min="6916" max="6916" width="3.5" style="417" customWidth="1"/>
    <col min="6917" max="6917" width="12" style="417" customWidth="1"/>
    <col min="6918" max="6945" width="3.75" style="417" customWidth="1"/>
    <col min="6946" max="6946" width="6.125" style="417" customWidth="1"/>
    <col min="6947" max="6947" width="5.875" style="417" customWidth="1"/>
    <col min="6948" max="6948" width="6.375" style="417" customWidth="1"/>
    <col min="6949" max="6950" width="1.875" style="417" customWidth="1"/>
    <col min="6951" max="6952" width="3.125" style="417" bestFit="1" customWidth="1"/>
    <col min="6953" max="6953" width="15.375" style="417" bestFit="1" customWidth="1"/>
    <col min="6954" max="6954" width="5.625" style="417" bestFit="1" customWidth="1"/>
    <col min="6955" max="7168" width="10.25" style="417"/>
    <col min="7169" max="7169" width="1" style="417" customWidth="1"/>
    <col min="7170" max="7170" width="3.5" style="417" customWidth="1"/>
    <col min="7171" max="7171" width="12.875" style="417" customWidth="1"/>
    <col min="7172" max="7172" width="3.5" style="417" customWidth="1"/>
    <col min="7173" max="7173" width="12" style="417" customWidth="1"/>
    <col min="7174" max="7201" width="3.75" style="417" customWidth="1"/>
    <col min="7202" max="7202" width="6.125" style="417" customWidth="1"/>
    <col min="7203" max="7203" width="5.875" style="417" customWidth="1"/>
    <col min="7204" max="7204" width="6.375" style="417" customWidth="1"/>
    <col min="7205" max="7206" width="1.875" style="417" customWidth="1"/>
    <col min="7207" max="7208" width="3.125" style="417" bestFit="1" customWidth="1"/>
    <col min="7209" max="7209" width="15.375" style="417" bestFit="1" customWidth="1"/>
    <col min="7210" max="7210" width="5.625" style="417" bestFit="1" customWidth="1"/>
    <col min="7211" max="7424" width="10.25" style="417"/>
    <col min="7425" max="7425" width="1" style="417" customWidth="1"/>
    <col min="7426" max="7426" width="3.5" style="417" customWidth="1"/>
    <col min="7427" max="7427" width="12.875" style="417" customWidth="1"/>
    <col min="7428" max="7428" width="3.5" style="417" customWidth="1"/>
    <col min="7429" max="7429" width="12" style="417" customWidth="1"/>
    <col min="7430" max="7457" width="3.75" style="417" customWidth="1"/>
    <col min="7458" max="7458" width="6.125" style="417" customWidth="1"/>
    <col min="7459" max="7459" width="5.875" style="417" customWidth="1"/>
    <col min="7460" max="7460" width="6.375" style="417" customWidth="1"/>
    <col min="7461" max="7462" width="1.875" style="417" customWidth="1"/>
    <col min="7463" max="7464" width="3.125" style="417" bestFit="1" customWidth="1"/>
    <col min="7465" max="7465" width="15.375" style="417" bestFit="1" customWidth="1"/>
    <col min="7466" max="7466" width="5.625" style="417" bestFit="1" customWidth="1"/>
    <col min="7467" max="7680" width="10.25" style="417"/>
    <col min="7681" max="7681" width="1" style="417" customWidth="1"/>
    <col min="7682" max="7682" width="3.5" style="417" customWidth="1"/>
    <col min="7683" max="7683" width="12.875" style="417" customWidth="1"/>
    <col min="7684" max="7684" width="3.5" style="417" customWidth="1"/>
    <col min="7685" max="7685" width="12" style="417" customWidth="1"/>
    <col min="7686" max="7713" width="3.75" style="417" customWidth="1"/>
    <col min="7714" max="7714" width="6.125" style="417" customWidth="1"/>
    <col min="7715" max="7715" width="5.875" style="417" customWidth="1"/>
    <col min="7716" max="7716" width="6.375" style="417" customWidth="1"/>
    <col min="7717" max="7718" width="1.875" style="417" customWidth="1"/>
    <col min="7719" max="7720" width="3.125" style="417" bestFit="1" customWidth="1"/>
    <col min="7721" max="7721" width="15.375" style="417" bestFit="1" customWidth="1"/>
    <col min="7722" max="7722" width="5.625" style="417" bestFit="1" customWidth="1"/>
    <col min="7723" max="7936" width="10.25" style="417"/>
    <col min="7937" max="7937" width="1" style="417" customWidth="1"/>
    <col min="7938" max="7938" width="3.5" style="417" customWidth="1"/>
    <col min="7939" max="7939" width="12.875" style="417" customWidth="1"/>
    <col min="7940" max="7940" width="3.5" style="417" customWidth="1"/>
    <col min="7941" max="7941" width="12" style="417" customWidth="1"/>
    <col min="7942" max="7969" width="3.75" style="417" customWidth="1"/>
    <col min="7970" max="7970" width="6.125" style="417" customWidth="1"/>
    <col min="7971" max="7971" width="5.875" style="417" customWidth="1"/>
    <col min="7972" max="7972" width="6.375" style="417" customWidth="1"/>
    <col min="7973" max="7974" width="1.875" style="417" customWidth="1"/>
    <col min="7975" max="7976" width="3.125" style="417" bestFit="1" customWidth="1"/>
    <col min="7977" max="7977" width="15.375" style="417" bestFit="1" customWidth="1"/>
    <col min="7978" max="7978" width="5.625" style="417" bestFit="1" customWidth="1"/>
    <col min="7979" max="8192" width="10.25" style="417"/>
    <col min="8193" max="8193" width="1" style="417" customWidth="1"/>
    <col min="8194" max="8194" width="3.5" style="417" customWidth="1"/>
    <col min="8195" max="8195" width="12.875" style="417" customWidth="1"/>
    <col min="8196" max="8196" width="3.5" style="417" customWidth="1"/>
    <col min="8197" max="8197" width="12" style="417" customWidth="1"/>
    <col min="8198" max="8225" width="3.75" style="417" customWidth="1"/>
    <col min="8226" max="8226" width="6.125" style="417" customWidth="1"/>
    <col min="8227" max="8227" width="5.875" style="417" customWidth="1"/>
    <col min="8228" max="8228" width="6.375" style="417" customWidth="1"/>
    <col min="8229" max="8230" width="1.875" style="417" customWidth="1"/>
    <col min="8231" max="8232" width="3.125" style="417" bestFit="1" customWidth="1"/>
    <col min="8233" max="8233" width="15.375" style="417" bestFit="1" customWidth="1"/>
    <col min="8234" max="8234" width="5.625" style="417" bestFit="1" customWidth="1"/>
    <col min="8235" max="8448" width="10.25" style="417"/>
    <col min="8449" max="8449" width="1" style="417" customWidth="1"/>
    <col min="8450" max="8450" width="3.5" style="417" customWidth="1"/>
    <col min="8451" max="8451" width="12.875" style="417" customWidth="1"/>
    <col min="8452" max="8452" width="3.5" style="417" customWidth="1"/>
    <col min="8453" max="8453" width="12" style="417" customWidth="1"/>
    <col min="8454" max="8481" width="3.75" style="417" customWidth="1"/>
    <col min="8482" max="8482" width="6.125" style="417" customWidth="1"/>
    <col min="8483" max="8483" width="5.875" style="417" customWidth="1"/>
    <col min="8484" max="8484" width="6.375" style="417" customWidth="1"/>
    <col min="8485" max="8486" width="1.875" style="417" customWidth="1"/>
    <col min="8487" max="8488" width="3.125" style="417" bestFit="1" customWidth="1"/>
    <col min="8489" max="8489" width="15.375" style="417" bestFit="1" customWidth="1"/>
    <col min="8490" max="8490" width="5.625" style="417" bestFit="1" customWidth="1"/>
    <col min="8491" max="8704" width="10.25" style="417"/>
    <col min="8705" max="8705" width="1" style="417" customWidth="1"/>
    <col min="8706" max="8706" width="3.5" style="417" customWidth="1"/>
    <col min="8707" max="8707" width="12.875" style="417" customWidth="1"/>
    <col min="8708" max="8708" width="3.5" style="417" customWidth="1"/>
    <col min="8709" max="8709" width="12" style="417" customWidth="1"/>
    <col min="8710" max="8737" width="3.75" style="417" customWidth="1"/>
    <col min="8738" max="8738" width="6.125" style="417" customWidth="1"/>
    <col min="8739" max="8739" width="5.875" style="417" customWidth="1"/>
    <col min="8740" max="8740" width="6.375" style="417" customWidth="1"/>
    <col min="8741" max="8742" width="1.875" style="417" customWidth="1"/>
    <col min="8743" max="8744" width="3.125" style="417" bestFit="1" customWidth="1"/>
    <col min="8745" max="8745" width="15.375" style="417" bestFit="1" customWidth="1"/>
    <col min="8746" max="8746" width="5.625" style="417" bestFit="1" customWidth="1"/>
    <col min="8747" max="8960" width="10.25" style="417"/>
    <col min="8961" max="8961" width="1" style="417" customWidth="1"/>
    <col min="8962" max="8962" width="3.5" style="417" customWidth="1"/>
    <col min="8963" max="8963" width="12.875" style="417" customWidth="1"/>
    <col min="8964" max="8964" width="3.5" style="417" customWidth="1"/>
    <col min="8965" max="8965" width="12" style="417" customWidth="1"/>
    <col min="8966" max="8993" width="3.75" style="417" customWidth="1"/>
    <col min="8994" max="8994" width="6.125" style="417" customWidth="1"/>
    <col min="8995" max="8995" width="5.875" style="417" customWidth="1"/>
    <col min="8996" max="8996" width="6.375" style="417" customWidth="1"/>
    <col min="8997" max="8998" width="1.875" style="417" customWidth="1"/>
    <col min="8999" max="9000" width="3.125" style="417" bestFit="1" customWidth="1"/>
    <col min="9001" max="9001" width="15.375" style="417" bestFit="1" customWidth="1"/>
    <col min="9002" max="9002" width="5.625" style="417" bestFit="1" customWidth="1"/>
    <col min="9003" max="9216" width="10.25" style="417"/>
    <col min="9217" max="9217" width="1" style="417" customWidth="1"/>
    <col min="9218" max="9218" width="3.5" style="417" customWidth="1"/>
    <col min="9219" max="9219" width="12.875" style="417" customWidth="1"/>
    <col min="9220" max="9220" width="3.5" style="417" customWidth="1"/>
    <col min="9221" max="9221" width="12" style="417" customWidth="1"/>
    <col min="9222" max="9249" width="3.75" style="417" customWidth="1"/>
    <col min="9250" max="9250" width="6.125" style="417" customWidth="1"/>
    <col min="9251" max="9251" width="5.875" style="417" customWidth="1"/>
    <col min="9252" max="9252" width="6.375" style="417" customWidth="1"/>
    <col min="9253" max="9254" width="1.875" style="417" customWidth="1"/>
    <col min="9255" max="9256" width="3.125" style="417" bestFit="1" customWidth="1"/>
    <col min="9257" max="9257" width="15.375" style="417" bestFit="1" customWidth="1"/>
    <col min="9258" max="9258" width="5.625" style="417" bestFit="1" customWidth="1"/>
    <col min="9259" max="9472" width="10.25" style="417"/>
    <col min="9473" max="9473" width="1" style="417" customWidth="1"/>
    <col min="9474" max="9474" width="3.5" style="417" customWidth="1"/>
    <col min="9475" max="9475" width="12.875" style="417" customWidth="1"/>
    <col min="9476" max="9476" width="3.5" style="417" customWidth="1"/>
    <col min="9477" max="9477" width="12" style="417" customWidth="1"/>
    <col min="9478" max="9505" width="3.75" style="417" customWidth="1"/>
    <col min="9506" max="9506" width="6.125" style="417" customWidth="1"/>
    <col min="9507" max="9507" width="5.875" style="417" customWidth="1"/>
    <col min="9508" max="9508" width="6.375" style="417" customWidth="1"/>
    <col min="9509" max="9510" width="1.875" style="417" customWidth="1"/>
    <col min="9511" max="9512" width="3.125" style="417" bestFit="1" customWidth="1"/>
    <col min="9513" max="9513" width="15.375" style="417" bestFit="1" customWidth="1"/>
    <col min="9514" max="9514" width="5.625" style="417" bestFit="1" customWidth="1"/>
    <col min="9515" max="9728" width="10.25" style="417"/>
    <col min="9729" max="9729" width="1" style="417" customWidth="1"/>
    <col min="9730" max="9730" width="3.5" style="417" customWidth="1"/>
    <col min="9731" max="9731" width="12.875" style="417" customWidth="1"/>
    <col min="9732" max="9732" width="3.5" style="417" customWidth="1"/>
    <col min="9733" max="9733" width="12" style="417" customWidth="1"/>
    <col min="9734" max="9761" width="3.75" style="417" customWidth="1"/>
    <col min="9762" max="9762" width="6.125" style="417" customWidth="1"/>
    <col min="9763" max="9763" width="5.875" style="417" customWidth="1"/>
    <col min="9764" max="9764" width="6.375" style="417" customWidth="1"/>
    <col min="9765" max="9766" width="1.875" style="417" customWidth="1"/>
    <col min="9767" max="9768" width="3.125" style="417" bestFit="1" customWidth="1"/>
    <col min="9769" max="9769" width="15.375" style="417" bestFit="1" customWidth="1"/>
    <col min="9770" max="9770" width="5.625" style="417" bestFit="1" customWidth="1"/>
    <col min="9771" max="9984" width="10.25" style="417"/>
    <col min="9985" max="9985" width="1" style="417" customWidth="1"/>
    <col min="9986" max="9986" width="3.5" style="417" customWidth="1"/>
    <col min="9987" max="9987" width="12.875" style="417" customWidth="1"/>
    <col min="9988" max="9988" width="3.5" style="417" customWidth="1"/>
    <col min="9989" max="9989" width="12" style="417" customWidth="1"/>
    <col min="9990" max="10017" width="3.75" style="417" customWidth="1"/>
    <col min="10018" max="10018" width="6.125" style="417" customWidth="1"/>
    <col min="10019" max="10019" width="5.875" style="417" customWidth="1"/>
    <col min="10020" max="10020" width="6.375" style="417" customWidth="1"/>
    <col min="10021" max="10022" width="1.875" style="417" customWidth="1"/>
    <col min="10023" max="10024" width="3.125" style="417" bestFit="1" customWidth="1"/>
    <col min="10025" max="10025" width="15.375" style="417" bestFit="1" customWidth="1"/>
    <col min="10026" max="10026" width="5.625" style="417" bestFit="1" customWidth="1"/>
    <col min="10027" max="10240" width="10.25" style="417"/>
    <col min="10241" max="10241" width="1" style="417" customWidth="1"/>
    <col min="10242" max="10242" width="3.5" style="417" customWidth="1"/>
    <col min="10243" max="10243" width="12.875" style="417" customWidth="1"/>
    <col min="10244" max="10244" width="3.5" style="417" customWidth="1"/>
    <col min="10245" max="10245" width="12" style="417" customWidth="1"/>
    <col min="10246" max="10273" width="3.75" style="417" customWidth="1"/>
    <col min="10274" max="10274" width="6.125" style="417" customWidth="1"/>
    <col min="10275" max="10275" width="5.875" style="417" customWidth="1"/>
    <col min="10276" max="10276" width="6.375" style="417" customWidth="1"/>
    <col min="10277" max="10278" width="1.875" style="417" customWidth="1"/>
    <col min="10279" max="10280" width="3.125" style="417" bestFit="1" customWidth="1"/>
    <col min="10281" max="10281" width="15.375" style="417" bestFit="1" customWidth="1"/>
    <col min="10282" max="10282" width="5.625" style="417" bestFit="1" customWidth="1"/>
    <col min="10283" max="10496" width="10.25" style="417"/>
    <col min="10497" max="10497" width="1" style="417" customWidth="1"/>
    <col min="10498" max="10498" width="3.5" style="417" customWidth="1"/>
    <col min="10499" max="10499" width="12.875" style="417" customWidth="1"/>
    <col min="10500" max="10500" width="3.5" style="417" customWidth="1"/>
    <col min="10501" max="10501" width="12" style="417" customWidth="1"/>
    <col min="10502" max="10529" width="3.75" style="417" customWidth="1"/>
    <col min="10530" max="10530" width="6.125" style="417" customWidth="1"/>
    <col min="10531" max="10531" width="5.875" style="417" customWidth="1"/>
    <col min="10532" max="10532" width="6.375" style="417" customWidth="1"/>
    <col min="10533" max="10534" width="1.875" style="417" customWidth="1"/>
    <col min="10535" max="10536" width="3.125" style="417" bestFit="1" customWidth="1"/>
    <col min="10537" max="10537" width="15.375" style="417" bestFit="1" customWidth="1"/>
    <col min="10538" max="10538" width="5.625" style="417" bestFit="1" customWidth="1"/>
    <col min="10539" max="10752" width="10.25" style="417"/>
    <col min="10753" max="10753" width="1" style="417" customWidth="1"/>
    <col min="10754" max="10754" width="3.5" style="417" customWidth="1"/>
    <col min="10755" max="10755" width="12.875" style="417" customWidth="1"/>
    <col min="10756" max="10756" width="3.5" style="417" customWidth="1"/>
    <col min="10757" max="10757" width="12" style="417" customWidth="1"/>
    <col min="10758" max="10785" width="3.75" style="417" customWidth="1"/>
    <col min="10786" max="10786" width="6.125" style="417" customWidth="1"/>
    <col min="10787" max="10787" width="5.875" style="417" customWidth="1"/>
    <col min="10788" max="10788" width="6.375" style="417" customWidth="1"/>
    <col min="10789" max="10790" width="1.875" style="417" customWidth="1"/>
    <col min="10791" max="10792" width="3.125" style="417" bestFit="1" customWidth="1"/>
    <col min="10793" max="10793" width="15.375" style="417" bestFit="1" customWidth="1"/>
    <col min="10794" max="10794" width="5.625" style="417" bestFit="1" customWidth="1"/>
    <col min="10795" max="11008" width="10.25" style="417"/>
    <col min="11009" max="11009" width="1" style="417" customWidth="1"/>
    <col min="11010" max="11010" width="3.5" style="417" customWidth="1"/>
    <col min="11011" max="11011" width="12.875" style="417" customWidth="1"/>
    <col min="11012" max="11012" width="3.5" style="417" customWidth="1"/>
    <col min="11013" max="11013" width="12" style="417" customWidth="1"/>
    <col min="11014" max="11041" width="3.75" style="417" customWidth="1"/>
    <col min="11042" max="11042" width="6.125" style="417" customWidth="1"/>
    <col min="11043" max="11043" width="5.875" style="417" customWidth="1"/>
    <col min="11044" max="11044" width="6.375" style="417" customWidth="1"/>
    <col min="11045" max="11046" width="1.875" style="417" customWidth="1"/>
    <col min="11047" max="11048" width="3.125" style="417" bestFit="1" customWidth="1"/>
    <col min="11049" max="11049" width="15.375" style="417" bestFit="1" customWidth="1"/>
    <col min="11050" max="11050" width="5.625" style="417" bestFit="1" customWidth="1"/>
    <col min="11051" max="11264" width="10.25" style="417"/>
    <col min="11265" max="11265" width="1" style="417" customWidth="1"/>
    <col min="11266" max="11266" width="3.5" style="417" customWidth="1"/>
    <col min="11267" max="11267" width="12.875" style="417" customWidth="1"/>
    <col min="11268" max="11268" width="3.5" style="417" customWidth="1"/>
    <col min="11269" max="11269" width="12" style="417" customWidth="1"/>
    <col min="11270" max="11297" width="3.75" style="417" customWidth="1"/>
    <col min="11298" max="11298" width="6.125" style="417" customWidth="1"/>
    <col min="11299" max="11299" width="5.875" style="417" customWidth="1"/>
    <col min="11300" max="11300" width="6.375" style="417" customWidth="1"/>
    <col min="11301" max="11302" width="1.875" style="417" customWidth="1"/>
    <col min="11303" max="11304" width="3.125" style="417" bestFit="1" customWidth="1"/>
    <col min="11305" max="11305" width="15.375" style="417" bestFit="1" customWidth="1"/>
    <col min="11306" max="11306" width="5.625" style="417" bestFit="1" customWidth="1"/>
    <col min="11307" max="11520" width="10.25" style="417"/>
    <col min="11521" max="11521" width="1" style="417" customWidth="1"/>
    <col min="11522" max="11522" width="3.5" style="417" customWidth="1"/>
    <col min="11523" max="11523" width="12.875" style="417" customWidth="1"/>
    <col min="11524" max="11524" width="3.5" style="417" customWidth="1"/>
    <col min="11525" max="11525" width="12" style="417" customWidth="1"/>
    <col min="11526" max="11553" width="3.75" style="417" customWidth="1"/>
    <col min="11554" max="11554" width="6.125" style="417" customWidth="1"/>
    <col min="11555" max="11555" width="5.875" style="417" customWidth="1"/>
    <col min="11556" max="11556" width="6.375" style="417" customWidth="1"/>
    <col min="11557" max="11558" width="1.875" style="417" customWidth="1"/>
    <col min="11559" max="11560" width="3.125" style="417" bestFit="1" customWidth="1"/>
    <col min="11561" max="11561" width="15.375" style="417" bestFit="1" customWidth="1"/>
    <col min="11562" max="11562" width="5.625" style="417" bestFit="1" customWidth="1"/>
    <col min="11563" max="11776" width="10.25" style="417"/>
    <col min="11777" max="11777" width="1" style="417" customWidth="1"/>
    <col min="11778" max="11778" width="3.5" style="417" customWidth="1"/>
    <col min="11779" max="11779" width="12.875" style="417" customWidth="1"/>
    <col min="11780" max="11780" width="3.5" style="417" customWidth="1"/>
    <col min="11781" max="11781" width="12" style="417" customWidth="1"/>
    <col min="11782" max="11809" width="3.75" style="417" customWidth="1"/>
    <col min="11810" max="11810" width="6.125" style="417" customWidth="1"/>
    <col min="11811" max="11811" width="5.875" style="417" customWidth="1"/>
    <col min="11812" max="11812" width="6.375" style="417" customWidth="1"/>
    <col min="11813" max="11814" width="1.875" style="417" customWidth="1"/>
    <col min="11815" max="11816" width="3.125" style="417" bestFit="1" customWidth="1"/>
    <col min="11817" max="11817" width="15.375" style="417" bestFit="1" customWidth="1"/>
    <col min="11818" max="11818" width="5.625" style="417" bestFit="1" customWidth="1"/>
    <col min="11819" max="12032" width="10.25" style="417"/>
    <col min="12033" max="12033" width="1" style="417" customWidth="1"/>
    <col min="12034" max="12034" width="3.5" style="417" customWidth="1"/>
    <col min="12035" max="12035" width="12.875" style="417" customWidth="1"/>
    <col min="12036" max="12036" width="3.5" style="417" customWidth="1"/>
    <col min="12037" max="12037" width="12" style="417" customWidth="1"/>
    <col min="12038" max="12065" width="3.75" style="417" customWidth="1"/>
    <col min="12066" max="12066" width="6.125" style="417" customWidth="1"/>
    <col min="12067" max="12067" width="5.875" style="417" customWidth="1"/>
    <col min="12068" max="12068" width="6.375" style="417" customWidth="1"/>
    <col min="12069" max="12070" width="1.875" style="417" customWidth="1"/>
    <col min="12071" max="12072" width="3.125" style="417" bestFit="1" customWidth="1"/>
    <col min="12073" max="12073" width="15.375" style="417" bestFit="1" customWidth="1"/>
    <col min="12074" max="12074" width="5.625" style="417" bestFit="1" customWidth="1"/>
    <col min="12075" max="12288" width="10.25" style="417"/>
    <col min="12289" max="12289" width="1" style="417" customWidth="1"/>
    <col min="12290" max="12290" width="3.5" style="417" customWidth="1"/>
    <col min="12291" max="12291" width="12.875" style="417" customWidth="1"/>
    <col min="12292" max="12292" width="3.5" style="417" customWidth="1"/>
    <col min="12293" max="12293" width="12" style="417" customWidth="1"/>
    <col min="12294" max="12321" width="3.75" style="417" customWidth="1"/>
    <col min="12322" max="12322" width="6.125" style="417" customWidth="1"/>
    <col min="12323" max="12323" width="5.875" style="417" customWidth="1"/>
    <col min="12324" max="12324" width="6.375" style="417" customWidth="1"/>
    <col min="12325" max="12326" width="1.875" style="417" customWidth="1"/>
    <col min="12327" max="12328" width="3.125" style="417" bestFit="1" customWidth="1"/>
    <col min="12329" max="12329" width="15.375" style="417" bestFit="1" customWidth="1"/>
    <col min="12330" max="12330" width="5.625" style="417" bestFit="1" customWidth="1"/>
    <col min="12331" max="12544" width="10.25" style="417"/>
    <col min="12545" max="12545" width="1" style="417" customWidth="1"/>
    <col min="12546" max="12546" width="3.5" style="417" customWidth="1"/>
    <col min="12547" max="12547" width="12.875" style="417" customWidth="1"/>
    <col min="12548" max="12548" width="3.5" style="417" customWidth="1"/>
    <col min="12549" max="12549" width="12" style="417" customWidth="1"/>
    <col min="12550" max="12577" width="3.75" style="417" customWidth="1"/>
    <col min="12578" max="12578" width="6.125" style="417" customWidth="1"/>
    <col min="12579" max="12579" width="5.875" style="417" customWidth="1"/>
    <col min="12580" max="12580" width="6.375" style="417" customWidth="1"/>
    <col min="12581" max="12582" width="1.875" style="417" customWidth="1"/>
    <col min="12583" max="12584" width="3.125" style="417" bestFit="1" customWidth="1"/>
    <col min="12585" max="12585" width="15.375" style="417" bestFit="1" customWidth="1"/>
    <col min="12586" max="12586" width="5.625" style="417" bestFit="1" customWidth="1"/>
    <col min="12587" max="12800" width="10.25" style="417"/>
    <col min="12801" max="12801" width="1" style="417" customWidth="1"/>
    <col min="12802" max="12802" width="3.5" style="417" customWidth="1"/>
    <col min="12803" max="12803" width="12.875" style="417" customWidth="1"/>
    <col min="12804" max="12804" width="3.5" style="417" customWidth="1"/>
    <col min="12805" max="12805" width="12" style="417" customWidth="1"/>
    <col min="12806" max="12833" width="3.75" style="417" customWidth="1"/>
    <col min="12834" max="12834" width="6.125" style="417" customWidth="1"/>
    <col min="12835" max="12835" width="5.875" style="417" customWidth="1"/>
    <col min="12836" max="12836" width="6.375" style="417" customWidth="1"/>
    <col min="12837" max="12838" width="1.875" style="417" customWidth="1"/>
    <col min="12839" max="12840" width="3.125" style="417" bestFit="1" customWidth="1"/>
    <col min="12841" max="12841" width="15.375" style="417" bestFit="1" customWidth="1"/>
    <col min="12842" max="12842" width="5.625" style="417" bestFit="1" customWidth="1"/>
    <col min="12843" max="13056" width="10.25" style="417"/>
    <col min="13057" max="13057" width="1" style="417" customWidth="1"/>
    <col min="13058" max="13058" width="3.5" style="417" customWidth="1"/>
    <col min="13059" max="13059" width="12.875" style="417" customWidth="1"/>
    <col min="13060" max="13060" width="3.5" style="417" customWidth="1"/>
    <col min="13061" max="13061" width="12" style="417" customWidth="1"/>
    <col min="13062" max="13089" width="3.75" style="417" customWidth="1"/>
    <col min="13090" max="13090" width="6.125" style="417" customWidth="1"/>
    <col min="13091" max="13091" width="5.875" style="417" customWidth="1"/>
    <col min="13092" max="13092" width="6.375" style="417" customWidth="1"/>
    <col min="13093" max="13094" width="1.875" style="417" customWidth="1"/>
    <col min="13095" max="13096" width="3.125" style="417" bestFit="1" customWidth="1"/>
    <col min="13097" max="13097" width="15.375" style="417" bestFit="1" customWidth="1"/>
    <col min="13098" max="13098" width="5.625" style="417" bestFit="1" customWidth="1"/>
    <col min="13099" max="13312" width="10.25" style="417"/>
    <col min="13313" max="13313" width="1" style="417" customWidth="1"/>
    <col min="13314" max="13314" width="3.5" style="417" customWidth="1"/>
    <col min="13315" max="13315" width="12.875" style="417" customWidth="1"/>
    <col min="13316" max="13316" width="3.5" style="417" customWidth="1"/>
    <col min="13317" max="13317" width="12" style="417" customWidth="1"/>
    <col min="13318" max="13345" width="3.75" style="417" customWidth="1"/>
    <col min="13346" max="13346" width="6.125" style="417" customWidth="1"/>
    <col min="13347" max="13347" width="5.875" style="417" customWidth="1"/>
    <col min="13348" max="13348" width="6.375" style="417" customWidth="1"/>
    <col min="13349" max="13350" width="1.875" style="417" customWidth="1"/>
    <col min="13351" max="13352" width="3.125" style="417" bestFit="1" customWidth="1"/>
    <col min="13353" max="13353" width="15.375" style="417" bestFit="1" customWidth="1"/>
    <col min="13354" max="13354" width="5.625" style="417" bestFit="1" customWidth="1"/>
    <col min="13355" max="13568" width="10.25" style="417"/>
    <col min="13569" max="13569" width="1" style="417" customWidth="1"/>
    <col min="13570" max="13570" width="3.5" style="417" customWidth="1"/>
    <col min="13571" max="13571" width="12.875" style="417" customWidth="1"/>
    <col min="13572" max="13572" width="3.5" style="417" customWidth="1"/>
    <col min="13573" max="13573" width="12" style="417" customWidth="1"/>
    <col min="13574" max="13601" width="3.75" style="417" customWidth="1"/>
    <col min="13602" max="13602" width="6.125" style="417" customWidth="1"/>
    <col min="13603" max="13603" width="5.875" style="417" customWidth="1"/>
    <col min="13604" max="13604" width="6.375" style="417" customWidth="1"/>
    <col min="13605" max="13606" width="1.875" style="417" customWidth="1"/>
    <col min="13607" max="13608" width="3.125" style="417" bestFit="1" customWidth="1"/>
    <col min="13609" max="13609" width="15.375" style="417" bestFit="1" customWidth="1"/>
    <col min="13610" max="13610" width="5.625" style="417" bestFit="1" customWidth="1"/>
    <col min="13611" max="13824" width="10.25" style="417"/>
    <col min="13825" max="13825" width="1" style="417" customWidth="1"/>
    <col min="13826" max="13826" width="3.5" style="417" customWidth="1"/>
    <col min="13827" max="13827" width="12.875" style="417" customWidth="1"/>
    <col min="13828" max="13828" width="3.5" style="417" customWidth="1"/>
    <col min="13829" max="13829" width="12" style="417" customWidth="1"/>
    <col min="13830" max="13857" width="3.75" style="417" customWidth="1"/>
    <col min="13858" max="13858" width="6.125" style="417" customWidth="1"/>
    <col min="13859" max="13859" width="5.875" style="417" customWidth="1"/>
    <col min="13860" max="13860" width="6.375" style="417" customWidth="1"/>
    <col min="13861" max="13862" width="1.875" style="417" customWidth="1"/>
    <col min="13863" max="13864" width="3.125" style="417" bestFit="1" customWidth="1"/>
    <col min="13865" max="13865" width="15.375" style="417" bestFit="1" customWidth="1"/>
    <col min="13866" max="13866" width="5.625" style="417" bestFit="1" customWidth="1"/>
    <col min="13867" max="14080" width="10.25" style="417"/>
    <col min="14081" max="14081" width="1" style="417" customWidth="1"/>
    <col min="14082" max="14082" width="3.5" style="417" customWidth="1"/>
    <col min="14083" max="14083" width="12.875" style="417" customWidth="1"/>
    <col min="14084" max="14084" width="3.5" style="417" customWidth="1"/>
    <col min="14085" max="14085" width="12" style="417" customWidth="1"/>
    <col min="14086" max="14113" width="3.75" style="417" customWidth="1"/>
    <col min="14114" max="14114" width="6.125" style="417" customWidth="1"/>
    <col min="14115" max="14115" width="5.875" style="417" customWidth="1"/>
    <col min="14116" max="14116" width="6.375" style="417" customWidth="1"/>
    <col min="14117" max="14118" width="1.875" style="417" customWidth="1"/>
    <col min="14119" max="14120" width="3.125" style="417" bestFit="1" customWidth="1"/>
    <col min="14121" max="14121" width="15.375" style="417" bestFit="1" customWidth="1"/>
    <col min="14122" max="14122" width="5.625" style="417" bestFit="1" customWidth="1"/>
    <col min="14123" max="14336" width="10.25" style="417"/>
    <col min="14337" max="14337" width="1" style="417" customWidth="1"/>
    <col min="14338" max="14338" width="3.5" style="417" customWidth="1"/>
    <col min="14339" max="14339" width="12.875" style="417" customWidth="1"/>
    <col min="14340" max="14340" width="3.5" style="417" customWidth="1"/>
    <col min="14341" max="14341" width="12" style="417" customWidth="1"/>
    <col min="14342" max="14369" width="3.75" style="417" customWidth="1"/>
    <col min="14370" max="14370" width="6.125" style="417" customWidth="1"/>
    <col min="14371" max="14371" width="5.875" style="417" customWidth="1"/>
    <col min="14372" max="14372" width="6.375" style="417" customWidth="1"/>
    <col min="14373" max="14374" width="1.875" style="417" customWidth="1"/>
    <col min="14375" max="14376" width="3.125" style="417" bestFit="1" customWidth="1"/>
    <col min="14377" max="14377" width="15.375" style="417" bestFit="1" customWidth="1"/>
    <col min="14378" max="14378" width="5.625" style="417" bestFit="1" customWidth="1"/>
    <col min="14379" max="14592" width="10.25" style="417"/>
    <col min="14593" max="14593" width="1" style="417" customWidth="1"/>
    <col min="14594" max="14594" width="3.5" style="417" customWidth="1"/>
    <col min="14595" max="14595" width="12.875" style="417" customWidth="1"/>
    <col min="14596" max="14596" width="3.5" style="417" customWidth="1"/>
    <col min="14597" max="14597" width="12" style="417" customWidth="1"/>
    <col min="14598" max="14625" width="3.75" style="417" customWidth="1"/>
    <col min="14626" max="14626" width="6.125" style="417" customWidth="1"/>
    <col min="14627" max="14627" width="5.875" style="417" customWidth="1"/>
    <col min="14628" max="14628" width="6.375" style="417" customWidth="1"/>
    <col min="14629" max="14630" width="1.875" style="417" customWidth="1"/>
    <col min="14631" max="14632" width="3.125" style="417" bestFit="1" customWidth="1"/>
    <col min="14633" max="14633" width="15.375" style="417" bestFit="1" customWidth="1"/>
    <col min="14634" max="14634" width="5.625" style="417" bestFit="1" customWidth="1"/>
    <col min="14635" max="14848" width="10.25" style="417"/>
    <col min="14849" max="14849" width="1" style="417" customWidth="1"/>
    <col min="14850" max="14850" width="3.5" style="417" customWidth="1"/>
    <col min="14851" max="14851" width="12.875" style="417" customWidth="1"/>
    <col min="14852" max="14852" width="3.5" style="417" customWidth="1"/>
    <col min="14853" max="14853" width="12" style="417" customWidth="1"/>
    <col min="14854" max="14881" width="3.75" style="417" customWidth="1"/>
    <col min="14882" max="14882" width="6.125" style="417" customWidth="1"/>
    <col min="14883" max="14883" width="5.875" style="417" customWidth="1"/>
    <col min="14884" max="14884" width="6.375" style="417" customWidth="1"/>
    <col min="14885" max="14886" width="1.875" style="417" customWidth="1"/>
    <col min="14887" max="14888" width="3.125" style="417" bestFit="1" customWidth="1"/>
    <col min="14889" max="14889" width="15.375" style="417" bestFit="1" customWidth="1"/>
    <col min="14890" max="14890" width="5.625" style="417" bestFit="1" customWidth="1"/>
    <col min="14891" max="15104" width="10.25" style="417"/>
    <col min="15105" max="15105" width="1" style="417" customWidth="1"/>
    <col min="15106" max="15106" width="3.5" style="417" customWidth="1"/>
    <col min="15107" max="15107" width="12.875" style="417" customWidth="1"/>
    <col min="15108" max="15108" width="3.5" style="417" customWidth="1"/>
    <col min="15109" max="15109" width="12" style="417" customWidth="1"/>
    <col min="15110" max="15137" width="3.75" style="417" customWidth="1"/>
    <col min="15138" max="15138" width="6.125" style="417" customWidth="1"/>
    <col min="15139" max="15139" width="5.875" style="417" customWidth="1"/>
    <col min="15140" max="15140" width="6.375" style="417" customWidth="1"/>
    <col min="15141" max="15142" width="1.875" style="417" customWidth="1"/>
    <col min="15143" max="15144" width="3.125" style="417" bestFit="1" customWidth="1"/>
    <col min="15145" max="15145" width="15.375" style="417" bestFit="1" customWidth="1"/>
    <col min="15146" max="15146" width="5.625" style="417" bestFit="1" customWidth="1"/>
    <col min="15147" max="15360" width="10.25" style="417"/>
    <col min="15361" max="15361" width="1" style="417" customWidth="1"/>
    <col min="15362" max="15362" width="3.5" style="417" customWidth="1"/>
    <col min="15363" max="15363" width="12.875" style="417" customWidth="1"/>
    <col min="15364" max="15364" width="3.5" style="417" customWidth="1"/>
    <col min="15365" max="15365" width="12" style="417" customWidth="1"/>
    <col min="15366" max="15393" width="3.75" style="417" customWidth="1"/>
    <col min="15394" max="15394" width="6.125" style="417" customWidth="1"/>
    <col min="15395" max="15395" width="5.875" style="417" customWidth="1"/>
    <col min="15396" max="15396" width="6.375" style="417" customWidth="1"/>
    <col min="15397" max="15398" width="1.875" style="417" customWidth="1"/>
    <col min="15399" max="15400" width="3.125" style="417" bestFit="1" customWidth="1"/>
    <col min="15401" max="15401" width="15.375" style="417" bestFit="1" customWidth="1"/>
    <col min="15402" max="15402" width="5.625" style="417" bestFit="1" customWidth="1"/>
    <col min="15403" max="15616" width="10.25" style="417"/>
    <col min="15617" max="15617" width="1" style="417" customWidth="1"/>
    <col min="15618" max="15618" width="3.5" style="417" customWidth="1"/>
    <col min="15619" max="15619" width="12.875" style="417" customWidth="1"/>
    <col min="15620" max="15620" width="3.5" style="417" customWidth="1"/>
    <col min="15621" max="15621" width="12" style="417" customWidth="1"/>
    <col min="15622" max="15649" width="3.75" style="417" customWidth="1"/>
    <col min="15650" max="15650" width="6.125" style="417" customWidth="1"/>
    <col min="15651" max="15651" width="5.875" style="417" customWidth="1"/>
    <col min="15652" max="15652" width="6.375" style="417" customWidth="1"/>
    <col min="15653" max="15654" width="1.875" style="417" customWidth="1"/>
    <col min="15655" max="15656" width="3.125" style="417" bestFit="1" customWidth="1"/>
    <col min="15657" max="15657" width="15.375" style="417" bestFit="1" customWidth="1"/>
    <col min="15658" max="15658" width="5.625" style="417" bestFit="1" customWidth="1"/>
    <col min="15659" max="15872" width="10.25" style="417"/>
    <col min="15873" max="15873" width="1" style="417" customWidth="1"/>
    <col min="15874" max="15874" width="3.5" style="417" customWidth="1"/>
    <col min="15875" max="15875" width="12.875" style="417" customWidth="1"/>
    <col min="15876" max="15876" width="3.5" style="417" customWidth="1"/>
    <col min="15877" max="15877" width="12" style="417" customWidth="1"/>
    <col min="15878" max="15905" width="3.75" style="417" customWidth="1"/>
    <col min="15906" max="15906" width="6.125" style="417" customWidth="1"/>
    <col min="15907" max="15907" width="5.875" style="417" customWidth="1"/>
    <col min="15908" max="15908" width="6.375" style="417" customWidth="1"/>
    <col min="15909" max="15910" width="1.875" style="417" customWidth="1"/>
    <col min="15911" max="15912" width="3.125" style="417" bestFit="1" customWidth="1"/>
    <col min="15913" max="15913" width="15.375" style="417" bestFit="1" customWidth="1"/>
    <col min="15914" max="15914" width="5.625" style="417" bestFit="1" customWidth="1"/>
    <col min="15915" max="16128" width="10.25" style="417"/>
    <col min="16129" max="16129" width="1" style="417" customWidth="1"/>
    <col min="16130" max="16130" width="3.5" style="417" customWidth="1"/>
    <col min="16131" max="16131" width="12.875" style="417" customWidth="1"/>
    <col min="16132" max="16132" width="3.5" style="417" customWidth="1"/>
    <col min="16133" max="16133" width="12" style="417" customWidth="1"/>
    <col min="16134" max="16161" width="3.75" style="417" customWidth="1"/>
    <col min="16162" max="16162" width="6.125" style="417" customWidth="1"/>
    <col min="16163" max="16163" width="5.875" style="417" customWidth="1"/>
    <col min="16164" max="16164" width="6.375" style="417" customWidth="1"/>
    <col min="16165" max="16166" width="1.875" style="417" customWidth="1"/>
    <col min="16167" max="16168" width="3.125" style="417" bestFit="1" customWidth="1"/>
    <col min="16169" max="16169" width="15.375" style="417" bestFit="1" customWidth="1"/>
    <col min="16170" max="16170" width="5.625" style="417" bestFit="1" customWidth="1"/>
    <col min="16171" max="16384" width="10.25" style="417"/>
  </cols>
  <sheetData>
    <row r="1" spans="2:42" ht="17.25">
      <c r="B1" s="401"/>
      <c r="AI1" s="1004" t="s">
        <v>253</v>
      </c>
      <c r="AJ1" s="1004"/>
    </row>
    <row r="2" spans="2:42" ht="17.25">
      <c r="C2" s="39" t="s">
        <v>310</v>
      </c>
      <c r="L2" s="1002" t="s">
        <v>742</v>
      </c>
      <c r="M2" s="1002"/>
      <c r="N2" s="416"/>
      <c r="O2" s="553" t="s">
        <v>256</v>
      </c>
      <c r="P2" s="35"/>
      <c r="Q2" s="1003" t="s">
        <v>257</v>
      </c>
      <c r="R2" s="1003"/>
      <c r="S2" s="40"/>
      <c r="T2" s="40"/>
      <c r="V2" s="1005" t="s">
        <v>1131</v>
      </c>
      <c r="W2" s="1005"/>
      <c r="X2" s="1005"/>
      <c r="Y2" s="1005"/>
      <c r="Z2" s="1006" t="s">
        <v>1388</v>
      </c>
      <c r="AA2" s="1006"/>
      <c r="AB2" s="1006"/>
      <c r="AC2" s="1006"/>
      <c r="AD2" s="1006"/>
      <c r="AE2" s="1006"/>
      <c r="AF2" s="1007"/>
      <c r="AG2" s="1007"/>
      <c r="AH2" s="1007"/>
      <c r="AI2" s="1007"/>
      <c r="AJ2" s="36" t="s">
        <v>258</v>
      </c>
      <c r="AN2" s="37" t="s">
        <v>254</v>
      </c>
      <c r="AO2" s="418" t="s">
        <v>1132</v>
      </c>
      <c r="AP2" s="298" t="s">
        <v>1133</v>
      </c>
    </row>
    <row r="3" spans="2:42" ht="18.75" customHeight="1">
      <c r="C3" s="44"/>
      <c r="L3" s="555"/>
      <c r="M3" s="415"/>
      <c r="N3" s="415"/>
      <c r="P3" s="41"/>
      <c r="Q3" s="40"/>
      <c r="R3" s="40"/>
      <c r="S3" s="40"/>
      <c r="T3" s="40"/>
      <c r="V3" s="1005" t="s">
        <v>260</v>
      </c>
      <c r="W3" s="1005"/>
      <c r="X3" s="1005"/>
      <c r="Y3" s="1005"/>
      <c r="Z3" s="1008" t="e">
        <f>IF(#REF!="","",#REF!)</f>
        <v>#REF!</v>
      </c>
      <c r="AA3" s="1008"/>
      <c r="AB3" s="1008"/>
      <c r="AC3" s="1008"/>
      <c r="AD3" s="1008"/>
      <c r="AE3" s="1008"/>
      <c r="AF3" s="1008"/>
      <c r="AG3" s="1008"/>
      <c r="AH3" s="1008"/>
      <c r="AI3" s="1008"/>
      <c r="AJ3" s="36" t="s">
        <v>258</v>
      </c>
      <c r="AN3" s="37" t="s">
        <v>259</v>
      </c>
      <c r="AO3" s="418" t="s">
        <v>1134</v>
      </c>
      <c r="AP3" s="298" t="s">
        <v>283</v>
      </c>
    </row>
    <row r="4" spans="2:42" ht="18.75" customHeight="1">
      <c r="C4" s="44"/>
      <c r="L4" s="555"/>
      <c r="M4" s="415"/>
      <c r="N4" s="415"/>
      <c r="P4" s="41"/>
      <c r="Q4" s="40"/>
      <c r="R4" s="40"/>
      <c r="S4" s="40"/>
      <c r="T4" s="40"/>
      <c r="V4" s="550"/>
      <c r="W4" s="550"/>
      <c r="X4" s="550"/>
      <c r="Y4" s="550"/>
      <c r="Z4" s="549"/>
      <c r="AA4" s="549"/>
      <c r="AB4" s="549"/>
      <c r="AC4" s="549"/>
      <c r="AD4" s="549"/>
      <c r="AE4" s="549"/>
      <c r="AF4" s="549"/>
      <c r="AG4" s="549"/>
      <c r="AH4" s="549"/>
      <c r="AI4" s="549"/>
      <c r="AJ4" s="36"/>
      <c r="AN4" s="37" t="s">
        <v>261</v>
      </c>
      <c r="AO4" s="418"/>
      <c r="AP4" s="298" t="s">
        <v>284</v>
      </c>
    </row>
    <row r="5" spans="2:42" ht="18.75" customHeight="1">
      <c r="C5" s="1012" t="s">
        <v>1135</v>
      </c>
      <c r="D5" s="1012"/>
      <c r="E5" s="1012"/>
      <c r="F5" s="1014"/>
      <c r="G5" s="1014"/>
      <c r="H5" s="1014"/>
      <c r="I5" s="1014"/>
      <c r="J5" s="1014"/>
      <c r="K5" s="1014"/>
      <c r="L5" s="1014"/>
      <c r="M5" s="1014"/>
      <c r="N5" s="1014"/>
      <c r="O5" s="1014"/>
      <c r="P5" s="1014"/>
      <c r="Q5" s="1014"/>
      <c r="R5" s="1014"/>
      <c r="S5" s="1014"/>
      <c r="T5" s="1014"/>
      <c r="V5" s="1016" t="s">
        <v>262</v>
      </c>
      <c r="W5" s="1016"/>
      <c r="X5" s="1016"/>
      <c r="Y5" s="1016"/>
      <c r="Z5" s="1017">
        <f>AD5+AI5</f>
        <v>0</v>
      </c>
      <c r="AA5" s="1017"/>
      <c r="AB5" s="969" t="s">
        <v>263</v>
      </c>
      <c r="AC5" s="969"/>
      <c r="AD5" s="1009"/>
      <c r="AE5" s="1009"/>
      <c r="AF5" s="1010" t="s">
        <v>308</v>
      </c>
      <c r="AG5" s="1010"/>
      <c r="AH5" s="1010"/>
      <c r="AI5" s="551"/>
      <c r="AJ5" s="554" t="s">
        <v>1136</v>
      </c>
      <c r="AN5" s="37" t="s">
        <v>264</v>
      </c>
      <c r="AP5" s="298" t="s">
        <v>285</v>
      </c>
    </row>
    <row r="6" spans="2:42" ht="18.75" customHeight="1">
      <c r="C6" s="1013"/>
      <c r="D6" s="1013"/>
      <c r="E6" s="1013"/>
      <c r="F6" s="1015"/>
      <c r="G6" s="1015"/>
      <c r="H6" s="1015"/>
      <c r="I6" s="1015"/>
      <c r="J6" s="1015"/>
      <c r="K6" s="1015"/>
      <c r="L6" s="1015"/>
      <c r="M6" s="1015"/>
      <c r="N6" s="1015"/>
      <c r="O6" s="1015"/>
      <c r="P6" s="1015"/>
      <c r="Q6" s="1015"/>
      <c r="R6" s="1015"/>
      <c r="S6" s="1015"/>
      <c r="T6" s="1015"/>
      <c r="U6" s="419" t="s">
        <v>1137</v>
      </c>
      <c r="V6" s="1018" t="s">
        <v>265</v>
      </c>
      <c r="W6" s="1018"/>
      <c r="X6" s="1018"/>
      <c r="Y6" s="1018"/>
      <c r="Z6" s="1009"/>
      <c r="AA6" s="1009"/>
      <c r="AB6" s="988" t="s">
        <v>1138</v>
      </c>
      <c r="AC6" s="988"/>
      <c r="AD6" s="988"/>
      <c r="AE6" s="988"/>
      <c r="AF6" s="1011" t="s">
        <v>309</v>
      </c>
      <c r="AG6" s="1011"/>
      <c r="AH6" s="1011"/>
      <c r="AI6" s="551"/>
      <c r="AJ6" s="554" t="s">
        <v>1139</v>
      </c>
      <c r="AN6" s="37"/>
      <c r="AP6" s="298" t="s">
        <v>286</v>
      </c>
    </row>
    <row r="7" spans="2:42" ht="18.75" customHeight="1">
      <c r="C7" s="989" t="s">
        <v>271</v>
      </c>
      <c r="D7" s="999" t="s">
        <v>266</v>
      </c>
      <c r="E7" s="420"/>
      <c r="F7" s="1000" t="s">
        <v>314</v>
      </c>
      <c r="G7" s="1000"/>
      <c r="H7" s="1000"/>
      <c r="I7" s="1000"/>
      <c r="J7" s="1000"/>
      <c r="K7" s="1000"/>
      <c r="L7" s="1000"/>
      <c r="M7" s="1000" t="s">
        <v>315</v>
      </c>
      <c r="N7" s="1000"/>
      <c r="O7" s="1000"/>
      <c r="P7" s="1000"/>
      <c r="Q7" s="1000"/>
      <c r="R7" s="1000"/>
      <c r="S7" s="1000"/>
      <c r="T7" s="1000" t="s">
        <v>316</v>
      </c>
      <c r="U7" s="1000"/>
      <c r="V7" s="1000"/>
      <c r="W7" s="1000"/>
      <c r="X7" s="1000"/>
      <c r="Y7" s="1000"/>
      <c r="Z7" s="1000"/>
      <c r="AA7" s="1000" t="s">
        <v>317</v>
      </c>
      <c r="AB7" s="1000"/>
      <c r="AC7" s="1000"/>
      <c r="AD7" s="1000"/>
      <c r="AE7" s="1000"/>
      <c r="AF7" s="1000"/>
      <c r="AG7" s="1001"/>
      <c r="AH7" s="421" t="s">
        <v>268</v>
      </c>
      <c r="AI7" s="422" t="s">
        <v>269</v>
      </c>
      <c r="AJ7" s="422" t="s">
        <v>270</v>
      </c>
      <c r="AP7" s="298" t="s">
        <v>287</v>
      </c>
    </row>
    <row r="8" spans="2:42" ht="18" customHeight="1">
      <c r="C8" s="990"/>
      <c r="D8" s="999"/>
      <c r="E8" s="423" t="s">
        <v>272</v>
      </c>
      <c r="F8" s="557">
        <v>1</v>
      </c>
      <c r="G8" s="557">
        <v>2</v>
      </c>
      <c r="H8" s="557">
        <v>3</v>
      </c>
      <c r="I8" s="557">
        <v>4</v>
      </c>
      <c r="J8" s="557">
        <v>5</v>
      </c>
      <c r="K8" s="557">
        <v>6</v>
      </c>
      <c r="L8" s="557">
        <v>7</v>
      </c>
      <c r="M8" s="557">
        <v>8</v>
      </c>
      <c r="N8" s="557">
        <v>9</v>
      </c>
      <c r="O8" s="557">
        <v>10</v>
      </c>
      <c r="P8" s="557">
        <v>11</v>
      </c>
      <c r="Q8" s="557">
        <v>12</v>
      </c>
      <c r="R8" s="557">
        <v>13</v>
      </c>
      <c r="S8" s="557">
        <v>14</v>
      </c>
      <c r="T8" s="557">
        <v>15</v>
      </c>
      <c r="U8" s="557">
        <v>16</v>
      </c>
      <c r="V8" s="557">
        <v>17</v>
      </c>
      <c r="W8" s="557">
        <v>18</v>
      </c>
      <c r="X8" s="557">
        <v>19</v>
      </c>
      <c r="Y8" s="557">
        <v>20</v>
      </c>
      <c r="Z8" s="557">
        <v>21</v>
      </c>
      <c r="AA8" s="557">
        <v>22</v>
      </c>
      <c r="AB8" s="557">
        <v>23</v>
      </c>
      <c r="AC8" s="557">
        <v>24</v>
      </c>
      <c r="AD8" s="557">
        <v>25</v>
      </c>
      <c r="AE8" s="557">
        <v>26</v>
      </c>
      <c r="AF8" s="557">
        <v>27</v>
      </c>
      <c r="AG8" s="558">
        <v>28</v>
      </c>
      <c r="AH8" s="424"/>
      <c r="AI8" s="425" t="s">
        <v>273</v>
      </c>
      <c r="AJ8" s="425" t="s">
        <v>274</v>
      </c>
      <c r="AP8" s="298" t="s">
        <v>1141</v>
      </c>
    </row>
    <row r="9" spans="2:42" ht="18" customHeight="1">
      <c r="C9" s="991"/>
      <c r="D9" s="999"/>
      <c r="E9" s="426" t="s">
        <v>1142</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427"/>
      <c r="AH9" s="428" t="s">
        <v>275</v>
      </c>
      <c r="AI9" s="429" t="s">
        <v>276</v>
      </c>
      <c r="AJ9" s="429" t="s">
        <v>277</v>
      </c>
      <c r="AP9" s="298"/>
    </row>
    <row r="10" spans="2:42">
      <c r="B10" s="43" t="s">
        <v>1143</v>
      </c>
      <c r="C10" s="430"/>
      <c r="D10" s="431"/>
      <c r="E10" s="432"/>
      <c r="F10" s="433"/>
      <c r="G10" s="434"/>
      <c r="H10" s="434"/>
      <c r="I10" s="434"/>
      <c r="J10" s="434"/>
      <c r="K10" s="434"/>
      <c r="L10" s="433"/>
      <c r="M10" s="433"/>
      <c r="N10" s="434"/>
      <c r="O10" s="434"/>
      <c r="P10" s="434"/>
      <c r="Q10" s="434"/>
      <c r="R10" s="434"/>
      <c r="S10" s="433"/>
      <c r="T10" s="433"/>
      <c r="U10" s="434"/>
      <c r="V10" s="434"/>
      <c r="W10" s="434"/>
      <c r="X10" s="434"/>
      <c r="Y10" s="434"/>
      <c r="Z10" s="433"/>
      <c r="AA10" s="433"/>
      <c r="AB10" s="434"/>
      <c r="AC10" s="434"/>
      <c r="AD10" s="434"/>
      <c r="AE10" s="434"/>
      <c r="AF10" s="434"/>
      <c r="AG10" s="435"/>
      <c r="AH10" s="436"/>
      <c r="AI10" s="434"/>
      <c r="AJ10" s="438"/>
    </row>
    <row r="11" spans="2:42">
      <c r="B11" s="43" t="s">
        <v>4</v>
      </c>
      <c r="C11" s="440"/>
      <c r="D11" s="441"/>
      <c r="E11" s="440"/>
      <c r="F11" s="442"/>
      <c r="G11" s="442"/>
      <c r="H11" s="443"/>
      <c r="I11" s="442"/>
      <c r="J11" s="442"/>
      <c r="K11" s="442"/>
      <c r="L11" s="442"/>
      <c r="M11" s="442"/>
      <c r="N11" s="442"/>
      <c r="O11" s="443"/>
      <c r="P11" s="442"/>
      <c r="Q11" s="442"/>
      <c r="R11" s="442"/>
      <c r="S11" s="442"/>
      <c r="T11" s="442"/>
      <c r="U11" s="442"/>
      <c r="V11" s="443"/>
      <c r="W11" s="442"/>
      <c r="X11" s="442"/>
      <c r="Y11" s="442"/>
      <c r="Z11" s="442"/>
      <c r="AA11" s="442"/>
      <c r="AB11" s="442"/>
      <c r="AC11" s="443"/>
      <c r="AD11" s="442"/>
      <c r="AE11" s="442"/>
      <c r="AF11" s="442"/>
      <c r="AG11" s="444"/>
      <c r="AH11" s="445"/>
      <c r="AI11" s="442"/>
      <c r="AJ11" s="442"/>
    </row>
    <row r="12" spans="2:42">
      <c r="B12" s="43" t="s">
        <v>5</v>
      </c>
      <c r="C12" s="440"/>
      <c r="D12" s="441"/>
      <c r="E12" s="440"/>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4"/>
      <c r="AH12" s="445"/>
      <c r="AI12" s="442"/>
      <c r="AJ12" s="442"/>
    </row>
    <row r="13" spans="2:42">
      <c r="B13" s="43" t="s">
        <v>6</v>
      </c>
      <c r="C13" s="440"/>
      <c r="D13" s="441"/>
      <c r="E13" s="440"/>
      <c r="F13" s="443"/>
      <c r="G13" s="442"/>
      <c r="H13" s="442"/>
      <c r="I13" s="442"/>
      <c r="J13" s="442"/>
      <c r="K13" s="442"/>
      <c r="L13" s="443"/>
      <c r="M13" s="443"/>
      <c r="N13" s="442"/>
      <c r="O13" s="442"/>
      <c r="P13" s="442"/>
      <c r="Q13" s="442"/>
      <c r="R13" s="442"/>
      <c r="S13" s="443"/>
      <c r="T13" s="443"/>
      <c r="U13" s="442"/>
      <c r="V13" s="442"/>
      <c r="W13" s="442"/>
      <c r="X13" s="442"/>
      <c r="Y13" s="442"/>
      <c r="Z13" s="443"/>
      <c r="AA13" s="443"/>
      <c r="AB13" s="442"/>
      <c r="AC13" s="442"/>
      <c r="AD13" s="442"/>
      <c r="AE13" s="442"/>
      <c r="AF13" s="442"/>
      <c r="AG13" s="446"/>
      <c r="AH13" s="445"/>
      <c r="AI13" s="442"/>
      <c r="AJ13" s="442"/>
    </row>
    <row r="14" spans="2:42">
      <c r="B14" s="43" t="s">
        <v>7</v>
      </c>
      <c r="C14" s="440"/>
      <c r="D14" s="441"/>
      <c r="E14" s="440"/>
      <c r="F14" s="443"/>
      <c r="G14" s="442"/>
      <c r="H14" s="442"/>
      <c r="I14" s="442"/>
      <c r="J14" s="442"/>
      <c r="K14" s="442"/>
      <c r="L14" s="443"/>
      <c r="M14" s="443"/>
      <c r="N14" s="442"/>
      <c r="O14" s="442"/>
      <c r="P14" s="442"/>
      <c r="Q14" s="442"/>
      <c r="R14" s="442"/>
      <c r="S14" s="443"/>
      <c r="T14" s="443"/>
      <c r="U14" s="442"/>
      <c r="V14" s="442"/>
      <c r="W14" s="442"/>
      <c r="X14" s="442"/>
      <c r="Y14" s="442"/>
      <c r="Z14" s="443"/>
      <c r="AA14" s="443"/>
      <c r="AB14" s="442"/>
      <c r="AC14" s="442"/>
      <c r="AD14" s="442"/>
      <c r="AE14" s="442"/>
      <c r="AF14" s="442"/>
      <c r="AG14" s="446"/>
      <c r="AH14" s="445"/>
      <c r="AI14" s="442"/>
      <c r="AJ14" s="447"/>
    </row>
    <row r="15" spans="2:42">
      <c r="B15" s="43" t="s">
        <v>8</v>
      </c>
      <c r="C15" s="440"/>
      <c r="D15" s="441"/>
      <c r="E15" s="440"/>
      <c r="F15" s="442"/>
      <c r="G15" s="442"/>
      <c r="H15" s="442"/>
      <c r="I15" s="442"/>
      <c r="J15" s="443"/>
      <c r="K15" s="443"/>
      <c r="L15" s="443"/>
      <c r="M15" s="442"/>
      <c r="N15" s="442"/>
      <c r="O15" s="442"/>
      <c r="P15" s="442"/>
      <c r="Q15" s="443"/>
      <c r="R15" s="443"/>
      <c r="S15" s="443"/>
      <c r="T15" s="442"/>
      <c r="U15" s="442"/>
      <c r="V15" s="442"/>
      <c r="W15" s="442"/>
      <c r="X15" s="443"/>
      <c r="Y15" s="443"/>
      <c r="Z15" s="443"/>
      <c r="AA15" s="442"/>
      <c r="AB15" s="442"/>
      <c r="AC15" s="442"/>
      <c r="AD15" s="442"/>
      <c r="AE15" s="443"/>
      <c r="AF15" s="443"/>
      <c r="AG15" s="446"/>
      <c r="AH15" s="445"/>
      <c r="AI15" s="442"/>
      <c r="AJ15" s="442"/>
    </row>
    <row r="16" spans="2:42">
      <c r="B16" s="43" t="s">
        <v>9</v>
      </c>
      <c r="C16" s="440"/>
      <c r="D16" s="441"/>
      <c r="E16" s="440"/>
      <c r="F16" s="443"/>
      <c r="G16" s="442"/>
      <c r="H16" s="442"/>
      <c r="I16" s="442"/>
      <c r="J16" s="442"/>
      <c r="K16" s="443"/>
      <c r="L16" s="443"/>
      <c r="M16" s="443"/>
      <c r="N16" s="442"/>
      <c r="O16" s="442"/>
      <c r="P16" s="442"/>
      <c r="Q16" s="442"/>
      <c r="R16" s="443"/>
      <c r="S16" s="443"/>
      <c r="T16" s="443"/>
      <c r="U16" s="442"/>
      <c r="V16" s="442"/>
      <c r="W16" s="442"/>
      <c r="X16" s="442"/>
      <c r="Y16" s="443"/>
      <c r="Z16" s="443"/>
      <c r="AA16" s="443"/>
      <c r="AB16" s="442"/>
      <c r="AC16" s="442"/>
      <c r="AD16" s="442"/>
      <c r="AE16" s="442"/>
      <c r="AF16" s="443"/>
      <c r="AG16" s="446"/>
      <c r="AH16" s="445"/>
      <c r="AI16" s="442"/>
      <c r="AJ16" s="442"/>
    </row>
    <row r="17" spans="2:36">
      <c r="B17" s="43" t="s">
        <v>10</v>
      </c>
      <c r="C17" s="440"/>
      <c r="D17" s="441"/>
      <c r="E17" s="440"/>
      <c r="F17" s="443"/>
      <c r="G17" s="443"/>
      <c r="H17" s="442"/>
      <c r="I17" s="442"/>
      <c r="J17" s="442"/>
      <c r="K17" s="442"/>
      <c r="L17" s="443"/>
      <c r="M17" s="443"/>
      <c r="N17" s="443"/>
      <c r="O17" s="442"/>
      <c r="P17" s="442"/>
      <c r="Q17" s="442"/>
      <c r="R17" s="442"/>
      <c r="S17" s="443"/>
      <c r="T17" s="443"/>
      <c r="U17" s="443"/>
      <c r="V17" s="442"/>
      <c r="W17" s="442"/>
      <c r="X17" s="442"/>
      <c r="Y17" s="442"/>
      <c r="Z17" s="443"/>
      <c r="AA17" s="443"/>
      <c r="AB17" s="443"/>
      <c r="AC17" s="442"/>
      <c r="AD17" s="442"/>
      <c r="AE17" s="442"/>
      <c r="AF17" s="442"/>
      <c r="AG17" s="446"/>
      <c r="AH17" s="445"/>
      <c r="AI17" s="442"/>
      <c r="AJ17" s="442"/>
    </row>
    <row r="18" spans="2:36">
      <c r="B18" s="43" t="s">
        <v>11</v>
      </c>
      <c r="C18" s="440"/>
      <c r="D18" s="441"/>
      <c r="E18" s="440"/>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4"/>
      <c r="AH18" s="445"/>
      <c r="AI18" s="442"/>
      <c r="AJ18" s="442"/>
    </row>
    <row r="19" spans="2:36">
      <c r="B19" s="43" t="s">
        <v>12</v>
      </c>
      <c r="C19" s="440"/>
      <c r="D19" s="441"/>
      <c r="E19" s="440"/>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4"/>
      <c r="AH19" s="445"/>
      <c r="AI19" s="442"/>
      <c r="AJ19" s="442"/>
    </row>
    <row r="20" spans="2:36">
      <c r="B20" s="43" t="s">
        <v>13</v>
      </c>
      <c r="C20" s="440"/>
      <c r="D20" s="441"/>
      <c r="E20" s="440"/>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4"/>
      <c r="AH20" s="445"/>
      <c r="AI20" s="442"/>
      <c r="AJ20" s="442"/>
    </row>
    <row r="21" spans="2:36">
      <c r="B21" s="43" t="s">
        <v>18</v>
      </c>
      <c r="C21" s="440"/>
      <c r="D21" s="441"/>
      <c r="E21" s="440"/>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4"/>
      <c r="AH21" s="445"/>
      <c r="AI21" s="442"/>
      <c r="AJ21" s="442"/>
    </row>
    <row r="22" spans="2:36">
      <c r="B22" s="43" t="s">
        <v>19</v>
      </c>
      <c r="C22" s="440"/>
      <c r="D22" s="441"/>
      <c r="E22" s="440"/>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4"/>
      <c r="AH22" s="445"/>
      <c r="AI22" s="442"/>
      <c r="AJ22" s="442"/>
    </row>
    <row r="23" spans="2:36">
      <c r="B23" s="43" t="s">
        <v>20</v>
      </c>
      <c r="C23" s="440"/>
      <c r="D23" s="441"/>
      <c r="E23" s="440"/>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4"/>
      <c r="AH23" s="445"/>
      <c r="AI23" s="442"/>
      <c r="AJ23" s="442"/>
    </row>
    <row r="24" spans="2:36">
      <c r="B24" s="43" t="s">
        <v>21</v>
      </c>
      <c r="C24" s="440"/>
      <c r="D24" s="441"/>
      <c r="E24" s="440"/>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4"/>
      <c r="AH24" s="445"/>
      <c r="AI24" s="442"/>
      <c r="AJ24" s="442"/>
    </row>
    <row r="25" spans="2:36">
      <c r="B25" s="43" t="s">
        <v>22</v>
      </c>
      <c r="C25" s="440"/>
      <c r="D25" s="441"/>
      <c r="E25" s="440"/>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4"/>
      <c r="AH25" s="445"/>
      <c r="AI25" s="442"/>
      <c r="AJ25" s="442"/>
    </row>
    <row r="26" spans="2:36">
      <c r="B26" s="43" t="s">
        <v>23</v>
      </c>
      <c r="C26" s="440"/>
      <c r="D26" s="441"/>
      <c r="E26" s="440"/>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4"/>
      <c r="AH26" s="445"/>
      <c r="AI26" s="442"/>
      <c r="AJ26" s="442"/>
    </row>
    <row r="27" spans="2:36">
      <c r="B27" s="43" t="s">
        <v>24</v>
      </c>
      <c r="C27" s="440"/>
      <c r="D27" s="441"/>
      <c r="E27" s="440"/>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4"/>
      <c r="AH27" s="445"/>
      <c r="AI27" s="442"/>
      <c r="AJ27" s="442"/>
    </row>
    <row r="28" spans="2:36">
      <c r="B28" s="43" t="s">
        <v>25</v>
      </c>
      <c r="C28" s="440"/>
      <c r="D28" s="441"/>
      <c r="E28" s="440"/>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4"/>
      <c r="AH28" s="445"/>
      <c r="AI28" s="442"/>
      <c r="AJ28" s="442"/>
    </row>
    <row r="29" spans="2:36">
      <c r="B29" s="43" t="s">
        <v>26</v>
      </c>
      <c r="C29" s="440"/>
      <c r="D29" s="441"/>
      <c r="E29" s="440"/>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4"/>
      <c r="AH29" s="445"/>
      <c r="AI29" s="442"/>
      <c r="AJ29" s="442"/>
    </row>
    <row r="30" spans="2:36">
      <c r="B30" s="43" t="s">
        <v>27</v>
      </c>
      <c r="C30" s="440"/>
      <c r="D30" s="441"/>
      <c r="E30" s="440"/>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4"/>
      <c r="AH30" s="445"/>
      <c r="AI30" s="442"/>
      <c r="AJ30" s="442"/>
    </row>
    <row r="31" spans="2:36">
      <c r="B31" s="43" t="s">
        <v>28</v>
      </c>
      <c r="C31" s="440"/>
      <c r="D31" s="441"/>
      <c r="E31" s="440"/>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4"/>
      <c r="AH31" s="445"/>
      <c r="AI31" s="442"/>
      <c r="AJ31" s="442"/>
    </row>
    <row r="32" spans="2:36">
      <c r="B32" s="43" t="s">
        <v>29</v>
      </c>
      <c r="C32" s="440"/>
      <c r="D32" s="441"/>
      <c r="E32" s="440"/>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4"/>
      <c r="AH32" s="445"/>
      <c r="AI32" s="442"/>
      <c r="AJ32" s="442"/>
    </row>
    <row r="33" spans="2:36">
      <c r="B33" s="43" t="s">
        <v>30</v>
      </c>
      <c r="C33" s="440"/>
      <c r="D33" s="441"/>
      <c r="E33" s="440"/>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4"/>
      <c r="AH33" s="445"/>
      <c r="AI33" s="442"/>
      <c r="AJ33" s="442"/>
    </row>
    <row r="34" spans="2:36">
      <c r="B34" s="43" t="s">
        <v>31</v>
      </c>
      <c r="C34" s="440"/>
      <c r="D34" s="441"/>
      <c r="E34" s="440"/>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4"/>
      <c r="AH34" s="445"/>
      <c r="AI34" s="442"/>
      <c r="AJ34" s="442"/>
    </row>
    <row r="35" spans="2:36">
      <c r="B35" s="43" t="s">
        <v>32</v>
      </c>
      <c r="C35" s="440"/>
      <c r="D35" s="441"/>
      <c r="E35" s="440"/>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4"/>
      <c r="AH35" s="445"/>
      <c r="AI35" s="442"/>
      <c r="AJ35" s="442"/>
    </row>
    <row r="36" spans="2:36">
      <c r="B36" s="43" t="s">
        <v>33</v>
      </c>
      <c r="C36" s="440"/>
      <c r="D36" s="441"/>
      <c r="E36" s="440"/>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4"/>
      <c r="AH36" s="445"/>
      <c r="AI36" s="442"/>
      <c r="AJ36" s="442"/>
    </row>
    <row r="37" spans="2:36">
      <c r="B37" s="43" t="s">
        <v>34</v>
      </c>
      <c r="C37" s="440"/>
      <c r="D37" s="441"/>
      <c r="E37" s="440"/>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4"/>
      <c r="AH37" s="445"/>
      <c r="AI37" s="442"/>
      <c r="AJ37" s="442"/>
    </row>
    <row r="38" spans="2:36">
      <c r="B38" s="43" t="s">
        <v>35</v>
      </c>
      <c r="C38" s="440"/>
      <c r="D38" s="441"/>
      <c r="E38" s="440"/>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4"/>
      <c r="AH38" s="445"/>
      <c r="AI38" s="442"/>
      <c r="AJ38" s="442"/>
    </row>
    <row r="39" spans="2:36">
      <c r="B39" s="43" t="s">
        <v>36</v>
      </c>
      <c r="C39" s="440"/>
      <c r="D39" s="441"/>
      <c r="E39" s="440"/>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4"/>
      <c r="AH39" s="445"/>
      <c r="AI39" s="442"/>
      <c r="AJ39" s="442"/>
    </row>
    <row r="40" spans="2:36">
      <c r="B40" s="43" t="s">
        <v>37</v>
      </c>
      <c r="C40" s="440"/>
      <c r="D40" s="441"/>
      <c r="E40" s="440"/>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4"/>
      <c r="AH40" s="445"/>
      <c r="AI40" s="442"/>
      <c r="AJ40" s="442"/>
    </row>
    <row r="41" spans="2:36">
      <c r="B41" s="43" t="s">
        <v>38</v>
      </c>
      <c r="C41" s="440"/>
      <c r="D41" s="441"/>
      <c r="E41" s="440"/>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4"/>
      <c r="AH41" s="445"/>
      <c r="AI41" s="442"/>
      <c r="AJ41" s="442"/>
    </row>
    <row r="42" spans="2:36">
      <c r="B42" s="43" t="s">
        <v>39</v>
      </c>
      <c r="C42" s="440"/>
      <c r="D42" s="441"/>
      <c r="E42" s="440"/>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4"/>
      <c r="AH42" s="445"/>
      <c r="AI42" s="442"/>
      <c r="AJ42" s="442"/>
    </row>
    <row r="43" spans="2:36">
      <c r="B43" s="43" t="s">
        <v>40</v>
      </c>
      <c r="C43" s="440"/>
      <c r="D43" s="441"/>
      <c r="E43" s="440"/>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4"/>
      <c r="AH43" s="445"/>
      <c r="AI43" s="442"/>
      <c r="AJ43" s="442"/>
    </row>
    <row r="44" spans="2:36">
      <c r="B44" s="43" t="s">
        <v>41</v>
      </c>
      <c r="C44" s="440"/>
      <c r="D44" s="441"/>
      <c r="E44" s="440"/>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4"/>
      <c r="AH44" s="445"/>
      <c r="AI44" s="442"/>
      <c r="AJ44" s="442"/>
    </row>
    <row r="45" spans="2:36">
      <c r="B45" s="43" t="s">
        <v>42</v>
      </c>
      <c r="C45" s="440"/>
      <c r="D45" s="441"/>
      <c r="E45" s="440"/>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4"/>
      <c r="AH45" s="445"/>
      <c r="AI45" s="442"/>
      <c r="AJ45" s="442"/>
    </row>
    <row r="46" spans="2:36">
      <c r="B46" s="43" t="s">
        <v>43</v>
      </c>
      <c r="C46" s="440"/>
      <c r="D46" s="441"/>
      <c r="E46" s="440"/>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4"/>
      <c r="AH46" s="445"/>
      <c r="AI46" s="442"/>
      <c r="AJ46" s="442"/>
    </row>
    <row r="47" spans="2:36">
      <c r="B47" s="43" t="s">
        <v>44</v>
      </c>
      <c r="C47" s="440"/>
      <c r="D47" s="441"/>
      <c r="E47" s="440"/>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4"/>
      <c r="AH47" s="445"/>
      <c r="AI47" s="442"/>
      <c r="AJ47" s="442"/>
    </row>
    <row r="48" spans="2:36">
      <c r="B48" s="43" t="s">
        <v>45</v>
      </c>
      <c r="C48" s="440"/>
      <c r="D48" s="441"/>
      <c r="E48" s="440"/>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4"/>
      <c r="AH48" s="445"/>
      <c r="AI48" s="442"/>
      <c r="AJ48" s="442"/>
    </row>
    <row r="49" spans="2:36">
      <c r="B49" s="43" t="s">
        <v>46</v>
      </c>
      <c r="C49" s="440"/>
      <c r="D49" s="441"/>
      <c r="E49" s="440"/>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4"/>
      <c r="AH49" s="445"/>
      <c r="AI49" s="442"/>
      <c r="AJ49" s="442"/>
    </row>
    <row r="50" spans="2:36" ht="13.5" customHeight="1">
      <c r="C50" s="448" t="s">
        <v>1144</v>
      </c>
      <c r="D50" s="449"/>
      <c r="E50" s="450"/>
      <c r="F50" s="993" t="s">
        <v>1086</v>
      </c>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5"/>
    </row>
    <row r="51" spans="2:36" ht="13.5" customHeight="1" thickBot="1">
      <c r="C51" s="981" t="s">
        <v>1145</v>
      </c>
      <c r="D51" s="982"/>
      <c r="E51" s="983"/>
      <c r="F51" s="996" t="s">
        <v>1146</v>
      </c>
      <c r="G51" s="997"/>
      <c r="H51" s="997"/>
      <c r="I51" s="451"/>
      <c r="J51" s="452" t="s">
        <v>1147</v>
      </c>
      <c r="K51" s="451" t="s">
        <v>1148</v>
      </c>
      <c r="L51" s="452" t="s">
        <v>981</v>
      </c>
      <c r="M51" s="451"/>
      <c r="N51" s="452" t="s">
        <v>1147</v>
      </c>
      <c r="O51" s="451" t="s">
        <v>1148</v>
      </c>
      <c r="P51" s="997" t="s">
        <v>1149</v>
      </c>
      <c r="Q51" s="997"/>
      <c r="R51" s="997"/>
      <c r="S51" s="997"/>
      <c r="T51" s="997"/>
      <c r="U51" s="997"/>
      <c r="V51" s="997"/>
      <c r="W51" s="997"/>
      <c r="X51" s="997"/>
      <c r="Y51" s="997"/>
      <c r="Z51" s="997"/>
      <c r="AA51" s="997"/>
      <c r="AB51" s="997"/>
      <c r="AC51" s="997"/>
      <c r="AD51" s="997"/>
      <c r="AE51" s="997"/>
      <c r="AF51" s="997"/>
      <c r="AG51" s="997"/>
      <c r="AH51" s="997"/>
      <c r="AI51" s="997"/>
      <c r="AJ51" s="998"/>
    </row>
    <row r="52" spans="2:36" ht="14.25" thickBot="1">
      <c r="C52" s="975" t="s">
        <v>1150</v>
      </c>
      <c r="D52" s="976"/>
      <c r="E52" s="977"/>
      <c r="F52" s="1024" t="s">
        <v>1151</v>
      </c>
      <c r="G52" s="1025"/>
      <c r="H52" s="1025"/>
      <c r="I52" s="1025"/>
      <c r="J52" s="1025"/>
      <c r="K52" s="1025"/>
      <c r="L52" s="1025"/>
      <c r="M52" s="1026">
        <v>8</v>
      </c>
      <c r="N52" s="1027"/>
      <c r="O52" s="997" t="s">
        <v>1152</v>
      </c>
      <c r="P52" s="997"/>
      <c r="Q52" s="453">
        <v>5</v>
      </c>
      <c r="R52" s="548" t="s">
        <v>1153</v>
      </c>
      <c r="S52" s="548"/>
      <c r="T52" s="1028">
        <f>M52*Q52</f>
        <v>40</v>
      </c>
      <c r="U52" s="1029"/>
      <c r="V52" s="997" t="s">
        <v>1154</v>
      </c>
      <c r="W52" s="997"/>
      <c r="X52" s="453">
        <v>4</v>
      </c>
      <c r="Y52" s="548" t="s">
        <v>1155</v>
      </c>
      <c r="Z52" s="1022">
        <f>T52*X52</f>
        <v>160</v>
      </c>
      <c r="AA52" s="1022"/>
      <c r="AB52" s="997" t="s">
        <v>1156</v>
      </c>
      <c r="AC52" s="997"/>
      <c r="AI52" s="548"/>
      <c r="AJ52" s="556"/>
    </row>
    <row r="53" spans="2:36" ht="13.5" customHeight="1">
      <c r="C53" s="981" t="s">
        <v>1157</v>
      </c>
      <c r="D53" s="982"/>
      <c r="E53" s="983"/>
      <c r="F53" s="978"/>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80"/>
    </row>
    <row r="54" spans="2:36">
      <c r="C54" s="975" t="s">
        <v>1150</v>
      </c>
      <c r="D54" s="976"/>
      <c r="E54" s="977"/>
      <c r="F54" s="978" t="s">
        <v>1374</v>
      </c>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80"/>
    </row>
    <row r="55" spans="2:36" ht="13.5" customHeight="1">
      <c r="C55" s="981" t="s">
        <v>1158</v>
      </c>
      <c r="D55" s="982"/>
      <c r="E55" s="983"/>
      <c r="F55" s="978"/>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80"/>
    </row>
    <row r="56" spans="2:36">
      <c r="C56" s="975" t="s">
        <v>1150</v>
      </c>
      <c r="D56" s="976"/>
      <c r="E56" s="977"/>
      <c r="F56" s="978"/>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80"/>
    </row>
    <row r="57" spans="2:36">
      <c r="C57" s="981"/>
      <c r="D57" s="982"/>
      <c r="E57" s="983"/>
      <c r="F57" s="984"/>
      <c r="G57" s="985"/>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6"/>
    </row>
    <row r="58" spans="2:36">
      <c r="C58" s="987" t="s">
        <v>1159</v>
      </c>
      <c r="D58" s="987"/>
      <c r="E58" s="987"/>
      <c r="F58" s="987"/>
      <c r="G58" s="987"/>
      <c r="H58" s="987"/>
      <c r="I58" s="987"/>
      <c r="J58" s="987"/>
      <c r="K58" s="987"/>
      <c r="L58" s="987"/>
      <c r="M58" s="987"/>
      <c r="N58" s="987"/>
      <c r="O58" s="987"/>
      <c r="P58" s="987"/>
      <c r="Q58" s="987"/>
      <c r="R58" s="987"/>
      <c r="S58" s="987"/>
      <c r="T58" s="987"/>
      <c r="U58" s="987"/>
      <c r="V58" s="987"/>
      <c r="W58" s="987"/>
      <c r="X58" s="987"/>
      <c r="Y58" s="987"/>
      <c r="Z58" s="987"/>
      <c r="AA58" s="987"/>
      <c r="AB58" s="987"/>
      <c r="AC58" s="987"/>
      <c r="AD58" s="987"/>
      <c r="AE58" s="987"/>
      <c r="AF58" s="987"/>
      <c r="AG58" s="987"/>
      <c r="AH58" s="987"/>
      <c r="AI58" s="987"/>
      <c r="AJ58" s="987"/>
    </row>
    <row r="59" spans="2:36">
      <c r="C59" s="454" t="s">
        <v>1160</v>
      </c>
      <c r="D59" s="553">
        <v>1</v>
      </c>
      <c r="E59" s="1023" t="s">
        <v>1161</v>
      </c>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c r="AI59" s="1023"/>
      <c r="AJ59" s="1023"/>
    </row>
    <row r="60" spans="2:36">
      <c r="D60" s="341">
        <v>2</v>
      </c>
      <c r="E60" s="971" t="s">
        <v>1375</v>
      </c>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row>
    <row r="61" spans="2:36">
      <c r="D61" s="455">
        <v>3</v>
      </c>
      <c r="E61" s="972" t="s">
        <v>1376</v>
      </c>
      <c r="F61" s="972"/>
      <c r="G61" s="972"/>
      <c r="H61" s="972"/>
      <c r="I61" s="972"/>
      <c r="J61" s="972"/>
      <c r="K61" s="972"/>
      <c r="L61" s="972"/>
      <c r="M61" s="972"/>
      <c r="N61" s="972"/>
      <c r="O61" s="972"/>
      <c r="P61" s="972"/>
      <c r="Q61" s="972"/>
      <c r="R61" s="972"/>
      <c r="S61" s="972"/>
      <c r="T61" s="972"/>
      <c r="U61" s="972"/>
      <c r="V61" s="972"/>
      <c r="W61" s="972"/>
      <c r="X61" s="972"/>
      <c r="Y61" s="972"/>
      <c r="Z61" s="972"/>
      <c r="AA61" s="972"/>
      <c r="AB61" s="972"/>
      <c r="AC61" s="972"/>
      <c r="AD61" s="972"/>
      <c r="AE61" s="972"/>
      <c r="AF61" s="972"/>
      <c r="AG61" s="972"/>
      <c r="AH61" s="972"/>
      <c r="AI61" s="972"/>
      <c r="AJ61" s="972"/>
    </row>
    <row r="62" spans="2:36">
      <c r="D62" s="552"/>
      <c r="E62" s="969" t="s">
        <v>1377</v>
      </c>
      <c r="F62" s="969"/>
      <c r="G62" s="969"/>
      <c r="H62" s="969"/>
      <c r="I62" s="969"/>
      <c r="J62" s="969"/>
      <c r="K62" s="969"/>
      <c r="L62" s="969"/>
      <c r="M62" s="969"/>
      <c r="N62" s="969"/>
      <c r="O62" s="969"/>
      <c r="P62" s="969"/>
      <c r="Q62" s="969"/>
      <c r="R62" s="969"/>
      <c r="S62" s="969"/>
      <c r="T62" s="969"/>
      <c r="U62" s="969"/>
      <c r="V62" s="969"/>
      <c r="W62" s="969"/>
      <c r="X62" s="969"/>
      <c r="Y62" s="969"/>
      <c r="Z62" s="969"/>
      <c r="AA62" s="969"/>
      <c r="AB62" s="969"/>
      <c r="AC62" s="969"/>
      <c r="AD62" s="969"/>
      <c r="AE62" s="969"/>
      <c r="AF62" s="969"/>
      <c r="AG62" s="969"/>
      <c r="AH62" s="969"/>
      <c r="AI62" s="969"/>
      <c r="AJ62" s="969"/>
    </row>
    <row r="63" spans="2:36" ht="13.5" customHeight="1">
      <c r="D63" s="552"/>
      <c r="E63" s="969" t="s">
        <v>1378</v>
      </c>
      <c r="F63" s="969"/>
      <c r="G63" s="969"/>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row>
    <row r="64" spans="2:36">
      <c r="D64" s="552"/>
      <c r="E64" s="973" t="s">
        <v>1379</v>
      </c>
      <c r="F64" s="973"/>
      <c r="G64" s="973"/>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row>
    <row r="65" spans="4:36">
      <c r="D65" s="455">
        <v>4</v>
      </c>
      <c r="E65" s="974" t="s">
        <v>1380</v>
      </c>
      <c r="F65" s="974"/>
      <c r="G65" s="974"/>
      <c r="H65" s="974"/>
      <c r="I65" s="974"/>
      <c r="J65" s="974"/>
      <c r="K65" s="974"/>
      <c r="L65" s="974"/>
      <c r="M65" s="974"/>
      <c r="N65" s="974"/>
      <c r="O65" s="974"/>
      <c r="P65" s="974"/>
      <c r="Q65" s="974"/>
      <c r="R65" s="974"/>
      <c r="S65" s="974"/>
      <c r="T65" s="974"/>
      <c r="U65" s="974"/>
      <c r="V65" s="974"/>
      <c r="W65" s="974"/>
      <c r="X65" s="974"/>
      <c r="Y65" s="974"/>
      <c r="Z65" s="974"/>
      <c r="AA65" s="974"/>
      <c r="AB65" s="974"/>
      <c r="AC65" s="974"/>
      <c r="AD65" s="974"/>
      <c r="AE65" s="974"/>
      <c r="AF65" s="974"/>
      <c r="AG65" s="974"/>
      <c r="AH65" s="974"/>
      <c r="AI65" s="974"/>
      <c r="AJ65" s="974"/>
    </row>
    <row r="66" spans="4:36">
      <c r="D66" s="456"/>
      <c r="E66" s="970" t="s">
        <v>362</v>
      </c>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0"/>
    </row>
    <row r="67" spans="4:36">
      <c r="D67" s="341">
        <v>5</v>
      </c>
      <c r="E67" s="971" t="s">
        <v>1381</v>
      </c>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row>
    <row r="68" spans="4:36">
      <c r="D68" s="455">
        <v>6</v>
      </c>
      <c r="E68" s="972" t="s">
        <v>1382</v>
      </c>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row>
    <row r="69" spans="4:36" ht="13.5" customHeight="1">
      <c r="D69" s="552"/>
      <c r="E69" s="969" t="s">
        <v>1383</v>
      </c>
      <c r="F69" s="969"/>
      <c r="G69" s="969"/>
      <c r="H69" s="969"/>
      <c r="I69" s="969"/>
      <c r="J69" s="969"/>
      <c r="K69" s="969"/>
      <c r="L69" s="969"/>
      <c r="M69" s="969"/>
      <c r="N69" s="969"/>
      <c r="O69" s="969"/>
      <c r="P69" s="969"/>
      <c r="Q69" s="969"/>
      <c r="R69" s="969"/>
      <c r="S69" s="969"/>
      <c r="T69" s="969"/>
      <c r="U69" s="969"/>
      <c r="V69" s="969"/>
      <c r="W69" s="969"/>
      <c r="X69" s="969"/>
      <c r="Y69" s="969"/>
      <c r="Z69" s="969"/>
      <c r="AA69" s="969"/>
      <c r="AB69" s="969"/>
      <c r="AC69" s="969"/>
      <c r="AD69" s="969"/>
      <c r="AE69" s="969"/>
      <c r="AF69" s="969"/>
      <c r="AG69" s="969"/>
      <c r="AH69" s="969"/>
      <c r="AI69" s="969"/>
      <c r="AJ69" s="969"/>
    </row>
    <row r="70" spans="4:36">
      <c r="D70" s="456"/>
      <c r="E70" s="964" t="s">
        <v>1384</v>
      </c>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row>
    <row r="71" spans="4:36">
      <c r="D71" s="456">
        <v>7</v>
      </c>
      <c r="E71" s="1019" t="s">
        <v>1385</v>
      </c>
      <c r="F71" s="1019"/>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row>
    <row r="72" spans="4:36">
      <c r="D72" s="341">
        <v>8</v>
      </c>
      <c r="E72" s="971" t="s">
        <v>1386</v>
      </c>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row>
    <row r="73" spans="4:36">
      <c r="D73" s="553">
        <v>9</v>
      </c>
      <c r="E73" s="1020" t="s">
        <v>1387</v>
      </c>
      <c r="F73" s="1021"/>
      <c r="G73" s="1021"/>
      <c r="H73" s="1021"/>
      <c r="I73" s="1021"/>
      <c r="J73" s="1021"/>
      <c r="K73" s="1021"/>
      <c r="L73" s="1021"/>
      <c r="M73" s="1021"/>
      <c r="N73" s="1021"/>
      <c r="O73" s="1021"/>
      <c r="P73" s="1021"/>
      <c r="Q73" s="1021"/>
      <c r="R73" s="1021"/>
      <c r="S73" s="1021"/>
      <c r="T73" s="1021"/>
      <c r="U73" s="1021"/>
      <c r="V73" s="1021"/>
      <c r="W73" s="1021"/>
      <c r="X73" s="1021"/>
      <c r="Y73" s="1021"/>
      <c r="Z73" s="1021"/>
      <c r="AA73" s="1021"/>
      <c r="AB73" s="1021"/>
      <c r="AC73" s="1021"/>
      <c r="AD73" s="1021"/>
      <c r="AE73" s="1021"/>
      <c r="AF73" s="1021"/>
      <c r="AG73" s="1021"/>
      <c r="AH73" s="1021"/>
      <c r="AI73" s="1021"/>
      <c r="AJ73" s="1021"/>
    </row>
    <row r="74" spans="4:36">
      <c r="E74" s="1021"/>
      <c r="F74" s="1021"/>
      <c r="G74" s="1021"/>
      <c r="H74" s="1021"/>
      <c r="I74" s="1021"/>
      <c r="J74" s="1021"/>
      <c r="K74" s="1021"/>
      <c r="L74" s="1021"/>
      <c r="M74" s="1021"/>
      <c r="N74" s="1021"/>
      <c r="O74" s="1021"/>
      <c r="P74" s="1021"/>
      <c r="Q74" s="1021"/>
      <c r="R74" s="1021"/>
      <c r="S74" s="1021"/>
      <c r="T74" s="1021"/>
      <c r="U74" s="1021"/>
      <c r="V74" s="1021"/>
      <c r="W74" s="1021"/>
      <c r="X74" s="1021"/>
      <c r="Y74" s="1021"/>
      <c r="Z74" s="1021"/>
      <c r="AA74" s="1021"/>
      <c r="AB74" s="1021"/>
      <c r="AC74" s="1021"/>
      <c r="AD74" s="1021"/>
      <c r="AE74" s="1021"/>
      <c r="AF74" s="1021"/>
      <c r="AG74" s="1021"/>
      <c r="AH74" s="1021"/>
      <c r="AI74" s="1021"/>
      <c r="AJ74" s="1021"/>
    </row>
  </sheetData>
  <mergeCells count="63">
    <mergeCell ref="E71:AJ71"/>
    <mergeCell ref="E72:AJ72"/>
    <mergeCell ref="E73:AJ74"/>
    <mergeCell ref="AI1:AJ1"/>
    <mergeCell ref="V2:Y2"/>
    <mergeCell ref="Z2:AE2"/>
    <mergeCell ref="AF2:AI2"/>
    <mergeCell ref="AF5:AH5"/>
    <mergeCell ref="V3:Y3"/>
    <mergeCell ref="Z3:AI3"/>
    <mergeCell ref="L2:M2"/>
    <mergeCell ref="Q2:R2"/>
    <mergeCell ref="V6:Y6"/>
    <mergeCell ref="Z6:AA6"/>
    <mergeCell ref="AB6:AE6"/>
    <mergeCell ref="AF6:AH6"/>
    <mergeCell ref="AA7:AG7"/>
    <mergeCell ref="C5:E6"/>
    <mergeCell ref="F5:T6"/>
    <mergeCell ref="V5:Y5"/>
    <mergeCell ref="Z5:AA5"/>
    <mergeCell ref="AB5:AC5"/>
    <mergeCell ref="AD5:AE5"/>
    <mergeCell ref="C7:C9"/>
    <mergeCell ref="D7:D9"/>
    <mergeCell ref="F7:L7"/>
    <mergeCell ref="M7:S7"/>
    <mergeCell ref="T7:Z7"/>
    <mergeCell ref="F50:AJ50"/>
    <mergeCell ref="C51:E51"/>
    <mergeCell ref="F51:H51"/>
    <mergeCell ref="P51:AJ51"/>
    <mergeCell ref="V52:W52"/>
    <mergeCell ref="Z52:AA52"/>
    <mergeCell ref="AB52:AC52"/>
    <mergeCell ref="C53:E53"/>
    <mergeCell ref="F53:AJ53"/>
    <mergeCell ref="C52:E52"/>
    <mergeCell ref="F52:L52"/>
    <mergeCell ref="M52:N52"/>
    <mergeCell ref="O52:P52"/>
    <mergeCell ref="T52:U52"/>
    <mergeCell ref="C54:E54"/>
    <mergeCell ref="F54:AJ54"/>
    <mergeCell ref="C55:E55"/>
    <mergeCell ref="F55:AJ55"/>
    <mergeCell ref="C56:E56"/>
    <mergeCell ref="F56:AJ56"/>
    <mergeCell ref="C57:E57"/>
    <mergeCell ref="F57:AJ57"/>
    <mergeCell ref="C58:AJ58"/>
    <mergeCell ref="E59:AJ59"/>
    <mergeCell ref="E60:AJ60"/>
    <mergeCell ref="E69:AJ69"/>
    <mergeCell ref="E70:AJ70"/>
    <mergeCell ref="E68:AJ68"/>
    <mergeCell ref="E61:AJ61"/>
    <mergeCell ref="E62:AJ62"/>
    <mergeCell ref="E66:AJ66"/>
    <mergeCell ref="E67:AJ67"/>
    <mergeCell ref="E63:AJ63"/>
    <mergeCell ref="E64:AJ64"/>
    <mergeCell ref="E65:AJ65"/>
  </mergeCells>
  <phoneticPr fontId="1"/>
  <dataValidations count="3">
    <dataValidation type="list" allowBlank="1" showInputMessage="1" showErrorMessage="1" sqref="AF2:AI2 KB2:KE2 TX2:UA2 ADT2:ADW2 ANP2:ANS2 AXL2:AXO2 BHH2:BHK2 BRD2:BRG2 CAZ2:CBC2 CKV2:CKY2 CUR2:CUU2 DEN2:DEQ2 DOJ2:DOM2 DYF2:DYI2 EIB2:EIE2 ERX2:ESA2 FBT2:FBW2 FLP2:FLS2 FVL2:FVO2 GFH2:GFK2 GPD2:GPG2 GYZ2:GZC2 HIV2:HIY2 HSR2:HSU2 ICN2:ICQ2 IMJ2:IMM2 IWF2:IWI2 JGB2:JGE2 JPX2:JQA2 JZT2:JZW2 KJP2:KJS2 KTL2:KTO2 LDH2:LDK2 LND2:LNG2 LWZ2:LXC2 MGV2:MGY2 MQR2:MQU2 NAN2:NAQ2 NKJ2:NKM2 NUF2:NUI2 OEB2:OEE2 ONX2:OOA2 OXT2:OXW2 PHP2:PHS2 PRL2:PRO2 QBH2:QBK2 QLD2:QLG2 QUZ2:QVC2 REV2:REY2 ROR2:ROU2 RYN2:RYQ2 SIJ2:SIM2 SSF2:SSI2 TCB2:TCE2 TLX2:TMA2 TVT2:TVW2 UFP2:UFS2 UPL2:UPO2 UZH2:UZK2 VJD2:VJG2 VSZ2:VTC2 WCV2:WCY2 WMR2:WMU2 WWN2:WWQ2 AF65538:AI65538 KB65538:KE65538 TX65538:UA65538 ADT65538:ADW65538 ANP65538:ANS65538 AXL65538:AXO65538 BHH65538:BHK65538 BRD65538:BRG65538 CAZ65538:CBC65538 CKV65538:CKY65538 CUR65538:CUU65538 DEN65538:DEQ65538 DOJ65538:DOM65538 DYF65538:DYI65538 EIB65538:EIE65538 ERX65538:ESA65538 FBT65538:FBW65538 FLP65538:FLS65538 FVL65538:FVO65538 GFH65538:GFK65538 GPD65538:GPG65538 GYZ65538:GZC65538 HIV65538:HIY65538 HSR65538:HSU65538 ICN65538:ICQ65538 IMJ65538:IMM65538 IWF65538:IWI65538 JGB65538:JGE65538 JPX65538:JQA65538 JZT65538:JZW65538 KJP65538:KJS65538 KTL65538:KTO65538 LDH65538:LDK65538 LND65538:LNG65538 LWZ65538:LXC65538 MGV65538:MGY65538 MQR65538:MQU65538 NAN65538:NAQ65538 NKJ65538:NKM65538 NUF65538:NUI65538 OEB65538:OEE65538 ONX65538:OOA65538 OXT65538:OXW65538 PHP65538:PHS65538 PRL65538:PRO65538 QBH65538:QBK65538 QLD65538:QLG65538 QUZ65538:QVC65538 REV65538:REY65538 ROR65538:ROU65538 RYN65538:RYQ65538 SIJ65538:SIM65538 SSF65538:SSI65538 TCB65538:TCE65538 TLX65538:TMA65538 TVT65538:TVW65538 UFP65538:UFS65538 UPL65538:UPO65538 UZH65538:UZK65538 VJD65538:VJG65538 VSZ65538:VTC65538 WCV65538:WCY65538 WMR65538:WMU65538 WWN65538:WWQ65538 AF131074:AI131074 KB131074:KE131074 TX131074:UA131074 ADT131074:ADW131074 ANP131074:ANS131074 AXL131074:AXO131074 BHH131074:BHK131074 BRD131074:BRG131074 CAZ131074:CBC131074 CKV131074:CKY131074 CUR131074:CUU131074 DEN131074:DEQ131074 DOJ131074:DOM131074 DYF131074:DYI131074 EIB131074:EIE131074 ERX131074:ESA131074 FBT131074:FBW131074 FLP131074:FLS131074 FVL131074:FVO131074 GFH131074:GFK131074 GPD131074:GPG131074 GYZ131074:GZC131074 HIV131074:HIY131074 HSR131074:HSU131074 ICN131074:ICQ131074 IMJ131074:IMM131074 IWF131074:IWI131074 JGB131074:JGE131074 JPX131074:JQA131074 JZT131074:JZW131074 KJP131074:KJS131074 KTL131074:KTO131074 LDH131074:LDK131074 LND131074:LNG131074 LWZ131074:LXC131074 MGV131074:MGY131074 MQR131074:MQU131074 NAN131074:NAQ131074 NKJ131074:NKM131074 NUF131074:NUI131074 OEB131074:OEE131074 ONX131074:OOA131074 OXT131074:OXW131074 PHP131074:PHS131074 PRL131074:PRO131074 QBH131074:QBK131074 QLD131074:QLG131074 QUZ131074:QVC131074 REV131074:REY131074 ROR131074:ROU131074 RYN131074:RYQ131074 SIJ131074:SIM131074 SSF131074:SSI131074 TCB131074:TCE131074 TLX131074:TMA131074 TVT131074:TVW131074 UFP131074:UFS131074 UPL131074:UPO131074 UZH131074:UZK131074 VJD131074:VJG131074 VSZ131074:VTC131074 WCV131074:WCY131074 WMR131074:WMU131074 WWN131074:WWQ131074 AF196610:AI196610 KB196610:KE196610 TX196610:UA196610 ADT196610:ADW196610 ANP196610:ANS196610 AXL196610:AXO196610 BHH196610:BHK196610 BRD196610:BRG196610 CAZ196610:CBC196610 CKV196610:CKY196610 CUR196610:CUU196610 DEN196610:DEQ196610 DOJ196610:DOM196610 DYF196610:DYI196610 EIB196610:EIE196610 ERX196610:ESA196610 FBT196610:FBW196610 FLP196610:FLS196610 FVL196610:FVO196610 GFH196610:GFK196610 GPD196610:GPG196610 GYZ196610:GZC196610 HIV196610:HIY196610 HSR196610:HSU196610 ICN196610:ICQ196610 IMJ196610:IMM196610 IWF196610:IWI196610 JGB196610:JGE196610 JPX196610:JQA196610 JZT196610:JZW196610 KJP196610:KJS196610 KTL196610:KTO196610 LDH196610:LDK196610 LND196610:LNG196610 LWZ196610:LXC196610 MGV196610:MGY196610 MQR196610:MQU196610 NAN196610:NAQ196610 NKJ196610:NKM196610 NUF196610:NUI196610 OEB196610:OEE196610 ONX196610:OOA196610 OXT196610:OXW196610 PHP196610:PHS196610 PRL196610:PRO196610 QBH196610:QBK196610 QLD196610:QLG196610 QUZ196610:QVC196610 REV196610:REY196610 ROR196610:ROU196610 RYN196610:RYQ196610 SIJ196610:SIM196610 SSF196610:SSI196610 TCB196610:TCE196610 TLX196610:TMA196610 TVT196610:TVW196610 UFP196610:UFS196610 UPL196610:UPO196610 UZH196610:UZK196610 VJD196610:VJG196610 VSZ196610:VTC196610 WCV196610:WCY196610 WMR196610:WMU196610 WWN196610:WWQ196610 AF262146:AI262146 KB262146:KE262146 TX262146:UA262146 ADT262146:ADW262146 ANP262146:ANS262146 AXL262146:AXO262146 BHH262146:BHK262146 BRD262146:BRG262146 CAZ262146:CBC262146 CKV262146:CKY262146 CUR262146:CUU262146 DEN262146:DEQ262146 DOJ262146:DOM262146 DYF262146:DYI262146 EIB262146:EIE262146 ERX262146:ESA262146 FBT262146:FBW262146 FLP262146:FLS262146 FVL262146:FVO262146 GFH262146:GFK262146 GPD262146:GPG262146 GYZ262146:GZC262146 HIV262146:HIY262146 HSR262146:HSU262146 ICN262146:ICQ262146 IMJ262146:IMM262146 IWF262146:IWI262146 JGB262146:JGE262146 JPX262146:JQA262146 JZT262146:JZW262146 KJP262146:KJS262146 KTL262146:KTO262146 LDH262146:LDK262146 LND262146:LNG262146 LWZ262146:LXC262146 MGV262146:MGY262146 MQR262146:MQU262146 NAN262146:NAQ262146 NKJ262146:NKM262146 NUF262146:NUI262146 OEB262146:OEE262146 ONX262146:OOA262146 OXT262146:OXW262146 PHP262146:PHS262146 PRL262146:PRO262146 QBH262146:QBK262146 QLD262146:QLG262146 QUZ262146:QVC262146 REV262146:REY262146 ROR262146:ROU262146 RYN262146:RYQ262146 SIJ262146:SIM262146 SSF262146:SSI262146 TCB262146:TCE262146 TLX262146:TMA262146 TVT262146:TVW262146 UFP262146:UFS262146 UPL262146:UPO262146 UZH262146:UZK262146 VJD262146:VJG262146 VSZ262146:VTC262146 WCV262146:WCY262146 WMR262146:WMU262146 WWN262146:WWQ262146 AF327682:AI327682 KB327682:KE327682 TX327682:UA327682 ADT327682:ADW327682 ANP327682:ANS327682 AXL327682:AXO327682 BHH327682:BHK327682 BRD327682:BRG327682 CAZ327682:CBC327682 CKV327682:CKY327682 CUR327682:CUU327682 DEN327682:DEQ327682 DOJ327682:DOM327682 DYF327682:DYI327682 EIB327682:EIE327682 ERX327682:ESA327682 FBT327682:FBW327682 FLP327682:FLS327682 FVL327682:FVO327682 GFH327682:GFK327682 GPD327682:GPG327682 GYZ327682:GZC327682 HIV327682:HIY327682 HSR327682:HSU327682 ICN327682:ICQ327682 IMJ327682:IMM327682 IWF327682:IWI327682 JGB327682:JGE327682 JPX327682:JQA327682 JZT327682:JZW327682 KJP327682:KJS327682 KTL327682:KTO327682 LDH327682:LDK327682 LND327682:LNG327682 LWZ327682:LXC327682 MGV327682:MGY327682 MQR327682:MQU327682 NAN327682:NAQ327682 NKJ327682:NKM327682 NUF327682:NUI327682 OEB327682:OEE327682 ONX327682:OOA327682 OXT327682:OXW327682 PHP327682:PHS327682 PRL327682:PRO327682 QBH327682:QBK327682 QLD327682:QLG327682 QUZ327682:QVC327682 REV327682:REY327682 ROR327682:ROU327682 RYN327682:RYQ327682 SIJ327682:SIM327682 SSF327682:SSI327682 TCB327682:TCE327682 TLX327682:TMA327682 TVT327682:TVW327682 UFP327682:UFS327682 UPL327682:UPO327682 UZH327682:UZK327682 VJD327682:VJG327682 VSZ327682:VTC327682 WCV327682:WCY327682 WMR327682:WMU327682 WWN327682:WWQ327682 AF393218:AI393218 KB393218:KE393218 TX393218:UA393218 ADT393218:ADW393218 ANP393218:ANS393218 AXL393218:AXO393218 BHH393218:BHK393218 BRD393218:BRG393218 CAZ393218:CBC393218 CKV393218:CKY393218 CUR393218:CUU393218 DEN393218:DEQ393218 DOJ393218:DOM393218 DYF393218:DYI393218 EIB393218:EIE393218 ERX393218:ESA393218 FBT393218:FBW393218 FLP393218:FLS393218 FVL393218:FVO393218 GFH393218:GFK393218 GPD393218:GPG393218 GYZ393218:GZC393218 HIV393218:HIY393218 HSR393218:HSU393218 ICN393218:ICQ393218 IMJ393218:IMM393218 IWF393218:IWI393218 JGB393218:JGE393218 JPX393218:JQA393218 JZT393218:JZW393218 KJP393218:KJS393218 KTL393218:KTO393218 LDH393218:LDK393218 LND393218:LNG393218 LWZ393218:LXC393218 MGV393218:MGY393218 MQR393218:MQU393218 NAN393218:NAQ393218 NKJ393218:NKM393218 NUF393218:NUI393218 OEB393218:OEE393218 ONX393218:OOA393218 OXT393218:OXW393218 PHP393218:PHS393218 PRL393218:PRO393218 QBH393218:QBK393218 QLD393218:QLG393218 QUZ393218:QVC393218 REV393218:REY393218 ROR393218:ROU393218 RYN393218:RYQ393218 SIJ393218:SIM393218 SSF393218:SSI393218 TCB393218:TCE393218 TLX393218:TMA393218 TVT393218:TVW393218 UFP393218:UFS393218 UPL393218:UPO393218 UZH393218:UZK393218 VJD393218:VJG393218 VSZ393218:VTC393218 WCV393218:WCY393218 WMR393218:WMU393218 WWN393218:WWQ393218 AF458754:AI458754 KB458754:KE458754 TX458754:UA458754 ADT458754:ADW458754 ANP458754:ANS458754 AXL458754:AXO458754 BHH458754:BHK458754 BRD458754:BRG458754 CAZ458754:CBC458754 CKV458754:CKY458754 CUR458754:CUU458754 DEN458754:DEQ458754 DOJ458754:DOM458754 DYF458754:DYI458754 EIB458754:EIE458754 ERX458754:ESA458754 FBT458754:FBW458754 FLP458754:FLS458754 FVL458754:FVO458754 GFH458754:GFK458754 GPD458754:GPG458754 GYZ458754:GZC458754 HIV458754:HIY458754 HSR458754:HSU458754 ICN458754:ICQ458754 IMJ458754:IMM458754 IWF458754:IWI458754 JGB458754:JGE458754 JPX458754:JQA458754 JZT458754:JZW458754 KJP458754:KJS458754 KTL458754:KTO458754 LDH458754:LDK458754 LND458754:LNG458754 LWZ458754:LXC458754 MGV458754:MGY458754 MQR458754:MQU458754 NAN458754:NAQ458754 NKJ458754:NKM458754 NUF458754:NUI458754 OEB458754:OEE458754 ONX458754:OOA458754 OXT458754:OXW458754 PHP458754:PHS458754 PRL458754:PRO458754 QBH458754:QBK458754 QLD458754:QLG458754 QUZ458754:QVC458754 REV458754:REY458754 ROR458754:ROU458754 RYN458754:RYQ458754 SIJ458754:SIM458754 SSF458754:SSI458754 TCB458754:TCE458754 TLX458754:TMA458754 TVT458754:TVW458754 UFP458754:UFS458754 UPL458754:UPO458754 UZH458754:UZK458754 VJD458754:VJG458754 VSZ458754:VTC458754 WCV458754:WCY458754 WMR458754:WMU458754 WWN458754:WWQ458754 AF524290:AI524290 KB524290:KE524290 TX524290:UA524290 ADT524290:ADW524290 ANP524290:ANS524290 AXL524290:AXO524290 BHH524290:BHK524290 BRD524290:BRG524290 CAZ524290:CBC524290 CKV524290:CKY524290 CUR524290:CUU524290 DEN524290:DEQ524290 DOJ524290:DOM524290 DYF524290:DYI524290 EIB524290:EIE524290 ERX524290:ESA524290 FBT524290:FBW524290 FLP524290:FLS524290 FVL524290:FVO524290 GFH524290:GFK524290 GPD524290:GPG524290 GYZ524290:GZC524290 HIV524290:HIY524290 HSR524290:HSU524290 ICN524290:ICQ524290 IMJ524290:IMM524290 IWF524290:IWI524290 JGB524290:JGE524290 JPX524290:JQA524290 JZT524290:JZW524290 KJP524290:KJS524290 KTL524290:KTO524290 LDH524290:LDK524290 LND524290:LNG524290 LWZ524290:LXC524290 MGV524290:MGY524290 MQR524290:MQU524290 NAN524290:NAQ524290 NKJ524290:NKM524290 NUF524290:NUI524290 OEB524290:OEE524290 ONX524290:OOA524290 OXT524290:OXW524290 PHP524290:PHS524290 PRL524290:PRO524290 QBH524290:QBK524290 QLD524290:QLG524290 QUZ524290:QVC524290 REV524290:REY524290 ROR524290:ROU524290 RYN524290:RYQ524290 SIJ524290:SIM524290 SSF524290:SSI524290 TCB524290:TCE524290 TLX524290:TMA524290 TVT524290:TVW524290 UFP524290:UFS524290 UPL524290:UPO524290 UZH524290:UZK524290 VJD524290:VJG524290 VSZ524290:VTC524290 WCV524290:WCY524290 WMR524290:WMU524290 WWN524290:WWQ524290 AF589826:AI589826 KB589826:KE589826 TX589826:UA589826 ADT589826:ADW589826 ANP589826:ANS589826 AXL589826:AXO589826 BHH589826:BHK589826 BRD589826:BRG589826 CAZ589826:CBC589826 CKV589826:CKY589826 CUR589826:CUU589826 DEN589826:DEQ589826 DOJ589826:DOM589826 DYF589826:DYI589826 EIB589826:EIE589826 ERX589826:ESA589826 FBT589826:FBW589826 FLP589826:FLS589826 FVL589826:FVO589826 GFH589826:GFK589826 GPD589826:GPG589826 GYZ589826:GZC589826 HIV589826:HIY589826 HSR589826:HSU589826 ICN589826:ICQ589826 IMJ589826:IMM589826 IWF589826:IWI589826 JGB589826:JGE589826 JPX589826:JQA589826 JZT589826:JZW589826 KJP589826:KJS589826 KTL589826:KTO589826 LDH589826:LDK589826 LND589826:LNG589826 LWZ589826:LXC589826 MGV589826:MGY589826 MQR589826:MQU589826 NAN589826:NAQ589826 NKJ589826:NKM589826 NUF589826:NUI589826 OEB589826:OEE589826 ONX589826:OOA589826 OXT589826:OXW589826 PHP589826:PHS589826 PRL589826:PRO589826 QBH589826:QBK589826 QLD589826:QLG589826 QUZ589826:QVC589826 REV589826:REY589826 ROR589826:ROU589826 RYN589826:RYQ589826 SIJ589826:SIM589826 SSF589826:SSI589826 TCB589826:TCE589826 TLX589826:TMA589826 TVT589826:TVW589826 UFP589826:UFS589826 UPL589826:UPO589826 UZH589826:UZK589826 VJD589826:VJG589826 VSZ589826:VTC589826 WCV589826:WCY589826 WMR589826:WMU589826 WWN589826:WWQ589826 AF655362:AI655362 KB655362:KE655362 TX655362:UA655362 ADT655362:ADW655362 ANP655362:ANS655362 AXL655362:AXO655362 BHH655362:BHK655362 BRD655362:BRG655362 CAZ655362:CBC655362 CKV655362:CKY655362 CUR655362:CUU655362 DEN655362:DEQ655362 DOJ655362:DOM655362 DYF655362:DYI655362 EIB655362:EIE655362 ERX655362:ESA655362 FBT655362:FBW655362 FLP655362:FLS655362 FVL655362:FVO655362 GFH655362:GFK655362 GPD655362:GPG655362 GYZ655362:GZC655362 HIV655362:HIY655362 HSR655362:HSU655362 ICN655362:ICQ655362 IMJ655362:IMM655362 IWF655362:IWI655362 JGB655362:JGE655362 JPX655362:JQA655362 JZT655362:JZW655362 KJP655362:KJS655362 KTL655362:KTO655362 LDH655362:LDK655362 LND655362:LNG655362 LWZ655362:LXC655362 MGV655362:MGY655362 MQR655362:MQU655362 NAN655362:NAQ655362 NKJ655362:NKM655362 NUF655362:NUI655362 OEB655362:OEE655362 ONX655362:OOA655362 OXT655362:OXW655362 PHP655362:PHS655362 PRL655362:PRO655362 QBH655362:QBK655362 QLD655362:QLG655362 QUZ655362:QVC655362 REV655362:REY655362 ROR655362:ROU655362 RYN655362:RYQ655362 SIJ655362:SIM655362 SSF655362:SSI655362 TCB655362:TCE655362 TLX655362:TMA655362 TVT655362:TVW655362 UFP655362:UFS655362 UPL655362:UPO655362 UZH655362:UZK655362 VJD655362:VJG655362 VSZ655362:VTC655362 WCV655362:WCY655362 WMR655362:WMU655362 WWN655362:WWQ655362 AF720898:AI720898 KB720898:KE720898 TX720898:UA720898 ADT720898:ADW720898 ANP720898:ANS720898 AXL720898:AXO720898 BHH720898:BHK720898 BRD720898:BRG720898 CAZ720898:CBC720898 CKV720898:CKY720898 CUR720898:CUU720898 DEN720898:DEQ720898 DOJ720898:DOM720898 DYF720898:DYI720898 EIB720898:EIE720898 ERX720898:ESA720898 FBT720898:FBW720898 FLP720898:FLS720898 FVL720898:FVO720898 GFH720898:GFK720898 GPD720898:GPG720898 GYZ720898:GZC720898 HIV720898:HIY720898 HSR720898:HSU720898 ICN720898:ICQ720898 IMJ720898:IMM720898 IWF720898:IWI720898 JGB720898:JGE720898 JPX720898:JQA720898 JZT720898:JZW720898 KJP720898:KJS720898 KTL720898:KTO720898 LDH720898:LDK720898 LND720898:LNG720898 LWZ720898:LXC720898 MGV720898:MGY720898 MQR720898:MQU720898 NAN720898:NAQ720898 NKJ720898:NKM720898 NUF720898:NUI720898 OEB720898:OEE720898 ONX720898:OOA720898 OXT720898:OXW720898 PHP720898:PHS720898 PRL720898:PRO720898 QBH720898:QBK720898 QLD720898:QLG720898 QUZ720898:QVC720898 REV720898:REY720898 ROR720898:ROU720898 RYN720898:RYQ720898 SIJ720898:SIM720898 SSF720898:SSI720898 TCB720898:TCE720898 TLX720898:TMA720898 TVT720898:TVW720898 UFP720898:UFS720898 UPL720898:UPO720898 UZH720898:UZK720898 VJD720898:VJG720898 VSZ720898:VTC720898 WCV720898:WCY720898 WMR720898:WMU720898 WWN720898:WWQ720898 AF786434:AI786434 KB786434:KE786434 TX786434:UA786434 ADT786434:ADW786434 ANP786434:ANS786434 AXL786434:AXO786434 BHH786434:BHK786434 BRD786434:BRG786434 CAZ786434:CBC786434 CKV786434:CKY786434 CUR786434:CUU786434 DEN786434:DEQ786434 DOJ786434:DOM786434 DYF786434:DYI786434 EIB786434:EIE786434 ERX786434:ESA786434 FBT786434:FBW786434 FLP786434:FLS786434 FVL786434:FVO786434 GFH786434:GFK786434 GPD786434:GPG786434 GYZ786434:GZC786434 HIV786434:HIY786434 HSR786434:HSU786434 ICN786434:ICQ786434 IMJ786434:IMM786434 IWF786434:IWI786434 JGB786434:JGE786434 JPX786434:JQA786434 JZT786434:JZW786434 KJP786434:KJS786434 KTL786434:KTO786434 LDH786434:LDK786434 LND786434:LNG786434 LWZ786434:LXC786434 MGV786434:MGY786434 MQR786434:MQU786434 NAN786434:NAQ786434 NKJ786434:NKM786434 NUF786434:NUI786434 OEB786434:OEE786434 ONX786434:OOA786434 OXT786434:OXW786434 PHP786434:PHS786434 PRL786434:PRO786434 QBH786434:QBK786434 QLD786434:QLG786434 QUZ786434:QVC786434 REV786434:REY786434 ROR786434:ROU786434 RYN786434:RYQ786434 SIJ786434:SIM786434 SSF786434:SSI786434 TCB786434:TCE786434 TLX786434:TMA786434 TVT786434:TVW786434 UFP786434:UFS786434 UPL786434:UPO786434 UZH786434:UZK786434 VJD786434:VJG786434 VSZ786434:VTC786434 WCV786434:WCY786434 WMR786434:WMU786434 WWN786434:WWQ786434 AF851970:AI851970 KB851970:KE851970 TX851970:UA851970 ADT851970:ADW851970 ANP851970:ANS851970 AXL851970:AXO851970 BHH851970:BHK851970 BRD851970:BRG851970 CAZ851970:CBC851970 CKV851970:CKY851970 CUR851970:CUU851970 DEN851970:DEQ851970 DOJ851970:DOM851970 DYF851970:DYI851970 EIB851970:EIE851970 ERX851970:ESA851970 FBT851970:FBW851970 FLP851970:FLS851970 FVL851970:FVO851970 GFH851970:GFK851970 GPD851970:GPG851970 GYZ851970:GZC851970 HIV851970:HIY851970 HSR851970:HSU851970 ICN851970:ICQ851970 IMJ851970:IMM851970 IWF851970:IWI851970 JGB851970:JGE851970 JPX851970:JQA851970 JZT851970:JZW851970 KJP851970:KJS851970 KTL851970:KTO851970 LDH851970:LDK851970 LND851970:LNG851970 LWZ851970:LXC851970 MGV851970:MGY851970 MQR851970:MQU851970 NAN851970:NAQ851970 NKJ851970:NKM851970 NUF851970:NUI851970 OEB851970:OEE851970 ONX851970:OOA851970 OXT851970:OXW851970 PHP851970:PHS851970 PRL851970:PRO851970 QBH851970:QBK851970 QLD851970:QLG851970 QUZ851970:QVC851970 REV851970:REY851970 ROR851970:ROU851970 RYN851970:RYQ851970 SIJ851970:SIM851970 SSF851970:SSI851970 TCB851970:TCE851970 TLX851970:TMA851970 TVT851970:TVW851970 UFP851970:UFS851970 UPL851970:UPO851970 UZH851970:UZK851970 VJD851970:VJG851970 VSZ851970:VTC851970 WCV851970:WCY851970 WMR851970:WMU851970 WWN851970:WWQ851970 AF917506:AI917506 KB917506:KE917506 TX917506:UA917506 ADT917506:ADW917506 ANP917506:ANS917506 AXL917506:AXO917506 BHH917506:BHK917506 BRD917506:BRG917506 CAZ917506:CBC917506 CKV917506:CKY917506 CUR917506:CUU917506 DEN917506:DEQ917506 DOJ917506:DOM917506 DYF917506:DYI917506 EIB917506:EIE917506 ERX917506:ESA917506 FBT917506:FBW917506 FLP917506:FLS917506 FVL917506:FVO917506 GFH917506:GFK917506 GPD917506:GPG917506 GYZ917506:GZC917506 HIV917506:HIY917506 HSR917506:HSU917506 ICN917506:ICQ917506 IMJ917506:IMM917506 IWF917506:IWI917506 JGB917506:JGE917506 JPX917506:JQA917506 JZT917506:JZW917506 KJP917506:KJS917506 KTL917506:KTO917506 LDH917506:LDK917506 LND917506:LNG917506 LWZ917506:LXC917506 MGV917506:MGY917506 MQR917506:MQU917506 NAN917506:NAQ917506 NKJ917506:NKM917506 NUF917506:NUI917506 OEB917506:OEE917506 ONX917506:OOA917506 OXT917506:OXW917506 PHP917506:PHS917506 PRL917506:PRO917506 QBH917506:QBK917506 QLD917506:QLG917506 QUZ917506:QVC917506 REV917506:REY917506 ROR917506:ROU917506 RYN917506:RYQ917506 SIJ917506:SIM917506 SSF917506:SSI917506 TCB917506:TCE917506 TLX917506:TMA917506 TVT917506:TVW917506 UFP917506:UFS917506 UPL917506:UPO917506 UZH917506:UZK917506 VJD917506:VJG917506 VSZ917506:VTC917506 WCV917506:WCY917506 WMR917506:WMU917506 WWN917506:WWQ917506 AF983042:AI983042 KB983042:KE983042 TX983042:UA983042 ADT983042:ADW983042 ANP983042:ANS983042 AXL983042:AXO983042 BHH983042:BHK983042 BRD983042:BRG983042 CAZ983042:CBC983042 CKV983042:CKY983042 CUR983042:CUU983042 DEN983042:DEQ983042 DOJ983042:DOM983042 DYF983042:DYI983042 EIB983042:EIE983042 ERX983042:ESA983042 FBT983042:FBW983042 FLP983042:FLS983042 FVL983042:FVO983042 GFH983042:GFK983042 GPD983042:GPG983042 GYZ983042:GZC983042 HIV983042:HIY983042 HSR983042:HSU983042 ICN983042:ICQ983042 IMJ983042:IMM983042 IWF983042:IWI983042 JGB983042:JGE983042 JPX983042:JQA983042 JZT983042:JZW983042 KJP983042:KJS983042 KTL983042:KTO983042 LDH983042:LDK983042 LND983042:LNG983042 LWZ983042:LXC983042 MGV983042:MGY983042 MQR983042:MQU983042 NAN983042:NAQ983042 NKJ983042:NKM983042 NUF983042:NUI983042 OEB983042:OEE983042 ONX983042:OOA983042 OXT983042:OXW983042 PHP983042:PHS983042 PRL983042:PRO983042 QBH983042:QBK983042 QLD983042:QLG983042 QUZ983042:QVC983042 REV983042:REY983042 ROR983042:ROU983042 RYN983042:RYQ983042 SIJ983042:SIM983042 SSF983042:SSI983042 TCB983042:TCE983042 TLX983042:TMA983042 TVT983042:TVW983042 UFP983042:UFS983042 UPL983042:UPO983042 UZH983042:UZK983042 VJD983042:VJG983042 VSZ983042:VTC983042 WCV983042:WCY983042 WMR983042:WMU983042 WWN983042:WWQ983042" xr:uid="{00000000-0002-0000-0900-000000000000}">
      <formula1>$AO$2:$AO$4</formula1>
    </dataValidation>
    <dataValidation type="list" allowBlank="1" showInputMessage="1" showErrorMessage="1" sqref="F9:AG9 JB9:KC9 SX9:TY9 ACT9:ADU9 AMP9:ANQ9 AWL9:AXM9 BGH9:BHI9 BQD9:BRE9 BZZ9:CBA9 CJV9:CKW9 CTR9:CUS9 DDN9:DEO9 DNJ9:DOK9 DXF9:DYG9 EHB9:EIC9 EQX9:ERY9 FAT9:FBU9 FKP9:FLQ9 FUL9:FVM9 GEH9:GFI9 GOD9:GPE9 GXZ9:GZA9 HHV9:HIW9 HRR9:HSS9 IBN9:ICO9 ILJ9:IMK9 IVF9:IWG9 JFB9:JGC9 JOX9:JPY9 JYT9:JZU9 KIP9:KJQ9 KSL9:KTM9 LCH9:LDI9 LMD9:LNE9 LVZ9:LXA9 MFV9:MGW9 MPR9:MQS9 MZN9:NAO9 NJJ9:NKK9 NTF9:NUG9 ODB9:OEC9 OMX9:ONY9 OWT9:OXU9 PGP9:PHQ9 PQL9:PRM9 QAH9:QBI9 QKD9:QLE9 QTZ9:QVA9 RDV9:REW9 RNR9:ROS9 RXN9:RYO9 SHJ9:SIK9 SRF9:SSG9 TBB9:TCC9 TKX9:TLY9 TUT9:TVU9 UEP9:UFQ9 UOL9:UPM9 UYH9:UZI9 VID9:VJE9 VRZ9:VTA9 WBV9:WCW9 WLR9:WMS9 WVN9:WWO9 F65545:AG65545 JB65545:KC65545 SX65545:TY65545 ACT65545:ADU65545 AMP65545:ANQ65545 AWL65545:AXM65545 BGH65545:BHI65545 BQD65545:BRE65545 BZZ65545:CBA65545 CJV65545:CKW65545 CTR65545:CUS65545 DDN65545:DEO65545 DNJ65545:DOK65545 DXF65545:DYG65545 EHB65545:EIC65545 EQX65545:ERY65545 FAT65545:FBU65545 FKP65545:FLQ65545 FUL65545:FVM65545 GEH65545:GFI65545 GOD65545:GPE65545 GXZ65545:GZA65545 HHV65545:HIW65545 HRR65545:HSS65545 IBN65545:ICO65545 ILJ65545:IMK65545 IVF65545:IWG65545 JFB65545:JGC65545 JOX65545:JPY65545 JYT65545:JZU65545 KIP65545:KJQ65545 KSL65545:KTM65545 LCH65545:LDI65545 LMD65545:LNE65545 LVZ65545:LXA65545 MFV65545:MGW65545 MPR65545:MQS65545 MZN65545:NAO65545 NJJ65545:NKK65545 NTF65545:NUG65545 ODB65545:OEC65545 OMX65545:ONY65545 OWT65545:OXU65545 PGP65545:PHQ65545 PQL65545:PRM65545 QAH65545:QBI65545 QKD65545:QLE65545 QTZ65545:QVA65545 RDV65545:REW65545 RNR65545:ROS65545 RXN65545:RYO65545 SHJ65545:SIK65545 SRF65545:SSG65545 TBB65545:TCC65545 TKX65545:TLY65545 TUT65545:TVU65545 UEP65545:UFQ65545 UOL65545:UPM65545 UYH65545:UZI65545 VID65545:VJE65545 VRZ65545:VTA65545 WBV65545:WCW65545 WLR65545:WMS65545 WVN65545:WWO65545 F131081:AG131081 JB131081:KC131081 SX131081:TY131081 ACT131081:ADU131081 AMP131081:ANQ131081 AWL131081:AXM131081 BGH131081:BHI131081 BQD131081:BRE131081 BZZ131081:CBA131081 CJV131081:CKW131081 CTR131081:CUS131081 DDN131081:DEO131081 DNJ131081:DOK131081 DXF131081:DYG131081 EHB131081:EIC131081 EQX131081:ERY131081 FAT131081:FBU131081 FKP131081:FLQ131081 FUL131081:FVM131081 GEH131081:GFI131081 GOD131081:GPE131081 GXZ131081:GZA131081 HHV131081:HIW131081 HRR131081:HSS131081 IBN131081:ICO131081 ILJ131081:IMK131081 IVF131081:IWG131081 JFB131081:JGC131081 JOX131081:JPY131081 JYT131081:JZU131081 KIP131081:KJQ131081 KSL131081:KTM131081 LCH131081:LDI131081 LMD131081:LNE131081 LVZ131081:LXA131081 MFV131081:MGW131081 MPR131081:MQS131081 MZN131081:NAO131081 NJJ131081:NKK131081 NTF131081:NUG131081 ODB131081:OEC131081 OMX131081:ONY131081 OWT131081:OXU131081 PGP131081:PHQ131081 PQL131081:PRM131081 QAH131081:QBI131081 QKD131081:QLE131081 QTZ131081:QVA131081 RDV131081:REW131081 RNR131081:ROS131081 RXN131081:RYO131081 SHJ131081:SIK131081 SRF131081:SSG131081 TBB131081:TCC131081 TKX131081:TLY131081 TUT131081:TVU131081 UEP131081:UFQ131081 UOL131081:UPM131081 UYH131081:UZI131081 VID131081:VJE131081 VRZ131081:VTA131081 WBV131081:WCW131081 WLR131081:WMS131081 WVN131081:WWO131081 F196617:AG196617 JB196617:KC196617 SX196617:TY196617 ACT196617:ADU196617 AMP196617:ANQ196617 AWL196617:AXM196617 BGH196617:BHI196617 BQD196617:BRE196617 BZZ196617:CBA196617 CJV196617:CKW196617 CTR196617:CUS196617 DDN196617:DEO196617 DNJ196617:DOK196617 DXF196617:DYG196617 EHB196617:EIC196617 EQX196617:ERY196617 FAT196617:FBU196617 FKP196617:FLQ196617 FUL196617:FVM196617 GEH196617:GFI196617 GOD196617:GPE196617 GXZ196617:GZA196617 HHV196617:HIW196617 HRR196617:HSS196617 IBN196617:ICO196617 ILJ196617:IMK196617 IVF196617:IWG196617 JFB196617:JGC196617 JOX196617:JPY196617 JYT196617:JZU196617 KIP196617:KJQ196617 KSL196617:KTM196617 LCH196617:LDI196617 LMD196617:LNE196617 LVZ196617:LXA196617 MFV196617:MGW196617 MPR196617:MQS196617 MZN196617:NAO196617 NJJ196617:NKK196617 NTF196617:NUG196617 ODB196617:OEC196617 OMX196617:ONY196617 OWT196617:OXU196617 PGP196617:PHQ196617 PQL196617:PRM196617 QAH196617:QBI196617 QKD196617:QLE196617 QTZ196617:QVA196617 RDV196617:REW196617 RNR196617:ROS196617 RXN196617:RYO196617 SHJ196617:SIK196617 SRF196617:SSG196617 TBB196617:TCC196617 TKX196617:TLY196617 TUT196617:TVU196617 UEP196617:UFQ196617 UOL196617:UPM196617 UYH196617:UZI196617 VID196617:VJE196617 VRZ196617:VTA196617 WBV196617:WCW196617 WLR196617:WMS196617 WVN196617:WWO196617 F262153:AG262153 JB262153:KC262153 SX262153:TY262153 ACT262153:ADU262153 AMP262153:ANQ262153 AWL262153:AXM262153 BGH262153:BHI262153 BQD262153:BRE262153 BZZ262153:CBA262153 CJV262153:CKW262153 CTR262153:CUS262153 DDN262153:DEO262153 DNJ262153:DOK262153 DXF262153:DYG262153 EHB262153:EIC262153 EQX262153:ERY262153 FAT262153:FBU262153 FKP262153:FLQ262153 FUL262153:FVM262153 GEH262153:GFI262153 GOD262153:GPE262153 GXZ262153:GZA262153 HHV262153:HIW262153 HRR262153:HSS262153 IBN262153:ICO262153 ILJ262153:IMK262153 IVF262153:IWG262153 JFB262153:JGC262153 JOX262153:JPY262153 JYT262153:JZU262153 KIP262153:KJQ262153 KSL262153:KTM262153 LCH262153:LDI262153 LMD262153:LNE262153 LVZ262153:LXA262153 MFV262153:MGW262153 MPR262153:MQS262153 MZN262153:NAO262153 NJJ262153:NKK262153 NTF262153:NUG262153 ODB262153:OEC262153 OMX262153:ONY262153 OWT262153:OXU262153 PGP262153:PHQ262153 PQL262153:PRM262153 QAH262153:QBI262153 QKD262153:QLE262153 QTZ262153:QVA262153 RDV262153:REW262153 RNR262153:ROS262153 RXN262153:RYO262153 SHJ262153:SIK262153 SRF262153:SSG262153 TBB262153:TCC262153 TKX262153:TLY262153 TUT262153:TVU262153 UEP262153:UFQ262153 UOL262153:UPM262153 UYH262153:UZI262153 VID262153:VJE262153 VRZ262153:VTA262153 WBV262153:WCW262153 WLR262153:WMS262153 WVN262153:WWO262153 F327689:AG327689 JB327689:KC327689 SX327689:TY327689 ACT327689:ADU327689 AMP327689:ANQ327689 AWL327689:AXM327689 BGH327689:BHI327689 BQD327689:BRE327689 BZZ327689:CBA327689 CJV327689:CKW327689 CTR327689:CUS327689 DDN327689:DEO327689 DNJ327689:DOK327689 DXF327689:DYG327689 EHB327689:EIC327689 EQX327689:ERY327689 FAT327689:FBU327689 FKP327689:FLQ327689 FUL327689:FVM327689 GEH327689:GFI327689 GOD327689:GPE327689 GXZ327689:GZA327689 HHV327689:HIW327689 HRR327689:HSS327689 IBN327689:ICO327689 ILJ327689:IMK327689 IVF327689:IWG327689 JFB327689:JGC327689 JOX327689:JPY327689 JYT327689:JZU327689 KIP327689:KJQ327689 KSL327689:KTM327689 LCH327689:LDI327689 LMD327689:LNE327689 LVZ327689:LXA327689 MFV327689:MGW327689 MPR327689:MQS327689 MZN327689:NAO327689 NJJ327689:NKK327689 NTF327689:NUG327689 ODB327689:OEC327689 OMX327689:ONY327689 OWT327689:OXU327689 PGP327689:PHQ327689 PQL327689:PRM327689 QAH327689:QBI327689 QKD327689:QLE327689 QTZ327689:QVA327689 RDV327689:REW327689 RNR327689:ROS327689 RXN327689:RYO327689 SHJ327689:SIK327689 SRF327689:SSG327689 TBB327689:TCC327689 TKX327689:TLY327689 TUT327689:TVU327689 UEP327689:UFQ327689 UOL327689:UPM327689 UYH327689:UZI327689 VID327689:VJE327689 VRZ327689:VTA327689 WBV327689:WCW327689 WLR327689:WMS327689 WVN327689:WWO327689 F393225:AG393225 JB393225:KC393225 SX393225:TY393225 ACT393225:ADU393225 AMP393225:ANQ393225 AWL393225:AXM393225 BGH393225:BHI393225 BQD393225:BRE393225 BZZ393225:CBA393225 CJV393225:CKW393225 CTR393225:CUS393225 DDN393225:DEO393225 DNJ393225:DOK393225 DXF393225:DYG393225 EHB393225:EIC393225 EQX393225:ERY393225 FAT393225:FBU393225 FKP393225:FLQ393225 FUL393225:FVM393225 GEH393225:GFI393225 GOD393225:GPE393225 GXZ393225:GZA393225 HHV393225:HIW393225 HRR393225:HSS393225 IBN393225:ICO393225 ILJ393225:IMK393225 IVF393225:IWG393225 JFB393225:JGC393225 JOX393225:JPY393225 JYT393225:JZU393225 KIP393225:KJQ393225 KSL393225:KTM393225 LCH393225:LDI393225 LMD393225:LNE393225 LVZ393225:LXA393225 MFV393225:MGW393225 MPR393225:MQS393225 MZN393225:NAO393225 NJJ393225:NKK393225 NTF393225:NUG393225 ODB393225:OEC393225 OMX393225:ONY393225 OWT393225:OXU393225 PGP393225:PHQ393225 PQL393225:PRM393225 QAH393225:QBI393225 QKD393225:QLE393225 QTZ393225:QVA393225 RDV393225:REW393225 RNR393225:ROS393225 RXN393225:RYO393225 SHJ393225:SIK393225 SRF393225:SSG393225 TBB393225:TCC393225 TKX393225:TLY393225 TUT393225:TVU393225 UEP393225:UFQ393225 UOL393225:UPM393225 UYH393225:UZI393225 VID393225:VJE393225 VRZ393225:VTA393225 WBV393225:WCW393225 WLR393225:WMS393225 WVN393225:WWO393225 F458761:AG458761 JB458761:KC458761 SX458761:TY458761 ACT458761:ADU458761 AMP458761:ANQ458761 AWL458761:AXM458761 BGH458761:BHI458761 BQD458761:BRE458761 BZZ458761:CBA458761 CJV458761:CKW458761 CTR458761:CUS458761 DDN458761:DEO458761 DNJ458761:DOK458761 DXF458761:DYG458761 EHB458761:EIC458761 EQX458761:ERY458761 FAT458761:FBU458761 FKP458761:FLQ458761 FUL458761:FVM458761 GEH458761:GFI458761 GOD458761:GPE458761 GXZ458761:GZA458761 HHV458761:HIW458761 HRR458761:HSS458761 IBN458761:ICO458761 ILJ458761:IMK458761 IVF458761:IWG458761 JFB458761:JGC458761 JOX458761:JPY458761 JYT458761:JZU458761 KIP458761:KJQ458761 KSL458761:KTM458761 LCH458761:LDI458761 LMD458761:LNE458761 LVZ458761:LXA458761 MFV458761:MGW458761 MPR458761:MQS458761 MZN458761:NAO458761 NJJ458761:NKK458761 NTF458761:NUG458761 ODB458761:OEC458761 OMX458761:ONY458761 OWT458761:OXU458761 PGP458761:PHQ458761 PQL458761:PRM458761 QAH458761:QBI458761 QKD458761:QLE458761 QTZ458761:QVA458761 RDV458761:REW458761 RNR458761:ROS458761 RXN458761:RYO458761 SHJ458761:SIK458761 SRF458761:SSG458761 TBB458761:TCC458761 TKX458761:TLY458761 TUT458761:TVU458761 UEP458761:UFQ458761 UOL458761:UPM458761 UYH458761:UZI458761 VID458761:VJE458761 VRZ458761:VTA458761 WBV458761:WCW458761 WLR458761:WMS458761 WVN458761:WWO458761 F524297:AG524297 JB524297:KC524297 SX524297:TY524297 ACT524297:ADU524297 AMP524297:ANQ524297 AWL524297:AXM524297 BGH524297:BHI524297 BQD524297:BRE524297 BZZ524297:CBA524297 CJV524297:CKW524297 CTR524297:CUS524297 DDN524297:DEO524297 DNJ524297:DOK524297 DXF524297:DYG524297 EHB524297:EIC524297 EQX524297:ERY524297 FAT524297:FBU524297 FKP524297:FLQ524297 FUL524297:FVM524297 GEH524297:GFI524297 GOD524297:GPE524297 GXZ524297:GZA524297 HHV524297:HIW524297 HRR524297:HSS524297 IBN524297:ICO524297 ILJ524297:IMK524297 IVF524297:IWG524297 JFB524297:JGC524297 JOX524297:JPY524297 JYT524297:JZU524297 KIP524297:KJQ524297 KSL524297:KTM524297 LCH524297:LDI524297 LMD524297:LNE524297 LVZ524297:LXA524297 MFV524297:MGW524297 MPR524297:MQS524297 MZN524297:NAO524297 NJJ524297:NKK524297 NTF524297:NUG524297 ODB524297:OEC524297 OMX524297:ONY524297 OWT524297:OXU524297 PGP524297:PHQ524297 PQL524297:PRM524297 QAH524297:QBI524297 QKD524297:QLE524297 QTZ524297:QVA524297 RDV524297:REW524297 RNR524297:ROS524297 RXN524297:RYO524297 SHJ524297:SIK524297 SRF524297:SSG524297 TBB524297:TCC524297 TKX524297:TLY524297 TUT524297:TVU524297 UEP524297:UFQ524297 UOL524297:UPM524297 UYH524297:UZI524297 VID524297:VJE524297 VRZ524297:VTA524297 WBV524297:WCW524297 WLR524297:WMS524297 WVN524297:WWO524297 F589833:AG589833 JB589833:KC589833 SX589833:TY589833 ACT589833:ADU589833 AMP589833:ANQ589833 AWL589833:AXM589833 BGH589833:BHI589833 BQD589833:BRE589833 BZZ589833:CBA589833 CJV589833:CKW589833 CTR589833:CUS589833 DDN589833:DEO589833 DNJ589833:DOK589833 DXF589833:DYG589833 EHB589833:EIC589833 EQX589833:ERY589833 FAT589833:FBU589833 FKP589833:FLQ589833 FUL589833:FVM589833 GEH589833:GFI589833 GOD589833:GPE589833 GXZ589833:GZA589833 HHV589833:HIW589833 HRR589833:HSS589833 IBN589833:ICO589833 ILJ589833:IMK589833 IVF589833:IWG589833 JFB589833:JGC589833 JOX589833:JPY589833 JYT589833:JZU589833 KIP589833:KJQ589833 KSL589833:KTM589833 LCH589833:LDI589833 LMD589833:LNE589833 LVZ589833:LXA589833 MFV589833:MGW589833 MPR589833:MQS589833 MZN589833:NAO589833 NJJ589833:NKK589833 NTF589833:NUG589833 ODB589833:OEC589833 OMX589833:ONY589833 OWT589833:OXU589833 PGP589833:PHQ589833 PQL589833:PRM589833 QAH589833:QBI589833 QKD589833:QLE589833 QTZ589833:QVA589833 RDV589833:REW589833 RNR589833:ROS589833 RXN589833:RYO589833 SHJ589833:SIK589833 SRF589833:SSG589833 TBB589833:TCC589833 TKX589833:TLY589833 TUT589833:TVU589833 UEP589833:UFQ589833 UOL589833:UPM589833 UYH589833:UZI589833 VID589833:VJE589833 VRZ589833:VTA589833 WBV589833:WCW589833 WLR589833:WMS589833 WVN589833:WWO589833 F655369:AG655369 JB655369:KC655369 SX655369:TY655369 ACT655369:ADU655369 AMP655369:ANQ655369 AWL655369:AXM655369 BGH655369:BHI655369 BQD655369:BRE655369 BZZ655369:CBA655369 CJV655369:CKW655369 CTR655369:CUS655369 DDN655369:DEO655369 DNJ655369:DOK655369 DXF655369:DYG655369 EHB655369:EIC655369 EQX655369:ERY655369 FAT655369:FBU655369 FKP655369:FLQ655369 FUL655369:FVM655369 GEH655369:GFI655369 GOD655369:GPE655369 GXZ655369:GZA655369 HHV655369:HIW655369 HRR655369:HSS655369 IBN655369:ICO655369 ILJ655369:IMK655369 IVF655369:IWG655369 JFB655369:JGC655369 JOX655369:JPY655369 JYT655369:JZU655369 KIP655369:KJQ655369 KSL655369:KTM655369 LCH655369:LDI655369 LMD655369:LNE655369 LVZ655369:LXA655369 MFV655369:MGW655369 MPR655369:MQS655369 MZN655369:NAO655369 NJJ655369:NKK655369 NTF655369:NUG655369 ODB655369:OEC655369 OMX655369:ONY655369 OWT655369:OXU655369 PGP655369:PHQ655369 PQL655369:PRM655369 QAH655369:QBI655369 QKD655369:QLE655369 QTZ655369:QVA655369 RDV655369:REW655369 RNR655369:ROS655369 RXN655369:RYO655369 SHJ655369:SIK655369 SRF655369:SSG655369 TBB655369:TCC655369 TKX655369:TLY655369 TUT655369:TVU655369 UEP655369:UFQ655369 UOL655369:UPM655369 UYH655369:UZI655369 VID655369:VJE655369 VRZ655369:VTA655369 WBV655369:WCW655369 WLR655369:WMS655369 WVN655369:WWO655369 F720905:AG720905 JB720905:KC720905 SX720905:TY720905 ACT720905:ADU720905 AMP720905:ANQ720905 AWL720905:AXM720905 BGH720905:BHI720905 BQD720905:BRE720905 BZZ720905:CBA720905 CJV720905:CKW720905 CTR720905:CUS720905 DDN720905:DEO720905 DNJ720905:DOK720905 DXF720905:DYG720905 EHB720905:EIC720905 EQX720905:ERY720905 FAT720905:FBU720905 FKP720905:FLQ720905 FUL720905:FVM720905 GEH720905:GFI720905 GOD720905:GPE720905 GXZ720905:GZA720905 HHV720905:HIW720905 HRR720905:HSS720905 IBN720905:ICO720905 ILJ720905:IMK720905 IVF720905:IWG720905 JFB720905:JGC720905 JOX720905:JPY720905 JYT720905:JZU720905 KIP720905:KJQ720905 KSL720905:KTM720905 LCH720905:LDI720905 LMD720905:LNE720905 LVZ720905:LXA720905 MFV720905:MGW720905 MPR720905:MQS720905 MZN720905:NAO720905 NJJ720905:NKK720905 NTF720905:NUG720905 ODB720905:OEC720905 OMX720905:ONY720905 OWT720905:OXU720905 PGP720905:PHQ720905 PQL720905:PRM720905 QAH720905:QBI720905 QKD720905:QLE720905 QTZ720905:QVA720905 RDV720905:REW720905 RNR720905:ROS720905 RXN720905:RYO720905 SHJ720905:SIK720905 SRF720905:SSG720905 TBB720905:TCC720905 TKX720905:TLY720905 TUT720905:TVU720905 UEP720905:UFQ720905 UOL720905:UPM720905 UYH720905:UZI720905 VID720905:VJE720905 VRZ720905:VTA720905 WBV720905:WCW720905 WLR720905:WMS720905 WVN720905:WWO720905 F786441:AG786441 JB786441:KC786441 SX786441:TY786441 ACT786441:ADU786441 AMP786441:ANQ786441 AWL786441:AXM786441 BGH786441:BHI786441 BQD786441:BRE786441 BZZ786441:CBA786441 CJV786441:CKW786441 CTR786441:CUS786441 DDN786441:DEO786441 DNJ786441:DOK786441 DXF786441:DYG786441 EHB786441:EIC786441 EQX786441:ERY786441 FAT786441:FBU786441 FKP786441:FLQ786441 FUL786441:FVM786441 GEH786441:GFI786441 GOD786441:GPE786441 GXZ786441:GZA786441 HHV786441:HIW786441 HRR786441:HSS786441 IBN786441:ICO786441 ILJ786441:IMK786441 IVF786441:IWG786441 JFB786441:JGC786441 JOX786441:JPY786441 JYT786441:JZU786441 KIP786441:KJQ786441 KSL786441:KTM786441 LCH786441:LDI786441 LMD786441:LNE786441 LVZ786441:LXA786441 MFV786441:MGW786441 MPR786441:MQS786441 MZN786441:NAO786441 NJJ786441:NKK786441 NTF786441:NUG786441 ODB786441:OEC786441 OMX786441:ONY786441 OWT786441:OXU786441 PGP786441:PHQ786441 PQL786441:PRM786441 QAH786441:QBI786441 QKD786441:QLE786441 QTZ786441:QVA786441 RDV786441:REW786441 RNR786441:ROS786441 RXN786441:RYO786441 SHJ786441:SIK786441 SRF786441:SSG786441 TBB786441:TCC786441 TKX786441:TLY786441 TUT786441:TVU786441 UEP786441:UFQ786441 UOL786441:UPM786441 UYH786441:UZI786441 VID786441:VJE786441 VRZ786441:VTA786441 WBV786441:WCW786441 WLR786441:WMS786441 WVN786441:WWO786441 F851977:AG851977 JB851977:KC851977 SX851977:TY851977 ACT851977:ADU851977 AMP851977:ANQ851977 AWL851977:AXM851977 BGH851977:BHI851977 BQD851977:BRE851977 BZZ851977:CBA851977 CJV851977:CKW851977 CTR851977:CUS851977 DDN851977:DEO851977 DNJ851977:DOK851977 DXF851977:DYG851977 EHB851977:EIC851977 EQX851977:ERY851977 FAT851977:FBU851977 FKP851977:FLQ851977 FUL851977:FVM851977 GEH851977:GFI851977 GOD851977:GPE851977 GXZ851977:GZA851977 HHV851977:HIW851977 HRR851977:HSS851977 IBN851977:ICO851977 ILJ851977:IMK851977 IVF851977:IWG851977 JFB851977:JGC851977 JOX851977:JPY851977 JYT851977:JZU851977 KIP851977:KJQ851977 KSL851977:KTM851977 LCH851977:LDI851977 LMD851977:LNE851977 LVZ851977:LXA851977 MFV851977:MGW851977 MPR851977:MQS851977 MZN851977:NAO851977 NJJ851977:NKK851977 NTF851977:NUG851977 ODB851977:OEC851977 OMX851977:ONY851977 OWT851977:OXU851977 PGP851977:PHQ851977 PQL851977:PRM851977 QAH851977:QBI851977 QKD851977:QLE851977 QTZ851977:QVA851977 RDV851977:REW851977 RNR851977:ROS851977 RXN851977:RYO851977 SHJ851977:SIK851977 SRF851977:SSG851977 TBB851977:TCC851977 TKX851977:TLY851977 TUT851977:TVU851977 UEP851977:UFQ851977 UOL851977:UPM851977 UYH851977:UZI851977 VID851977:VJE851977 VRZ851977:VTA851977 WBV851977:WCW851977 WLR851977:WMS851977 WVN851977:WWO851977 F917513:AG917513 JB917513:KC917513 SX917513:TY917513 ACT917513:ADU917513 AMP917513:ANQ917513 AWL917513:AXM917513 BGH917513:BHI917513 BQD917513:BRE917513 BZZ917513:CBA917513 CJV917513:CKW917513 CTR917513:CUS917513 DDN917513:DEO917513 DNJ917513:DOK917513 DXF917513:DYG917513 EHB917513:EIC917513 EQX917513:ERY917513 FAT917513:FBU917513 FKP917513:FLQ917513 FUL917513:FVM917513 GEH917513:GFI917513 GOD917513:GPE917513 GXZ917513:GZA917513 HHV917513:HIW917513 HRR917513:HSS917513 IBN917513:ICO917513 ILJ917513:IMK917513 IVF917513:IWG917513 JFB917513:JGC917513 JOX917513:JPY917513 JYT917513:JZU917513 KIP917513:KJQ917513 KSL917513:KTM917513 LCH917513:LDI917513 LMD917513:LNE917513 LVZ917513:LXA917513 MFV917513:MGW917513 MPR917513:MQS917513 MZN917513:NAO917513 NJJ917513:NKK917513 NTF917513:NUG917513 ODB917513:OEC917513 OMX917513:ONY917513 OWT917513:OXU917513 PGP917513:PHQ917513 PQL917513:PRM917513 QAH917513:QBI917513 QKD917513:QLE917513 QTZ917513:QVA917513 RDV917513:REW917513 RNR917513:ROS917513 RXN917513:RYO917513 SHJ917513:SIK917513 SRF917513:SSG917513 TBB917513:TCC917513 TKX917513:TLY917513 TUT917513:TVU917513 UEP917513:UFQ917513 UOL917513:UPM917513 UYH917513:UZI917513 VID917513:VJE917513 VRZ917513:VTA917513 WBV917513:WCW917513 WLR917513:WMS917513 WVN917513:WWO917513 F983049:AG983049 JB983049:KC983049 SX983049:TY983049 ACT983049:ADU983049 AMP983049:ANQ983049 AWL983049:AXM983049 BGH983049:BHI983049 BQD983049:BRE983049 BZZ983049:CBA983049 CJV983049:CKW983049 CTR983049:CUS983049 DDN983049:DEO983049 DNJ983049:DOK983049 DXF983049:DYG983049 EHB983049:EIC983049 EQX983049:ERY983049 FAT983049:FBU983049 FKP983049:FLQ983049 FUL983049:FVM983049 GEH983049:GFI983049 GOD983049:GPE983049 GXZ983049:GZA983049 HHV983049:HIW983049 HRR983049:HSS983049 IBN983049:ICO983049 ILJ983049:IMK983049 IVF983049:IWG983049 JFB983049:JGC983049 JOX983049:JPY983049 JYT983049:JZU983049 KIP983049:KJQ983049 KSL983049:KTM983049 LCH983049:LDI983049 LMD983049:LNE983049 LVZ983049:LXA983049 MFV983049:MGW983049 MPR983049:MQS983049 MZN983049:NAO983049 NJJ983049:NKK983049 NTF983049:NUG983049 ODB983049:OEC983049 OMX983049:ONY983049 OWT983049:OXU983049 PGP983049:PHQ983049 PQL983049:PRM983049 QAH983049:QBI983049 QKD983049:QLE983049 QTZ983049:QVA983049 RDV983049:REW983049 RNR983049:ROS983049 RXN983049:RYO983049 SHJ983049:SIK983049 SRF983049:SSG983049 TBB983049:TCC983049 TKX983049:TLY983049 TUT983049:TVU983049 UEP983049:UFQ983049 UOL983049:UPM983049 UYH983049:UZI983049 VID983049:VJE983049 VRZ983049:VTA983049 WBV983049:WCW983049 WLR983049:WMS983049 WVN983049:WWO983049" xr:uid="{00000000-0002-0000-0900-000001000000}">
      <formula1>$AP$2:$AP$9</formula1>
    </dataValidation>
    <dataValidation type="list" allowBlank="1" showInputMessage="1" showErrorMessage="1" sqref="D10:D49 IZ10:IZ49 SV10:SV49 ACR10:ACR49 AMN10:AMN49 AWJ10:AWJ49 BGF10:BGF49 BQB10:BQB49 BZX10:BZX49 CJT10:CJT49 CTP10:CTP49 DDL10:DDL49 DNH10:DNH49 DXD10:DXD49 EGZ10:EGZ49 EQV10:EQV49 FAR10:FAR49 FKN10:FKN49 FUJ10:FUJ49 GEF10:GEF49 GOB10:GOB49 GXX10:GXX49 HHT10:HHT49 HRP10:HRP49 IBL10:IBL49 ILH10:ILH49 IVD10:IVD49 JEZ10:JEZ49 JOV10:JOV49 JYR10:JYR49 KIN10:KIN49 KSJ10:KSJ49 LCF10:LCF49 LMB10:LMB49 LVX10:LVX49 MFT10:MFT49 MPP10:MPP49 MZL10:MZL49 NJH10:NJH49 NTD10:NTD49 OCZ10:OCZ49 OMV10:OMV49 OWR10:OWR49 PGN10:PGN49 PQJ10:PQJ49 QAF10:QAF49 QKB10:QKB49 QTX10:QTX49 RDT10:RDT49 RNP10:RNP49 RXL10:RXL49 SHH10:SHH49 SRD10:SRD49 TAZ10:TAZ49 TKV10:TKV49 TUR10:TUR49 UEN10:UEN49 UOJ10:UOJ49 UYF10:UYF49 VIB10:VIB49 VRX10:VRX49 WBT10:WBT49 WLP10:WLP49 WVL10:WVL49 D65546:D65585 IZ65546:IZ65585 SV65546:SV65585 ACR65546:ACR65585 AMN65546:AMN65585 AWJ65546:AWJ65585 BGF65546:BGF65585 BQB65546:BQB65585 BZX65546:BZX65585 CJT65546:CJT65585 CTP65546:CTP65585 DDL65546:DDL65585 DNH65546:DNH65585 DXD65546:DXD65585 EGZ65546:EGZ65585 EQV65546:EQV65585 FAR65546:FAR65585 FKN65546:FKN65585 FUJ65546:FUJ65585 GEF65546:GEF65585 GOB65546:GOB65585 GXX65546:GXX65585 HHT65546:HHT65585 HRP65546:HRP65585 IBL65546:IBL65585 ILH65546:ILH65585 IVD65546:IVD65585 JEZ65546:JEZ65585 JOV65546:JOV65585 JYR65546:JYR65585 KIN65546:KIN65585 KSJ65546:KSJ65585 LCF65546:LCF65585 LMB65546:LMB65585 LVX65546:LVX65585 MFT65546:MFT65585 MPP65546:MPP65585 MZL65546:MZL65585 NJH65546:NJH65585 NTD65546:NTD65585 OCZ65546:OCZ65585 OMV65546:OMV65585 OWR65546:OWR65585 PGN65546:PGN65585 PQJ65546:PQJ65585 QAF65546:QAF65585 QKB65546:QKB65585 QTX65546:QTX65585 RDT65546:RDT65585 RNP65546:RNP65585 RXL65546:RXL65585 SHH65546:SHH65585 SRD65546:SRD65585 TAZ65546:TAZ65585 TKV65546:TKV65585 TUR65546:TUR65585 UEN65546:UEN65585 UOJ65546:UOJ65585 UYF65546:UYF65585 VIB65546:VIB65585 VRX65546:VRX65585 WBT65546:WBT65585 WLP65546:WLP65585 WVL65546:WVL65585 D131082:D131121 IZ131082:IZ131121 SV131082:SV131121 ACR131082:ACR131121 AMN131082:AMN131121 AWJ131082:AWJ131121 BGF131082:BGF131121 BQB131082:BQB131121 BZX131082:BZX131121 CJT131082:CJT131121 CTP131082:CTP131121 DDL131082:DDL131121 DNH131082:DNH131121 DXD131082:DXD131121 EGZ131082:EGZ131121 EQV131082:EQV131121 FAR131082:FAR131121 FKN131082:FKN131121 FUJ131082:FUJ131121 GEF131082:GEF131121 GOB131082:GOB131121 GXX131082:GXX131121 HHT131082:HHT131121 HRP131082:HRP131121 IBL131082:IBL131121 ILH131082:ILH131121 IVD131082:IVD131121 JEZ131082:JEZ131121 JOV131082:JOV131121 JYR131082:JYR131121 KIN131082:KIN131121 KSJ131082:KSJ131121 LCF131082:LCF131121 LMB131082:LMB131121 LVX131082:LVX131121 MFT131082:MFT131121 MPP131082:MPP131121 MZL131082:MZL131121 NJH131082:NJH131121 NTD131082:NTD131121 OCZ131082:OCZ131121 OMV131082:OMV131121 OWR131082:OWR131121 PGN131082:PGN131121 PQJ131082:PQJ131121 QAF131082:QAF131121 QKB131082:QKB131121 QTX131082:QTX131121 RDT131082:RDT131121 RNP131082:RNP131121 RXL131082:RXL131121 SHH131082:SHH131121 SRD131082:SRD131121 TAZ131082:TAZ131121 TKV131082:TKV131121 TUR131082:TUR131121 UEN131082:UEN131121 UOJ131082:UOJ131121 UYF131082:UYF131121 VIB131082:VIB131121 VRX131082:VRX131121 WBT131082:WBT131121 WLP131082:WLP131121 WVL131082:WVL131121 D196618:D196657 IZ196618:IZ196657 SV196618:SV196657 ACR196618:ACR196657 AMN196618:AMN196657 AWJ196618:AWJ196657 BGF196618:BGF196657 BQB196618:BQB196657 BZX196618:BZX196657 CJT196618:CJT196657 CTP196618:CTP196657 DDL196618:DDL196657 DNH196618:DNH196657 DXD196618:DXD196657 EGZ196618:EGZ196657 EQV196618:EQV196657 FAR196618:FAR196657 FKN196618:FKN196657 FUJ196618:FUJ196657 GEF196618:GEF196657 GOB196618:GOB196657 GXX196618:GXX196657 HHT196618:HHT196657 HRP196618:HRP196657 IBL196618:IBL196657 ILH196618:ILH196657 IVD196618:IVD196657 JEZ196618:JEZ196657 JOV196618:JOV196657 JYR196618:JYR196657 KIN196618:KIN196657 KSJ196618:KSJ196657 LCF196618:LCF196657 LMB196618:LMB196657 LVX196618:LVX196657 MFT196618:MFT196657 MPP196618:MPP196657 MZL196618:MZL196657 NJH196618:NJH196657 NTD196618:NTD196657 OCZ196618:OCZ196657 OMV196618:OMV196657 OWR196618:OWR196657 PGN196618:PGN196657 PQJ196618:PQJ196657 QAF196618:QAF196657 QKB196618:QKB196657 QTX196618:QTX196657 RDT196618:RDT196657 RNP196618:RNP196657 RXL196618:RXL196657 SHH196618:SHH196657 SRD196618:SRD196657 TAZ196618:TAZ196657 TKV196618:TKV196657 TUR196618:TUR196657 UEN196618:UEN196657 UOJ196618:UOJ196657 UYF196618:UYF196657 VIB196618:VIB196657 VRX196618:VRX196657 WBT196618:WBT196657 WLP196618:WLP196657 WVL196618:WVL196657 D262154:D262193 IZ262154:IZ262193 SV262154:SV262193 ACR262154:ACR262193 AMN262154:AMN262193 AWJ262154:AWJ262193 BGF262154:BGF262193 BQB262154:BQB262193 BZX262154:BZX262193 CJT262154:CJT262193 CTP262154:CTP262193 DDL262154:DDL262193 DNH262154:DNH262193 DXD262154:DXD262193 EGZ262154:EGZ262193 EQV262154:EQV262193 FAR262154:FAR262193 FKN262154:FKN262193 FUJ262154:FUJ262193 GEF262154:GEF262193 GOB262154:GOB262193 GXX262154:GXX262193 HHT262154:HHT262193 HRP262154:HRP262193 IBL262154:IBL262193 ILH262154:ILH262193 IVD262154:IVD262193 JEZ262154:JEZ262193 JOV262154:JOV262193 JYR262154:JYR262193 KIN262154:KIN262193 KSJ262154:KSJ262193 LCF262154:LCF262193 LMB262154:LMB262193 LVX262154:LVX262193 MFT262154:MFT262193 MPP262154:MPP262193 MZL262154:MZL262193 NJH262154:NJH262193 NTD262154:NTD262193 OCZ262154:OCZ262193 OMV262154:OMV262193 OWR262154:OWR262193 PGN262154:PGN262193 PQJ262154:PQJ262193 QAF262154:QAF262193 QKB262154:QKB262193 QTX262154:QTX262193 RDT262154:RDT262193 RNP262154:RNP262193 RXL262154:RXL262193 SHH262154:SHH262193 SRD262154:SRD262193 TAZ262154:TAZ262193 TKV262154:TKV262193 TUR262154:TUR262193 UEN262154:UEN262193 UOJ262154:UOJ262193 UYF262154:UYF262193 VIB262154:VIB262193 VRX262154:VRX262193 WBT262154:WBT262193 WLP262154:WLP262193 WVL262154:WVL262193 D327690:D327729 IZ327690:IZ327729 SV327690:SV327729 ACR327690:ACR327729 AMN327690:AMN327729 AWJ327690:AWJ327729 BGF327690:BGF327729 BQB327690:BQB327729 BZX327690:BZX327729 CJT327690:CJT327729 CTP327690:CTP327729 DDL327690:DDL327729 DNH327690:DNH327729 DXD327690:DXD327729 EGZ327690:EGZ327729 EQV327690:EQV327729 FAR327690:FAR327729 FKN327690:FKN327729 FUJ327690:FUJ327729 GEF327690:GEF327729 GOB327690:GOB327729 GXX327690:GXX327729 HHT327690:HHT327729 HRP327690:HRP327729 IBL327690:IBL327729 ILH327690:ILH327729 IVD327690:IVD327729 JEZ327690:JEZ327729 JOV327690:JOV327729 JYR327690:JYR327729 KIN327690:KIN327729 KSJ327690:KSJ327729 LCF327690:LCF327729 LMB327690:LMB327729 LVX327690:LVX327729 MFT327690:MFT327729 MPP327690:MPP327729 MZL327690:MZL327729 NJH327690:NJH327729 NTD327690:NTD327729 OCZ327690:OCZ327729 OMV327690:OMV327729 OWR327690:OWR327729 PGN327690:PGN327729 PQJ327690:PQJ327729 QAF327690:QAF327729 QKB327690:QKB327729 QTX327690:QTX327729 RDT327690:RDT327729 RNP327690:RNP327729 RXL327690:RXL327729 SHH327690:SHH327729 SRD327690:SRD327729 TAZ327690:TAZ327729 TKV327690:TKV327729 TUR327690:TUR327729 UEN327690:UEN327729 UOJ327690:UOJ327729 UYF327690:UYF327729 VIB327690:VIB327729 VRX327690:VRX327729 WBT327690:WBT327729 WLP327690:WLP327729 WVL327690:WVL327729 D393226:D393265 IZ393226:IZ393265 SV393226:SV393265 ACR393226:ACR393265 AMN393226:AMN393265 AWJ393226:AWJ393265 BGF393226:BGF393265 BQB393226:BQB393265 BZX393226:BZX393265 CJT393226:CJT393265 CTP393226:CTP393265 DDL393226:DDL393265 DNH393226:DNH393265 DXD393226:DXD393265 EGZ393226:EGZ393265 EQV393226:EQV393265 FAR393226:FAR393265 FKN393226:FKN393265 FUJ393226:FUJ393265 GEF393226:GEF393265 GOB393226:GOB393265 GXX393226:GXX393265 HHT393226:HHT393265 HRP393226:HRP393265 IBL393226:IBL393265 ILH393226:ILH393265 IVD393226:IVD393265 JEZ393226:JEZ393265 JOV393226:JOV393265 JYR393226:JYR393265 KIN393226:KIN393265 KSJ393226:KSJ393265 LCF393226:LCF393265 LMB393226:LMB393265 LVX393226:LVX393265 MFT393226:MFT393265 MPP393226:MPP393265 MZL393226:MZL393265 NJH393226:NJH393265 NTD393226:NTD393265 OCZ393226:OCZ393265 OMV393226:OMV393265 OWR393226:OWR393265 PGN393226:PGN393265 PQJ393226:PQJ393265 QAF393226:QAF393265 QKB393226:QKB393265 QTX393226:QTX393265 RDT393226:RDT393265 RNP393226:RNP393265 RXL393226:RXL393265 SHH393226:SHH393265 SRD393226:SRD393265 TAZ393226:TAZ393265 TKV393226:TKV393265 TUR393226:TUR393265 UEN393226:UEN393265 UOJ393226:UOJ393265 UYF393226:UYF393265 VIB393226:VIB393265 VRX393226:VRX393265 WBT393226:WBT393265 WLP393226:WLP393265 WVL393226:WVL393265 D458762:D458801 IZ458762:IZ458801 SV458762:SV458801 ACR458762:ACR458801 AMN458762:AMN458801 AWJ458762:AWJ458801 BGF458762:BGF458801 BQB458762:BQB458801 BZX458762:BZX458801 CJT458762:CJT458801 CTP458762:CTP458801 DDL458762:DDL458801 DNH458762:DNH458801 DXD458762:DXD458801 EGZ458762:EGZ458801 EQV458762:EQV458801 FAR458762:FAR458801 FKN458762:FKN458801 FUJ458762:FUJ458801 GEF458762:GEF458801 GOB458762:GOB458801 GXX458762:GXX458801 HHT458762:HHT458801 HRP458762:HRP458801 IBL458762:IBL458801 ILH458762:ILH458801 IVD458762:IVD458801 JEZ458762:JEZ458801 JOV458762:JOV458801 JYR458762:JYR458801 KIN458762:KIN458801 KSJ458762:KSJ458801 LCF458762:LCF458801 LMB458762:LMB458801 LVX458762:LVX458801 MFT458762:MFT458801 MPP458762:MPP458801 MZL458762:MZL458801 NJH458762:NJH458801 NTD458762:NTD458801 OCZ458762:OCZ458801 OMV458762:OMV458801 OWR458762:OWR458801 PGN458762:PGN458801 PQJ458762:PQJ458801 QAF458762:QAF458801 QKB458762:QKB458801 QTX458762:QTX458801 RDT458762:RDT458801 RNP458762:RNP458801 RXL458762:RXL458801 SHH458762:SHH458801 SRD458762:SRD458801 TAZ458762:TAZ458801 TKV458762:TKV458801 TUR458762:TUR458801 UEN458762:UEN458801 UOJ458762:UOJ458801 UYF458762:UYF458801 VIB458762:VIB458801 VRX458762:VRX458801 WBT458762:WBT458801 WLP458762:WLP458801 WVL458762:WVL458801 D524298:D524337 IZ524298:IZ524337 SV524298:SV524337 ACR524298:ACR524337 AMN524298:AMN524337 AWJ524298:AWJ524337 BGF524298:BGF524337 BQB524298:BQB524337 BZX524298:BZX524337 CJT524298:CJT524337 CTP524298:CTP524337 DDL524298:DDL524337 DNH524298:DNH524337 DXD524298:DXD524337 EGZ524298:EGZ524337 EQV524298:EQV524337 FAR524298:FAR524337 FKN524298:FKN524337 FUJ524298:FUJ524337 GEF524298:GEF524337 GOB524298:GOB524337 GXX524298:GXX524337 HHT524298:HHT524337 HRP524298:HRP524337 IBL524298:IBL524337 ILH524298:ILH524337 IVD524298:IVD524337 JEZ524298:JEZ524337 JOV524298:JOV524337 JYR524298:JYR524337 KIN524298:KIN524337 KSJ524298:KSJ524337 LCF524298:LCF524337 LMB524298:LMB524337 LVX524298:LVX524337 MFT524298:MFT524337 MPP524298:MPP524337 MZL524298:MZL524337 NJH524298:NJH524337 NTD524298:NTD524337 OCZ524298:OCZ524337 OMV524298:OMV524337 OWR524298:OWR524337 PGN524298:PGN524337 PQJ524298:PQJ524337 QAF524298:QAF524337 QKB524298:QKB524337 QTX524298:QTX524337 RDT524298:RDT524337 RNP524298:RNP524337 RXL524298:RXL524337 SHH524298:SHH524337 SRD524298:SRD524337 TAZ524298:TAZ524337 TKV524298:TKV524337 TUR524298:TUR524337 UEN524298:UEN524337 UOJ524298:UOJ524337 UYF524298:UYF524337 VIB524298:VIB524337 VRX524298:VRX524337 WBT524298:WBT524337 WLP524298:WLP524337 WVL524298:WVL524337 D589834:D589873 IZ589834:IZ589873 SV589834:SV589873 ACR589834:ACR589873 AMN589834:AMN589873 AWJ589834:AWJ589873 BGF589834:BGF589873 BQB589834:BQB589873 BZX589834:BZX589873 CJT589834:CJT589873 CTP589834:CTP589873 DDL589834:DDL589873 DNH589834:DNH589873 DXD589834:DXD589873 EGZ589834:EGZ589873 EQV589834:EQV589873 FAR589834:FAR589873 FKN589834:FKN589873 FUJ589834:FUJ589873 GEF589834:GEF589873 GOB589834:GOB589873 GXX589834:GXX589873 HHT589834:HHT589873 HRP589834:HRP589873 IBL589834:IBL589873 ILH589834:ILH589873 IVD589834:IVD589873 JEZ589834:JEZ589873 JOV589834:JOV589873 JYR589834:JYR589873 KIN589834:KIN589873 KSJ589834:KSJ589873 LCF589834:LCF589873 LMB589834:LMB589873 LVX589834:LVX589873 MFT589834:MFT589873 MPP589834:MPP589873 MZL589834:MZL589873 NJH589834:NJH589873 NTD589834:NTD589873 OCZ589834:OCZ589873 OMV589834:OMV589873 OWR589834:OWR589873 PGN589834:PGN589873 PQJ589834:PQJ589873 QAF589834:QAF589873 QKB589834:QKB589873 QTX589834:QTX589873 RDT589834:RDT589873 RNP589834:RNP589873 RXL589834:RXL589873 SHH589834:SHH589873 SRD589834:SRD589873 TAZ589834:TAZ589873 TKV589834:TKV589873 TUR589834:TUR589873 UEN589834:UEN589873 UOJ589834:UOJ589873 UYF589834:UYF589873 VIB589834:VIB589873 VRX589834:VRX589873 WBT589834:WBT589873 WLP589834:WLP589873 WVL589834:WVL589873 D655370:D655409 IZ655370:IZ655409 SV655370:SV655409 ACR655370:ACR655409 AMN655370:AMN655409 AWJ655370:AWJ655409 BGF655370:BGF655409 BQB655370:BQB655409 BZX655370:BZX655409 CJT655370:CJT655409 CTP655370:CTP655409 DDL655370:DDL655409 DNH655370:DNH655409 DXD655370:DXD655409 EGZ655370:EGZ655409 EQV655370:EQV655409 FAR655370:FAR655409 FKN655370:FKN655409 FUJ655370:FUJ655409 GEF655370:GEF655409 GOB655370:GOB655409 GXX655370:GXX655409 HHT655370:HHT655409 HRP655370:HRP655409 IBL655370:IBL655409 ILH655370:ILH655409 IVD655370:IVD655409 JEZ655370:JEZ655409 JOV655370:JOV655409 JYR655370:JYR655409 KIN655370:KIN655409 KSJ655370:KSJ655409 LCF655370:LCF655409 LMB655370:LMB655409 LVX655370:LVX655409 MFT655370:MFT655409 MPP655370:MPP655409 MZL655370:MZL655409 NJH655370:NJH655409 NTD655370:NTD655409 OCZ655370:OCZ655409 OMV655370:OMV655409 OWR655370:OWR655409 PGN655370:PGN655409 PQJ655370:PQJ655409 QAF655370:QAF655409 QKB655370:QKB655409 QTX655370:QTX655409 RDT655370:RDT655409 RNP655370:RNP655409 RXL655370:RXL655409 SHH655370:SHH655409 SRD655370:SRD655409 TAZ655370:TAZ655409 TKV655370:TKV655409 TUR655370:TUR655409 UEN655370:UEN655409 UOJ655370:UOJ655409 UYF655370:UYF655409 VIB655370:VIB655409 VRX655370:VRX655409 WBT655370:WBT655409 WLP655370:WLP655409 WVL655370:WVL655409 D720906:D720945 IZ720906:IZ720945 SV720906:SV720945 ACR720906:ACR720945 AMN720906:AMN720945 AWJ720906:AWJ720945 BGF720906:BGF720945 BQB720906:BQB720945 BZX720906:BZX720945 CJT720906:CJT720945 CTP720906:CTP720945 DDL720906:DDL720945 DNH720906:DNH720945 DXD720906:DXD720945 EGZ720906:EGZ720945 EQV720906:EQV720945 FAR720906:FAR720945 FKN720906:FKN720945 FUJ720906:FUJ720945 GEF720906:GEF720945 GOB720906:GOB720945 GXX720906:GXX720945 HHT720906:HHT720945 HRP720906:HRP720945 IBL720906:IBL720945 ILH720906:ILH720945 IVD720906:IVD720945 JEZ720906:JEZ720945 JOV720906:JOV720945 JYR720906:JYR720945 KIN720906:KIN720945 KSJ720906:KSJ720945 LCF720906:LCF720945 LMB720906:LMB720945 LVX720906:LVX720945 MFT720906:MFT720945 MPP720906:MPP720945 MZL720906:MZL720945 NJH720906:NJH720945 NTD720906:NTD720945 OCZ720906:OCZ720945 OMV720906:OMV720945 OWR720906:OWR720945 PGN720906:PGN720945 PQJ720906:PQJ720945 QAF720906:QAF720945 QKB720906:QKB720945 QTX720906:QTX720945 RDT720906:RDT720945 RNP720906:RNP720945 RXL720906:RXL720945 SHH720906:SHH720945 SRD720906:SRD720945 TAZ720906:TAZ720945 TKV720906:TKV720945 TUR720906:TUR720945 UEN720906:UEN720945 UOJ720906:UOJ720945 UYF720906:UYF720945 VIB720906:VIB720945 VRX720906:VRX720945 WBT720906:WBT720945 WLP720906:WLP720945 WVL720906:WVL720945 D786442:D786481 IZ786442:IZ786481 SV786442:SV786481 ACR786442:ACR786481 AMN786442:AMN786481 AWJ786442:AWJ786481 BGF786442:BGF786481 BQB786442:BQB786481 BZX786442:BZX786481 CJT786442:CJT786481 CTP786442:CTP786481 DDL786442:DDL786481 DNH786442:DNH786481 DXD786442:DXD786481 EGZ786442:EGZ786481 EQV786442:EQV786481 FAR786442:FAR786481 FKN786442:FKN786481 FUJ786442:FUJ786481 GEF786442:GEF786481 GOB786442:GOB786481 GXX786442:GXX786481 HHT786442:HHT786481 HRP786442:HRP786481 IBL786442:IBL786481 ILH786442:ILH786481 IVD786442:IVD786481 JEZ786442:JEZ786481 JOV786442:JOV786481 JYR786442:JYR786481 KIN786442:KIN786481 KSJ786442:KSJ786481 LCF786442:LCF786481 LMB786442:LMB786481 LVX786442:LVX786481 MFT786442:MFT786481 MPP786442:MPP786481 MZL786442:MZL786481 NJH786442:NJH786481 NTD786442:NTD786481 OCZ786442:OCZ786481 OMV786442:OMV786481 OWR786442:OWR786481 PGN786442:PGN786481 PQJ786442:PQJ786481 QAF786442:QAF786481 QKB786442:QKB786481 QTX786442:QTX786481 RDT786442:RDT786481 RNP786442:RNP786481 RXL786442:RXL786481 SHH786442:SHH786481 SRD786442:SRD786481 TAZ786442:TAZ786481 TKV786442:TKV786481 TUR786442:TUR786481 UEN786442:UEN786481 UOJ786442:UOJ786481 UYF786442:UYF786481 VIB786442:VIB786481 VRX786442:VRX786481 WBT786442:WBT786481 WLP786442:WLP786481 WVL786442:WVL786481 D851978:D852017 IZ851978:IZ852017 SV851978:SV852017 ACR851978:ACR852017 AMN851978:AMN852017 AWJ851978:AWJ852017 BGF851978:BGF852017 BQB851978:BQB852017 BZX851978:BZX852017 CJT851978:CJT852017 CTP851978:CTP852017 DDL851978:DDL852017 DNH851978:DNH852017 DXD851978:DXD852017 EGZ851978:EGZ852017 EQV851978:EQV852017 FAR851978:FAR852017 FKN851978:FKN852017 FUJ851978:FUJ852017 GEF851978:GEF852017 GOB851978:GOB852017 GXX851978:GXX852017 HHT851978:HHT852017 HRP851978:HRP852017 IBL851978:IBL852017 ILH851978:ILH852017 IVD851978:IVD852017 JEZ851978:JEZ852017 JOV851978:JOV852017 JYR851978:JYR852017 KIN851978:KIN852017 KSJ851978:KSJ852017 LCF851978:LCF852017 LMB851978:LMB852017 LVX851978:LVX852017 MFT851978:MFT852017 MPP851978:MPP852017 MZL851978:MZL852017 NJH851978:NJH852017 NTD851978:NTD852017 OCZ851978:OCZ852017 OMV851978:OMV852017 OWR851978:OWR852017 PGN851978:PGN852017 PQJ851978:PQJ852017 QAF851978:QAF852017 QKB851978:QKB852017 QTX851978:QTX852017 RDT851978:RDT852017 RNP851978:RNP852017 RXL851978:RXL852017 SHH851978:SHH852017 SRD851978:SRD852017 TAZ851978:TAZ852017 TKV851978:TKV852017 TUR851978:TUR852017 UEN851978:UEN852017 UOJ851978:UOJ852017 UYF851978:UYF852017 VIB851978:VIB852017 VRX851978:VRX852017 WBT851978:WBT852017 WLP851978:WLP852017 WVL851978:WVL852017 D917514:D917553 IZ917514:IZ917553 SV917514:SV917553 ACR917514:ACR917553 AMN917514:AMN917553 AWJ917514:AWJ917553 BGF917514:BGF917553 BQB917514:BQB917553 BZX917514:BZX917553 CJT917514:CJT917553 CTP917514:CTP917553 DDL917514:DDL917553 DNH917514:DNH917553 DXD917514:DXD917553 EGZ917514:EGZ917553 EQV917514:EQV917553 FAR917514:FAR917553 FKN917514:FKN917553 FUJ917514:FUJ917553 GEF917514:GEF917553 GOB917514:GOB917553 GXX917514:GXX917553 HHT917514:HHT917553 HRP917514:HRP917553 IBL917514:IBL917553 ILH917514:ILH917553 IVD917514:IVD917553 JEZ917514:JEZ917553 JOV917514:JOV917553 JYR917514:JYR917553 KIN917514:KIN917553 KSJ917514:KSJ917553 LCF917514:LCF917553 LMB917514:LMB917553 LVX917514:LVX917553 MFT917514:MFT917553 MPP917514:MPP917553 MZL917514:MZL917553 NJH917514:NJH917553 NTD917514:NTD917553 OCZ917514:OCZ917553 OMV917514:OMV917553 OWR917514:OWR917553 PGN917514:PGN917553 PQJ917514:PQJ917553 QAF917514:QAF917553 QKB917514:QKB917553 QTX917514:QTX917553 RDT917514:RDT917553 RNP917514:RNP917553 RXL917514:RXL917553 SHH917514:SHH917553 SRD917514:SRD917553 TAZ917514:TAZ917553 TKV917514:TKV917553 TUR917514:TUR917553 UEN917514:UEN917553 UOJ917514:UOJ917553 UYF917514:UYF917553 VIB917514:VIB917553 VRX917514:VRX917553 WBT917514:WBT917553 WLP917514:WLP917553 WVL917514:WVL917553 D983050:D983089 IZ983050:IZ983089 SV983050:SV983089 ACR983050:ACR983089 AMN983050:AMN983089 AWJ983050:AWJ983089 BGF983050:BGF983089 BQB983050:BQB983089 BZX983050:BZX983089 CJT983050:CJT983089 CTP983050:CTP983089 DDL983050:DDL983089 DNH983050:DNH983089 DXD983050:DXD983089 EGZ983050:EGZ983089 EQV983050:EQV983089 FAR983050:FAR983089 FKN983050:FKN983089 FUJ983050:FUJ983089 GEF983050:GEF983089 GOB983050:GOB983089 GXX983050:GXX983089 HHT983050:HHT983089 HRP983050:HRP983089 IBL983050:IBL983089 ILH983050:ILH983089 IVD983050:IVD983089 JEZ983050:JEZ983089 JOV983050:JOV983089 JYR983050:JYR983089 KIN983050:KIN983089 KSJ983050:KSJ983089 LCF983050:LCF983089 LMB983050:LMB983089 LVX983050:LVX983089 MFT983050:MFT983089 MPP983050:MPP983089 MZL983050:MZL983089 NJH983050:NJH983089 NTD983050:NTD983089 OCZ983050:OCZ983089 OMV983050:OMV983089 OWR983050:OWR983089 PGN983050:PGN983089 PQJ983050:PQJ983089 QAF983050:QAF983089 QKB983050:QKB983089 QTX983050:QTX983089 RDT983050:RDT983089 RNP983050:RNP983089 RXL983050:RXL983089 SHH983050:SHH983089 SRD983050:SRD983089 TAZ983050:TAZ983089 TKV983050:TKV983089 TUR983050:TUR983089 UEN983050:UEN983089 UOJ983050:UOJ983089 UYF983050:UYF983089 VIB983050:VIB983089 VRX983050:VRX983089 WBT983050:WBT983089 WLP983050:WLP983089 WVL983050:WVL983089" xr:uid="{00000000-0002-0000-0900-000002000000}">
      <formula1>$AN$2:$AN$6</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rowBreaks count="1" manualBreakCount="1">
    <brk id="46" max="37"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B1:Q170"/>
  <sheetViews>
    <sheetView view="pageBreakPreview" zoomScaleNormal="100" zoomScaleSheetLayoutView="100" workbookViewId="0"/>
  </sheetViews>
  <sheetFormatPr defaultRowHeight="13.5"/>
  <cols>
    <col min="1" max="1" width="1.875" style="192" customWidth="1"/>
    <col min="2" max="2" width="3.5" style="192" customWidth="1"/>
    <col min="3" max="14" width="9.625" style="192" customWidth="1"/>
    <col min="15" max="15" width="12.125" style="192" customWidth="1"/>
    <col min="16" max="16" width="2.125" style="192" customWidth="1"/>
    <col min="17" max="256" width="9" style="192"/>
    <col min="257" max="257" width="1.875" style="192" customWidth="1"/>
    <col min="258" max="258" width="3.5" style="192" customWidth="1"/>
    <col min="259" max="270" width="9.625" style="192" customWidth="1"/>
    <col min="271" max="271" width="12.125" style="192" customWidth="1"/>
    <col min="272" max="272" width="2.125" style="192" customWidth="1"/>
    <col min="273" max="512" width="9" style="192"/>
    <col min="513" max="513" width="1.875" style="192" customWidth="1"/>
    <col min="514" max="514" width="3.5" style="192" customWidth="1"/>
    <col min="515" max="526" width="9.625" style="192" customWidth="1"/>
    <col min="527" max="527" width="12.125" style="192" customWidth="1"/>
    <col min="528" max="528" width="2.125" style="192" customWidth="1"/>
    <col min="529" max="768" width="9" style="192"/>
    <col min="769" max="769" width="1.875" style="192" customWidth="1"/>
    <col min="770" max="770" width="3.5" style="192" customWidth="1"/>
    <col min="771" max="782" width="9.625" style="192" customWidth="1"/>
    <col min="783" max="783" width="12.125" style="192" customWidth="1"/>
    <col min="784" max="784" width="2.125" style="192" customWidth="1"/>
    <col min="785" max="1024" width="9" style="192"/>
    <col min="1025" max="1025" width="1.875" style="192" customWidth="1"/>
    <col min="1026" max="1026" width="3.5" style="192" customWidth="1"/>
    <col min="1027" max="1038" width="9.625" style="192" customWidth="1"/>
    <col min="1039" max="1039" width="12.125" style="192" customWidth="1"/>
    <col min="1040" max="1040" width="2.125" style="192" customWidth="1"/>
    <col min="1041" max="1280" width="9" style="192"/>
    <col min="1281" max="1281" width="1.875" style="192" customWidth="1"/>
    <col min="1282" max="1282" width="3.5" style="192" customWidth="1"/>
    <col min="1283" max="1294" width="9.625" style="192" customWidth="1"/>
    <col min="1295" max="1295" width="12.125" style="192" customWidth="1"/>
    <col min="1296" max="1296" width="2.125" style="192" customWidth="1"/>
    <col min="1297" max="1536" width="9" style="192"/>
    <col min="1537" max="1537" width="1.875" style="192" customWidth="1"/>
    <col min="1538" max="1538" width="3.5" style="192" customWidth="1"/>
    <col min="1539" max="1550" width="9.625" style="192" customWidth="1"/>
    <col min="1551" max="1551" width="12.125" style="192" customWidth="1"/>
    <col min="1552" max="1552" width="2.125" style="192" customWidth="1"/>
    <col min="1553" max="1792" width="9" style="192"/>
    <col min="1793" max="1793" width="1.875" style="192" customWidth="1"/>
    <col min="1794" max="1794" width="3.5" style="192" customWidth="1"/>
    <col min="1795" max="1806" width="9.625" style="192" customWidth="1"/>
    <col min="1807" max="1807" width="12.125" style="192" customWidth="1"/>
    <col min="1808" max="1808" width="2.125" style="192" customWidth="1"/>
    <col min="1809" max="2048" width="9" style="192"/>
    <col min="2049" max="2049" width="1.875" style="192" customWidth="1"/>
    <col min="2050" max="2050" width="3.5" style="192" customWidth="1"/>
    <col min="2051" max="2062" width="9.625" style="192" customWidth="1"/>
    <col min="2063" max="2063" width="12.125" style="192" customWidth="1"/>
    <col min="2064" max="2064" width="2.125" style="192" customWidth="1"/>
    <col min="2065" max="2304" width="9" style="192"/>
    <col min="2305" max="2305" width="1.875" style="192" customWidth="1"/>
    <col min="2306" max="2306" width="3.5" style="192" customWidth="1"/>
    <col min="2307" max="2318" width="9.625" style="192" customWidth="1"/>
    <col min="2319" max="2319" width="12.125" style="192" customWidth="1"/>
    <col min="2320" max="2320" width="2.125" style="192" customWidth="1"/>
    <col min="2321" max="2560" width="9" style="192"/>
    <col min="2561" max="2561" width="1.875" style="192" customWidth="1"/>
    <col min="2562" max="2562" width="3.5" style="192" customWidth="1"/>
    <col min="2563" max="2574" width="9.625" style="192" customWidth="1"/>
    <col min="2575" max="2575" width="12.125" style="192" customWidth="1"/>
    <col min="2576" max="2576" width="2.125" style="192" customWidth="1"/>
    <col min="2577" max="2816" width="9" style="192"/>
    <col min="2817" max="2817" width="1.875" style="192" customWidth="1"/>
    <col min="2818" max="2818" width="3.5" style="192" customWidth="1"/>
    <col min="2819" max="2830" width="9.625" style="192" customWidth="1"/>
    <col min="2831" max="2831" width="12.125" style="192" customWidth="1"/>
    <col min="2832" max="2832" width="2.125" style="192" customWidth="1"/>
    <col min="2833" max="3072" width="9" style="192"/>
    <col min="3073" max="3073" width="1.875" style="192" customWidth="1"/>
    <col min="3074" max="3074" width="3.5" style="192" customWidth="1"/>
    <col min="3075" max="3086" width="9.625" style="192" customWidth="1"/>
    <col min="3087" max="3087" width="12.125" style="192" customWidth="1"/>
    <col min="3088" max="3088" width="2.125" style="192" customWidth="1"/>
    <col min="3089" max="3328" width="9" style="192"/>
    <col min="3329" max="3329" width="1.875" style="192" customWidth="1"/>
    <col min="3330" max="3330" width="3.5" style="192" customWidth="1"/>
    <col min="3331" max="3342" width="9.625" style="192" customWidth="1"/>
    <col min="3343" max="3343" width="12.125" style="192" customWidth="1"/>
    <col min="3344" max="3344" width="2.125" style="192" customWidth="1"/>
    <col min="3345" max="3584" width="9" style="192"/>
    <col min="3585" max="3585" width="1.875" style="192" customWidth="1"/>
    <col min="3586" max="3586" width="3.5" style="192" customWidth="1"/>
    <col min="3587" max="3598" width="9.625" style="192" customWidth="1"/>
    <col min="3599" max="3599" width="12.125" style="192" customWidth="1"/>
    <col min="3600" max="3600" width="2.125" style="192" customWidth="1"/>
    <col min="3601" max="3840" width="9" style="192"/>
    <col min="3841" max="3841" width="1.875" style="192" customWidth="1"/>
    <col min="3842" max="3842" width="3.5" style="192" customWidth="1"/>
    <col min="3843" max="3854" width="9.625" style="192" customWidth="1"/>
    <col min="3855" max="3855" width="12.125" style="192" customWidth="1"/>
    <col min="3856" max="3856" width="2.125" style="192" customWidth="1"/>
    <col min="3857" max="4096" width="9" style="192"/>
    <col min="4097" max="4097" width="1.875" style="192" customWidth="1"/>
    <col min="4098" max="4098" width="3.5" style="192" customWidth="1"/>
    <col min="4099" max="4110" width="9.625" style="192" customWidth="1"/>
    <col min="4111" max="4111" width="12.125" style="192" customWidth="1"/>
    <col min="4112" max="4112" width="2.125" style="192" customWidth="1"/>
    <col min="4113" max="4352" width="9" style="192"/>
    <col min="4353" max="4353" width="1.875" style="192" customWidth="1"/>
    <col min="4354" max="4354" width="3.5" style="192" customWidth="1"/>
    <col min="4355" max="4366" width="9.625" style="192" customWidth="1"/>
    <col min="4367" max="4367" width="12.125" style="192" customWidth="1"/>
    <col min="4368" max="4368" width="2.125" style="192" customWidth="1"/>
    <col min="4369" max="4608" width="9" style="192"/>
    <col min="4609" max="4609" width="1.875" style="192" customWidth="1"/>
    <col min="4610" max="4610" width="3.5" style="192" customWidth="1"/>
    <col min="4611" max="4622" width="9.625" style="192" customWidth="1"/>
    <col min="4623" max="4623" width="12.125" style="192" customWidth="1"/>
    <col min="4624" max="4624" width="2.125" style="192" customWidth="1"/>
    <col min="4625" max="4864" width="9" style="192"/>
    <col min="4865" max="4865" width="1.875" style="192" customWidth="1"/>
    <col min="4866" max="4866" width="3.5" style="192" customWidth="1"/>
    <col min="4867" max="4878" width="9.625" style="192" customWidth="1"/>
    <col min="4879" max="4879" width="12.125" style="192" customWidth="1"/>
    <col min="4880" max="4880" width="2.125" style="192" customWidth="1"/>
    <col min="4881" max="5120" width="9" style="192"/>
    <col min="5121" max="5121" width="1.875" style="192" customWidth="1"/>
    <col min="5122" max="5122" width="3.5" style="192" customWidth="1"/>
    <col min="5123" max="5134" width="9.625" style="192" customWidth="1"/>
    <col min="5135" max="5135" width="12.125" style="192" customWidth="1"/>
    <col min="5136" max="5136" width="2.125" style="192" customWidth="1"/>
    <col min="5137" max="5376" width="9" style="192"/>
    <col min="5377" max="5377" width="1.875" style="192" customWidth="1"/>
    <col min="5378" max="5378" width="3.5" style="192" customWidth="1"/>
    <col min="5379" max="5390" width="9.625" style="192" customWidth="1"/>
    <col min="5391" max="5391" width="12.125" style="192" customWidth="1"/>
    <col min="5392" max="5392" width="2.125" style="192" customWidth="1"/>
    <col min="5393" max="5632" width="9" style="192"/>
    <col min="5633" max="5633" width="1.875" style="192" customWidth="1"/>
    <col min="5634" max="5634" width="3.5" style="192" customWidth="1"/>
    <col min="5635" max="5646" width="9.625" style="192" customWidth="1"/>
    <col min="5647" max="5647" width="12.125" style="192" customWidth="1"/>
    <col min="5648" max="5648" width="2.125" style="192" customWidth="1"/>
    <col min="5649" max="5888" width="9" style="192"/>
    <col min="5889" max="5889" width="1.875" style="192" customWidth="1"/>
    <col min="5890" max="5890" width="3.5" style="192" customWidth="1"/>
    <col min="5891" max="5902" width="9.625" style="192" customWidth="1"/>
    <col min="5903" max="5903" width="12.125" style="192" customWidth="1"/>
    <col min="5904" max="5904" width="2.125" style="192" customWidth="1"/>
    <col min="5905" max="6144" width="9" style="192"/>
    <col min="6145" max="6145" width="1.875" style="192" customWidth="1"/>
    <col min="6146" max="6146" width="3.5" style="192" customWidth="1"/>
    <col min="6147" max="6158" width="9.625" style="192" customWidth="1"/>
    <col min="6159" max="6159" width="12.125" style="192" customWidth="1"/>
    <col min="6160" max="6160" width="2.125" style="192" customWidth="1"/>
    <col min="6161" max="6400" width="9" style="192"/>
    <col min="6401" max="6401" width="1.875" style="192" customWidth="1"/>
    <col min="6402" max="6402" width="3.5" style="192" customWidth="1"/>
    <col min="6403" max="6414" width="9.625" style="192" customWidth="1"/>
    <col min="6415" max="6415" width="12.125" style="192" customWidth="1"/>
    <col min="6416" max="6416" width="2.125" style="192" customWidth="1"/>
    <col min="6417" max="6656" width="9" style="192"/>
    <col min="6657" max="6657" width="1.875" style="192" customWidth="1"/>
    <col min="6658" max="6658" width="3.5" style="192" customWidth="1"/>
    <col min="6659" max="6670" width="9.625" style="192" customWidth="1"/>
    <col min="6671" max="6671" width="12.125" style="192" customWidth="1"/>
    <col min="6672" max="6672" width="2.125" style="192" customWidth="1"/>
    <col min="6673" max="6912" width="9" style="192"/>
    <col min="6913" max="6913" width="1.875" style="192" customWidth="1"/>
    <col min="6914" max="6914" width="3.5" style="192" customWidth="1"/>
    <col min="6915" max="6926" width="9.625" style="192" customWidth="1"/>
    <col min="6927" max="6927" width="12.125" style="192" customWidth="1"/>
    <col min="6928" max="6928" width="2.125" style="192" customWidth="1"/>
    <col min="6929" max="7168" width="9" style="192"/>
    <col min="7169" max="7169" width="1.875" style="192" customWidth="1"/>
    <col min="7170" max="7170" width="3.5" style="192" customWidth="1"/>
    <col min="7171" max="7182" width="9.625" style="192" customWidth="1"/>
    <col min="7183" max="7183" width="12.125" style="192" customWidth="1"/>
    <col min="7184" max="7184" width="2.125" style="192" customWidth="1"/>
    <col min="7185" max="7424" width="9" style="192"/>
    <col min="7425" max="7425" width="1.875" style="192" customWidth="1"/>
    <col min="7426" max="7426" width="3.5" style="192" customWidth="1"/>
    <col min="7427" max="7438" width="9.625" style="192" customWidth="1"/>
    <col min="7439" max="7439" width="12.125" style="192" customWidth="1"/>
    <col min="7440" max="7440" width="2.125" style="192" customWidth="1"/>
    <col min="7441" max="7680" width="9" style="192"/>
    <col min="7681" max="7681" width="1.875" style="192" customWidth="1"/>
    <col min="7682" max="7682" width="3.5" style="192" customWidth="1"/>
    <col min="7683" max="7694" width="9.625" style="192" customWidth="1"/>
    <col min="7695" max="7695" width="12.125" style="192" customWidth="1"/>
    <col min="7696" max="7696" width="2.125" style="192" customWidth="1"/>
    <col min="7697" max="7936" width="9" style="192"/>
    <col min="7937" max="7937" width="1.875" style="192" customWidth="1"/>
    <col min="7938" max="7938" width="3.5" style="192" customWidth="1"/>
    <col min="7939" max="7950" width="9.625" style="192" customWidth="1"/>
    <col min="7951" max="7951" width="12.125" style="192" customWidth="1"/>
    <col min="7952" max="7952" width="2.125" style="192" customWidth="1"/>
    <col min="7953" max="8192" width="9" style="192"/>
    <col min="8193" max="8193" width="1.875" style="192" customWidth="1"/>
    <col min="8194" max="8194" width="3.5" style="192" customWidth="1"/>
    <col min="8195" max="8206" width="9.625" style="192" customWidth="1"/>
    <col min="8207" max="8207" width="12.125" style="192" customWidth="1"/>
    <col min="8208" max="8208" width="2.125" style="192" customWidth="1"/>
    <col min="8209" max="8448" width="9" style="192"/>
    <col min="8449" max="8449" width="1.875" style="192" customWidth="1"/>
    <col min="8450" max="8450" width="3.5" style="192" customWidth="1"/>
    <col min="8451" max="8462" width="9.625" style="192" customWidth="1"/>
    <col min="8463" max="8463" width="12.125" style="192" customWidth="1"/>
    <col min="8464" max="8464" width="2.125" style="192" customWidth="1"/>
    <col min="8465" max="8704" width="9" style="192"/>
    <col min="8705" max="8705" width="1.875" style="192" customWidth="1"/>
    <col min="8706" max="8706" width="3.5" style="192" customWidth="1"/>
    <col min="8707" max="8718" width="9.625" style="192" customWidth="1"/>
    <col min="8719" max="8719" width="12.125" style="192" customWidth="1"/>
    <col min="8720" max="8720" width="2.125" style="192" customWidth="1"/>
    <col min="8721" max="8960" width="9" style="192"/>
    <col min="8961" max="8961" width="1.875" style="192" customWidth="1"/>
    <col min="8962" max="8962" width="3.5" style="192" customWidth="1"/>
    <col min="8963" max="8974" width="9.625" style="192" customWidth="1"/>
    <col min="8975" max="8975" width="12.125" style="192" customWidth="1"/>
    <col min="8976" max="8976" width="2.125" style="192" customWidth="1"/>
    <col min="8977" max="9216" width="9" style="192"/>
    <col min="9217" max="9217" width="1.875" style="192" customWidth="1"/>
    <col min="9218" max="9218" width="3.5" style="192" customWidth="1"/>
    <col min="9219" max="9230" width="9.625" style="192" customWidth="1"/>
    <col min="9231" max="9231" width="12.125" style="192" customWidth="1"/>
    <col min="9232" max="9232" width="2.125" style="192" customWidth="1"/>
    <col min="9233" max="9472" width="9" style="192"/>
    <col min="9473" max="9473" width="1.875" style="192" customWidth="1"/>
    <col min="9474" max="9474" width="3.5" style="192" customWidth="1"/>
    <col min="9475" max="9486" width="9.625" style="192" customWidth="1"/>
    <col min="9487" max="9487" width="12.125" style="192" customWidth="1"/>
    <col min="9488" max="9488" width="2.125" style="192" customWidth="1"/>
    <col min="9489" max="9728" width="9" style="192"/>
    <col min="9729" max="9729" width="1.875" style="192" customWidth="1"/>
    <col min="9730" max="9730" width="3.5" style="192" customWidth="1"/>
    <col min="9731" max="9742" width="9.625" style="192" customWidth="1"/>
    <col min="9743" max="9743" width="12.125" style="192" customWidth="1"/>
    <col min="9744" max="9744" width="2.125" style="192" customWidth="1"/>
    <col min="9745" max="9984" width="9" style="192"/>
    <col min="9985" max="9985" width="1.875" style="192" customWidth="1"/>
    <col min="9986" max="9986" width="3.5" style="192" customWidth="1"/>
    <col min="9987" max="9998" width="9.625" style="192" customWidth="1"/>
    <col min="9999" max="9999" width="12.125" style="192" customWidth="1"/>
    <col min="10000" max="10000" width="2.125" style="192" customWidth="1"/>
    <col min="10001" max="10240" width="9" style="192"/>
    <col min="10241" max="10241" width="1.875" style="192" customWidth="1"/>
    <col min="10242" max="10242" width="3.5" style="192" customWidth="1"/>
    <col min="10243" max="10254" width="9.625" style="192" customWidth="1"/>
    <col min="10255" max="10255" width="12.125" style="192" customWidth="1"/>
    <col min="10256" max="10256" width="2.125" style="192" customWidth="1"/>
    <col min="10257" max="10496" width="9" style="192"/>
    <col min="10497" max="10497" width="1.875" style="192" customWidth="1"/>
    <col min="10498" max="10498" width="3.5" style="192" customWidth="1"/>
    <col min="10499" max="10510" width="9.625" style="192" customWidth="1"/>
    <col min="10511" max="10511" width="12.125" style="192" customWidth="1"/>
    <col min="10512" max="10512" width="2.125" style="192" customWidth="1"/>
    <col min="10513" max="10752" width="9" style="192"/>
    <col min="10753" max="10753" width="1.875" style="192" customWidth="1"/>
    <col min="10754" max="10754" width="3.5" style="192" customWidth="1"/>
    <col min="10755" max="10766" width="9.625" style="192" customWidth="1"/>
    <col min="10767" max="10767" width="12.125" style="192" customWidth="1"/>
    <col min="10768" max="10768" width="2.125" style="192" customWidth="1"/>
    <col min="10769" max="11008" width="9" style="192"/>
    <col min="11009" max="11009" width="1.875" style="192" customWidth="1"/>
    <col min="11010" max="11010" width="3.5" style="192" customWidth="1"/>
    <col min="11011" max="11022" width="9.625" style="192" customWidth="1"/>
    <col min="11023" max="11023" width="12.125" style="192" customWidth="1"/>
    <col min="11024" max="11024" width="2.125" style="192" customWidth="1"/>
    <col min="11025" max="11264" width="9" style="192"/>
    <col min="11265" max="11265" width="1.875" style="192" customWidth="1"/>
    <col min="11266" max="11266" width="3.5" style="192" customWidth="1"/>
    <col min="11267" max="11278" width="9.625" style="192" customWidth="1"/>
    <col min="11279" max="11279" width="12.125" style="192" customWidth="1"/>
    <col min="11280" max="11280" width="2.125" style="192" customWidth="1"/>
    <col min="11281" max="11520" width="9" style="192"/>
    <col min="11521" max="11521" width="1.875" style="192" customWidth="1"/>
    <col min="11522" max="11522" width="3.5" style="192" customWidth="1"/>
    <col min="11523" max="11534" width="9.625" style="192" customWidth="1"/>
    <col min="11535" max="11535" width="12.125" style="192" customWidth="1"/>
    <col min="11536" max="11536" width="2.125" style="192" customWidth="1"/>
    <col min="11537" max="11776" width="9" style="192"/>
    <col min="11777" max="11777" width="1.875" style="192" customWidth="1"/>
    <col min="11778" max="11778" width="3.5" style="192" customWidth="1"/>
    <col min="11779" max="11790" width="9.625" style="192" customWidth="1"/>
    <col min="11791" max="11791" width="12.125" style="192" customWidth="1"/>
    <col min="11792" max="11792" width="2.125" style="192" customWidth="1"/>
    <col min="11793" max="12032" width="9" style="192"/>
    <col min="12033" max="12033" width="1.875" style="192" customWidth="1"/>
    <col min="12034" max="12034" width="3.5" style="192" customWidth="1"/>
    <col min="12035" max="12046" width="9.625" style="192" customWidth="1"/>
    <col min="12047" max="12047" width="12.125" style="192" customWidth="1"/>
    <col min="12048" max="12048" width="2.125" style="192" customWidth="1"/>
    <col min="12049" max="12288" width="9" style="192"/>
    <col min="12289" max="12289" width="1.875" style="192" customWidth="1"/>
    <col min="12290" max="12290" width="3.5" style="192" customWidth="1"/>
    <col min="12291" max="12302" width="9.625" style="192" customWidth="1"/>
    <col min="12303" max="12303" width="12.125" style="192" customWidth="1"/>
    <col min="12304" max="12304" width="2.125" style="192" customWidth="1"/>
    <col min="12305" max="12544" width="9" style="192"/>
    <col min="12545" max="12545" width="1.875" style="192" customWidth="1"/>
    <col min="12546" max="12546" width="3.5" style="192" customWidth="1"/>
    <col min="12547" max="12558" width="9.625" style="192" customWidth="1"/>
    <col min="12559" max="12559" width="12.125" style="192" customWidth="1"/>
    <col min="12560" max="12560" width="2.125" style="192" customWidth="1"/>
    <col min="12561" max="12800" width="9" style="192"/>
    <col min="12801" max="12801" width="1.875" style="192" customWidth="1"/>
    <col min="12802" max="12802" width="3.5" style="192" customWidth="1"/>
    <col min="12803" max="12814" width="9.625" style="192" customWidth="1"/>
    <col min="12815" max="12815" width="12.125" style="192" customWidth="1"/>
    <col min="12816" max="12816" width="2.125" style="192" customWidth="1"/>
    <col min="12817" max="13056" width="9" style="192"/>
    <col min="13057" max="13057" width="1.875" style="192" customWidth="1"/>
    <col min="13058" max="13058" width="3.5" style="192" customWidth="1"/>
    <col min="13059" max="13070" width="9.625" style="192" customWidth="1"/>
    <col min="13071" max="13071" width="12.125" style="192" customWidth="1"/>
    <col min="13072" max="13072" width="2.125" style="192" customWidth="1"/>
    <col min="13073" max="13312" width="9" style="192"/>
    <col min="13313" max="13313" width="1.875" style="192" customWidth="1"/>
    <col min="13314" max="13314" width="3.5" style="192" customWidth="1"/>
    <col min="13315" max="13326" width="9.625" style="192" customWidth="1"/>
    <col min="13327" max="13327" width="12.125" style="192" customWidth="1"/>
    <col min="13328" max="13328" width="2.125" style="192" customWidth="1"/>
    <col min="13329" max="13568" width="9" style="192"/>
    <col min="13569" max="13569" width="1.875" style="192" customWidth="1"/>
    <col min="13570" max="13570" width="3.5" style="192" customWidth="1"/>
    <col min="13571" max="13582" width="9.625" style="192" customWidth="1"/>
    <col min="13583" max="13583" width="12.125" style="192" customWidth="1"/>
    <col min="13584" max="13584" width="2.125" style="192" customWidth="1"/>
    <col min="13585" max="13824" width="9" style="192"/>
    <col min="13825" max="13825" width="1.875" style="192" customWidth="1"/>
    <col min="13826" max="13826" width="3.5" style="192" customWidth="1"/>
    <col min="13827" max="13838" width="9.625" style="192" customWidth="1"/>
    <col min="13839" max="13839" width="12.125" style="192" customWidth="1"/>
    <col min="13840" max="13840" width="2.125" style="192" customWidth="1"/>
    <col min="13841" max="14080" width="9" style="192"/>
    <col min="14081" max="14081" width="1.875" style="192" customWidth="1"/>
    <col min="14082" max="14082" width="3.5" style="192" customWidth="1"/>
    <col min="14083" max="14094" width="9.625" style="192" customWidth="1"/>
    <col min="14095" max="14095" width="12.125" style="192" customWidth="1"/>
    <col min="14096" max="14096" width="2.125" style="192" customWidth="1"/>
    <col min="14097" max="14336" width="9" style="192"/>
    <col min="14337" max="14337" width="1.875" style="192" customWidth="1"/>
    <col min="14338" max="14338" width="3.5" style="192" customWidth="1"/>
    <col min="14339" max="14350" width="9.625" style="192" customWidth="1"/>
    <col min="14351" max="14351" width="12.125" style="192" customWidth="1"/>
    <col min="14352" max="14352" width="2.125" style="192" customWidth="1"/>
    <col min="14353" max="14592" width="9" style="192"/>
    <col min="14593" max="14593" width="1.875" style="192" customWidth="1"/>
    <col min="14594" max="14594" width="3.5" style="192" customWidth="1"/>
    <col min="14595" max="14606" width="9.625" style="192" customWidth="1"/>
    <col min="14607" max="14607" width="12.125" style="192" customWidth="1"/>
    <col min="14608" max="14608" width="2.125" style="192" customWidth="1"/>
    <col min="14609" max="14848" width="9" style="192"/>
    <col min="14849" max="14849" width="1.875" style="192" customWidth="1"/>
    <col min="14850" max="14850" width="3.5" style="192" customWidth="1"/>
    <col min="14851" max="14862" width="9.625" style="192" customWidth="1"/>
    <col min="14863" max="14863" width="12.125" style="192" customWidth="1"/>
    <col min="14864" max="14864" width="2.125" style="192" customWidth="1"/>
    <col min="14865" max="15104" width="9" style="192"/>
    <col min="15105" max="15105" width="1.875" style="192" customWidth="1"/>
    <col min="15106" max="15106" width="3.5" style="192" customWidth="1"/>
    <col min="15107" max="15118" width="9.625" style="192" customWidth="1"/>
    <col min="15119" max="15119" width="12.125" style="192" customWidth="1"/>
    <col min="15120" max="15120" width="2.125" style="192" customWidth="1"/>
    <col min="15121" max="15360" width="9" style="192"/>
    <col min="15361" max="15361" width="1.875" style="192" customWidth="1"/>
    <col min="15362" max="15362" width="3.5" style="192" customWidth="1"/>
    <col min="15363" max="15374" width="9.625" style="192" customWidth="1"/>
    <col min="15375" max="15375" width="12.125" style="192" customWidth="1"/>
    <col min="15376" max="15376" width="2.125" style="192" customWidth="1"/>
    <col min="15377" max="15616" width="9" style="192"/>
    <col min="15617" max="15617" width="1.875" style="192" customWidth="1"/>
    <col min="15618" max="15618" width="3.5" style="192" customWidth="1"/>
    <col min="15619" max="15630" width="9.625" style="192" customWidth="1"/>
    <col min="15631" max="15631" width="12.125" style="192" customWidth="1"/>
    <col min="15632" max="15632" width="2.125" style="192" customWidth="1"/>
    <col min="15633" max="15872" width="9" style="192"/>
    <col min="15873" max="15873" width="1.875" style="192" customWidth="1"/>
    <col min="15874" max="15874" width="3.5" style="192" customWidth="1"/>
    <col min="15875" max="15886" width="9.625" style="192" customWidth="1"/>
    <col min="15887" max="15887" width="12.125" style="192" customWidth="1"/>
    <col min="15888" max="15888" width="2.125" style="192" customWidth="1"/>
    <col min="15889" max="16128" width="9" style="192"/>
    <col min="16129" max="16129" width="1.875" style="192" customWidth="1"/>
    <col min="16130" max="16130" width="3.5" style="192" customWidth="1"/>
    <col min="16131" max="16142" width="9.625" style="192" customWidth="1"/>
    <col min="16143" max="16143" width="12.125" style="192" customWidth="1"/>
    <col min="16144" max="16144" width="2.125" style="192" customWidth="1"/>
    <col min="16145" max="16384" width="9" style="192"/>
  </cols>
  <sheetData>
    <row r="1" spans="2:17" ht="15" customHeight="1">
      <c r="B1" s="192" t="s">
        <v>427</v>
      </c>
      <c r="O1" s="193" t="s">
        <v>428</v>
      </c>
    </row>
    <row r="2" spans="2:17" ht="30" customHeight="1">
      <c r="B2" s="1237" t="s">
        <v>1130</v>
      </c>
      <c r="C2" s="1237"/>
      <c r="D2" s="1237"/>
      <c r="E2" s="1237"/>
      <c r="F2" s="1237"/>
      <c r="G2" s="1237"/>
      <c r="H2" s="1237"/>
      <c r="I2" s="1237"/>
      <c r="J2" s="1237"/>
      <c r="K2" s="1237"/>
      <c r="L2" s="1237"/>
      <c r="M2" s="1237"/>
      <c r="N2" s="1237"/>
      <c r="O2" s="1237"/>
      <c r="P2" s="1237"/>
    </row>
    <row r="3" spans="2:17" ht="15" customHeight="1">
      <c r="B3" s="194"/>
      <c r="L3" s="195"/>
      <c r="M3" s="195"/>
      <c r="N3" s="195"/>
      <c r="O3" s="195"/>
      <c r="P3" s="233"/>
    </row>
    <row r="4" spans="2:17" ht="41.25" customHeight="1">
      <c r="B4" s="196"/>
      <c r="C4" s="1238" t="s">
        <v>429</v>
      </c>
      <c r="D4" s="1239"/>
      <c r="E4" s="1239"/>
      <c r="F4" s="1239"/>
      <c r="G4" s="1239"/>
      <c r="H4" s="1239"/>
      <c r="I4" s="1239"/>
      <c r="J4" s="1239"/>
      <c r="K4" s="1239"/>
      <c r="L4" s="1239"/>
      <c r="M4" s="1239"/>
      <c r="N4" s="1239"/>
      <c r="O4" s="1239"/>
      <c r="P4" s="197"/>
      <c r="Q4" s="197"/>
    </row>
    <row r="5" spans="2:17" ht="15" customHeight="1">
      <c r="B5" s="198"/>
      <c r="C5" s="1240" t="s">
        <v>430</v>
      </c>
      <c r="D5" s="1240"/>
      <c r="E5" s="1240"/>
      <c r="F5" s="1240"/>
      <c r="G5" s="1240"/>
      <c r="H5" s="1240"/>
      <c r="I5" s="1240"/>
      <c r="J5" s="1240"/>
      <c r="K5" s="1240"/>
      <c r="L5" s="1241"/>
      <c r="M5" s="1241"/>
      <c r="N5" s="1241"/>
      <c r="O5" s="1241"/>
      <c r="P5" s="1241"/>
    </row>
    <row r="6" spans="2:17" ht="15" customHeight="1">
      <c r="B6" s="198"/>
      <c r="C6" s="1240" t="s">
        <v>431</v>
      </c>
      <c r="D6" s="1240"/>
      <c r="E6" s="1240"/>
      <c r="F6" s="1240"/>
      <c r="G6" s="1240"/>
      <c r="H6" s="1240"/>
      <c r="I6" s="1240"/>
      <c r="J6" s="1240"/>
      <c r="K6" s="1240"/>
      <c r="L6" s="1241"/>
      <c r="M6" s="1241"/>
      <c r="N6" s="1241"/>
      <c r="O6" s="1241"/>
      <c r="P6" s="1241"/>
    </row>
    <row r="7" spans="2:17" ht="15" customHeight="1">
      <c r="C7" s="199"/>
      <c r="D7" s="199"/>
      <c r="E7" s="199"/>
      <c r="F7" s="199"/>
      <c r="G7" s="199"/>
      <c r="H7" s="199"/>
      <c r="I7" s="199"/>
      <c r="J7" s="199"/>
      <c r="K7" s="199"/>
      <c r="L7" s="200"/>
      <c r="M7" s="200"/>
      <c r="N7" s="200"/>
      <c r="O7" s="200"/>
      <c r="P7" s="200"/>
      <c r="Q7" s="200"/>
    </row>
    <row r="8" spans="2:17" ht="22.9" customHeight="1">
      <c r="B8" s="1242" t="s">
        <v>456</v>
      </c>
      <c r="C8" s="1242"/>
      <c r="D8" s="1242"/>
      <c r="E8" s="1242"/>
      <c r="F8" s="1242"/>
      <c r="G8" s="1242"/>
      <c r="H8" s="1242"/>
      <c r="I8" s="1242"/>
      <c r="J8" s="1242"/>
      <c r="K8" s="1242"/>
      <c r="L8" s="200"/>
      <c r="M8" s="200"/>
      <c r="N8" s="200"/>
      <c r="O8" s="200"/>
      <c r="P8" s="200"/>
      <c r="Q8" s="200"/>
    </row>
    <row r="9" spans="2:17" ht="24.6" customHeight="1">
      <c r="B9" s="235" t="s">
        <v>457</v>
      </c>
      <c r="C9" s="234" t="s">
        <v>432</v>
      </c>
    </row>
    <row r="10" spans="2:17" ht="39" customHeight="1">
      <c r="C10" s="1243" t="s">
        <v>433</v>
      </c>
      <c r="D10" s="1243"/>
      <c r="E10" s="1243"/>
      <c r="F10" s="1243"/>
      <c r="G10" s="1243"/>
      <c r="H10" s="1243"/>
      <c r="I10" s="1243"/>
      <c r="J10" s="1243"/>
      <c r="K10" s="1243"/>
      <c r="L10" s="231"/>
      <c r="M10" s="231"/>
      <c r="N10" s="231"/>
      <c r="O10" s="231"/>
      <c r="P10" s="199"/>
    </row>
    <row r="11" spans="2:17" s="201" customFormat="1" ht="30" customHeight="1">
      <c r="C11" s="1244" t="s">
        <v>458</v>
      </c>
      <c r="D11" s="1244"/>
      <c r="E11" s="202" t="s">
        <v>282</v>
      </c>
      <c r="F11" s="202" t="s">
        <v>282</v>
      </c>
      <c r="G11" s="202" t="s">
        <v>282</v>
      </c>
      <c r="H11" s="202" t="s">
        <v>282</v>
      </c>
      <c r="I11" s="202" t="s">
        <v>282</v>
      </c>
      <c r="J11" s="202" t="s">
        <v>282</v>
      </c>
      <c r="K11" s="203" t="s">
        <v>434</v>
      </c>
      <c r="L11" s="204"/>
      <c r="M11" s="204"/>
      <c r="N11" s="204"/>
      <c r="O11" s="204"/>
      <c r="P11" s="204"/>
    </row>
    <row r="12" spans="2:17" s="201" customFormat="1" ht="100.15" customHeight="1">
      <c r="C12" s="1245" t="s">
        <v>459</v>
      </c>
      <c r="D12" s="1246"/>
      <c r="E12" s="236"/>
      <c r="F12" s="236"/>
      <c r="G12" s="236"/>
      <c r="H12" s="236"/>
      <c r="I12" s="236"/>
      <c r="J12" s="236"/>
      <c r="K12" s="237">
        <f>SUM(E12:J12)</f>
        <v>0</v>
      </c>
      <c r="L12" s="205" t="s">
        <v>435</v>
      </c>
    </row>
    <row r="13" spans="2:17" s="201" customFormat="1" ht="40.15" customHeight="1">
      <c r="C13" s="1245" t="s">
        <v>460</v>
      </c>
      <c r="D13" s="1246"/>
      <c r="E13" s="236"/>
      <c r="F13" s="236"/>
      <c r="G13" s="236"/>
      <c r="H13" s="236"/>
      <c r="I13" s="236"/>
      <c r="J13" s="236"/>
      <c r="K13" s="237">
        <f>SUM(E13:J13)</f>
        <v>0</v>
      </c>
      <c r="L13" s="205" t="s">
        <v>435</v>
      </c>
    </row>
    <row r="14" spans="2:17" s="201" customFormat="1" ht="40.15" customHeight="1">
      <c r="C14" s="1230" t="s">
        <v>461</v>
      </c>
      <c r="D14" s="1231"/>
      <c r="E14" s="236"/>
      <c r="F14" s="236"/>
      <c r="G14" s="236"/>
      <c r="H14" s="236"/>
      <c r="I14" s="236"/>
      <c r="J14" s="236"/>
      <c r="K14" s="237">
        <f>SUM(E14:J14)</f>
        <v>0</v>
      </c>
      <c r="L14" s="205" t="s">
        <v>435</v>
      </c>
    </row>
    <row r="15" spans="2:17" s="201" customFormat="1" ht="40.15" customHeight="1">
      <c r="C15" s="1232" t="s">
        <v>462</v>
      </c>
      <c r="D15" s="1233"/>
      <c r="E15" s="237">
        <f>E13-E14</f>
        <v>0</v>
      </c>
      <c r="F15" s="237">
        <f t="shared" ref="F15:J15" si="0">F13-F14</f>
        <v>0</v>
      </c>
      <c r="G15" s="237">
        <f t="shared" si="0"/>
        <v>0</v>
      </c>
      <c r="H15" s="237">
        <f t="shared" si="0"/>
        <v>0</v>
      </c>
      <c r="I15" s="237">
        <f t="shared" si="0"/>
        <v>0</v>
      </c>
      <c r="J15" s="237">
        <f t="shared" si="0"/>
        <v>0</v>
      </c>
      <c r="K15" s="237">
        <f>SUM(E15:J15)</f>
        <v>0</v>
      </c>
      <c r="L15" s="205" t="s">
        <v>435</v>
      </c>
    </row>
    <row r="16" spans="2:17" s="201" customFormat="1" ht="39" customHeight="1">
      <c r="C16" s="1253" t="s">
        <v>463</v>
      </c>
      <c r="D16" s="1233"/>
      <c r="E16" s="238">
        <f>IFERROR(ROUNDDOWN(E12/E15*100,2),0)</f>
        <v>0</v>
      </c>
      <c r="F16" s="238">
        <f t="shared" ref="F16:K16" si="1">IFERROR(ROUNDDOWN(F12/F15*100,2),0)</f>
        <v>0</v>
      </c>
      <c r="G16" s="238">
        <f t="shared" si="1"/>
        <v>0</v>
      </c>
      <c r="H16" s="238">
        <f t="shared" si="1"/>
        <v>0</v>
      </c>
      <c r="I16" s="238">
        <f t="shared" si="1"/>
        <v>0</v>
      </c>
      <c r="J16" s="238">
        <f t="shared" si="1"/>
        <v>0</v>
      </c>
      <c r="K16" s="238">
        <f t="shared" si="1"/>
        <v>0</v>
      </c>
      <c r="L16" s="206" t="s">
        <v>464</v>
      </c>
      <c r="M16" s="207"/>
      <c r="N16" s="239" t="str">
        <f>IF(K16&gt;50,"20",IF(AND(K16&lt;=50,K16&gt;30),"10","0"))</f>
        <v>0</v>
      </c>
      <c r="O16" s="205" t="s">
        <v>436</v>
      </c>
      <c r="P16" s="208"/>
    </row>
    <row r="17" spans="2:16" s="201" customFormat="1" ht="15" customHeight="1">
      <c r="C17" s="209"/>
      <c r="D17" s="210"/>
      <c r="E17" s="211"/>
      <c r="F17" s="211"/>
      <c r="G17" s="211"/>
      <c r="H17" s="211"/>
      <c r="I17" s="211"/>
      <c r="J17" s="240"/>
      <c r="K17" s="241"/>
      <c r="L17" s="242"/>
      <c r="M17" s="211"/>
      <c r="N17" s="211"/>
      <c r="O17" s="211"/>
      <c r="P17" s="211"/>
    </row>
    <row r="18" spans="2:16" s="201" customFormat="1" ht="15" customHeight="1">
      <c r="C18" s="209"/>
      <c r="D18" s="210"/>
      <c r="E18" s="211"/>
      <c r="F18" s="211"/>
      <c r="G18" s="211"/>
      <c r="H18" s="211"/>
      <c r="I18" s="211"/>
      <c r="J18" s="211"/>
      <c r="K18" s="211"/>
      <c r="L18" s="211"/>
      <c r="M18" s="211"/>
      <c r="N18" s="211"/>
      <c r="O18" s="211"/>
      <c r="P18" s="211"/>
    </row>
    <row r="19" spans="2:16" s="201" customFormat="1" ht="15" customHeight="1">
      <c r="C19" s="243" t="s">
        <v>466</v>
      </c>
      <c r="D19" s="1254" t="s">
        <v>467</v>
      </c>
      <c r="E19" s="1254"/>
      <c r="F19" s="1254"/>
      <c r="G19" s="1254"/>
      <c r="H19" s="1254"/>
      <c r="I19" s="1254"/>
      <c r="J19" s="1254"/>
      <c r="K19" s="1254"/>
      <c r="L19" s="1254"/>
      <c r="M19" s="1255"/>
      <c r="N19" s="211"/>
      <c r="O19" s="211"/>
      <c r="P19" s="211"/>
    </row>
    <row r="20" spans="2:16" s="201" customFormat="1" ht="30" customHeight="1">
      <c r="C20" s="243" t="s">
        <v>468</v>
      </c>
      <c r="D20" s="1256" t="s">
        <v>469</v>
      </c>
      <c r="E20" s="1256"/>
      <c r="F20" s="1256"/>
      <c r="G20" s="1256"/>
      <c r="H20" s="1256"/>
      <c r="I20" s="1256"/>
      <c r="J20" s="1256"/>
      <c r="K20" s="1256"/>
      <c r="L20" s="1256"/>
      <c r="M20" s="1257"/>
      <c r="N20" s="211"/>
      <c r="O20" s="211"/>
      <c r="P20" s="211"/>
    </row>
    <row r="21" spans="2:16" s="201" customFormat="1" ht="30" customHeight="1">
      <c r="C21" s="243" t="s">
        <v>470</v>
      </c>
      <c r="D21" s="1256" t="s">
        <v>471</v>
      </c>
      <c r="E21" s="1256" t="s">
        <v>472</v>
      </c>
      <c r="F21" s="1256"/>
      <c r="G21" s="1256"/>
      <c r="H21" s="1256"/>
      <c r="I21" s="1256"/>
      <c r="J21" s="1256"/>
      <c r="K21" s="1256"/>
      <c r="L21" s="1256"/>
      <c r="M21" s="1257"/>
      <c r="N21" s="211"/>
      <c r="O21" s="211"/>
      <c r="P21" s="211"/>
    </row>
    <row r="23" spans="2:16" ht="19.899999999999999" customHeight="1">
      <c r="B23" s="235" t="s">
        <v>473</v>
      </c>
      <c r="C23" s="234" t="s">
        <v>474</v>
      </c>
    </row>
    <row r="24" spans="2:16" ht="19.899999999999999" customHeight="1">
      <c r="C24" s="1252" t="s">
        <v>475</v>
      </c>
      <c r="D24" s="1252"/>
      <c r="E24" s="1252"/>
      <c r="F24" s="1252"/>
      <c r="G24" s="1252"/>
      <c r="H24" s="1252"/>
      <c r="I24" s="1252"/>
      <c r="J24" s="1252"/>
      <c r="K24" s="1252"/>
      <c r="L24" s="1252"/>
      <c r="M24" s="1252"/>
      <c r="N24" s="1252"/>
      <c r="O24" s="1252"/>
      <c r="P24" s="212"/>
    </row>
    <row r="25" spans="2:16" ht="25.5" customHeight="1">
      <c r="C25" s="1251"/>
      <c r="D25" s="1251"/>
      <c r="E25" s="1251"/>
      <c r="F25" s="1251"/>
      <c r="G25" s="1251"/>
      <c r="H25" s="213" t="s">
        <v>282</v>
      </c>
      <c r="I25" s="213" t="s">
        <v>282</v>
      </c>
      <c r="J25" s="213" t="s">
        <v>282</v>
      </c>
      <c r="K25" s="214" t="s">
        <v>437</v>
      </c>
    </row>
    <row r="26" spans="2:16" ht="40.15" customHeight="1">
      <c r="C26" s="1245" t="s">
        <v>476</v>
      </c>
      <c r="D26" s="1246"/>
      <c r="E26" s="1246"/>
      <c r="F26" s="1246"/>
      <c r="G26" s="1246"/>
      <c r="H26" s="236"/>
      <c r="I26" s="236"/>
      <c r="J26" s="236"/>
      <c r="K26" s="237">
        <f>SUM(H26:J26)</f>
        <v>0</v>
      </c>
      <c r="L26" s="205" t="s">
        <v>435</v>
      </c>
    </row>
    <row r="27" spans="2:16" ht="40.15" customHeight="1">
      <c r="C27" s="1245" t="s">
        <v>477</v>
      </c>
      <c r="D27" s="1246"/>
      <c r="E27" s="1246"/>
      <c r="F27" s="1247"/>
      <c r="G27" s="1247"/>
      <c r="H27" s="236"/>
      <c r="I27" s="236"/>
      <c r="J27" s="236"/>
      <c r="K27" s="237">
        <f>SUM(H27:J27)</f>
        <v>0</v>
      </c>
      <c r="L27" s="205" t="s">
        <v>435</v>
      </c>
    </row>
    <row r="28" spans="2:16" ht="40.15" customHeight="1">
      <c r="C28" s="1245" t="s">
        <v>478</v>
      </c>
      <c r="D28" s="1246"/>
      <c r="E28" s="1246"/>
      <c r="F28" s="1247"/>
      <c r="G28" s="1247"/>
      <c r="H28" s="236"/>
      <c r="I28" s="236"/>
      <c r="J28" s="236"/>
      <c r="K28" s="237">
        <f>SUM(H28:J28)</f>
        <v>0</v>
      </c>
      <c r="L28" s="205" t="s">
        <v>435</v>
      </c>
    </row>
    <row r="29" spans="2:16" ht="40.15" customHeight="1">
      <c r="C29" s="1232" t="s">
        <v>479</v>
      </c>
      <c r="D29" s="1233"/>
      <c r="E29" s="1247"/>
      <c r="F29" s="1247"/>
      <c r="G29" s="1247"/>
      <c r="H29" s="237">
        <f>(H27+H28)/2</f>
        <v>0</v>
      </c>
      <c r="I29" s="237">
        <f>(I27+I28)/2</f>
        <v>0</v>
      </c>
      <c r="J29" s="237">
        <f>(J27+J28)/2</f>
        <v>0</v>
      </c>
      <c r="K29" s="237">
        <f>(K27+K28)/2</f>
        <v>0</v>
      </c>
    </row>
    <row r="30" spans="2:16" ht="40.15" customHeight="1">
      <c r="C30" s="1232" t="s">
        <v>438</v>
      </c>
      <c r="D30" s="1233"/>
      <c r="E30" s="1247"/>
      <c r="F30" s="1247"/>
      <c r="G30" s="1247"/>
      <c r="H30" s="237">
        <f>IFERROR(H26/H29,0)</f>
        <v>0</v>
      </c>
      <c r="I30" s="237">
        <f>IFERROR(I26/I29,0)</f>
        <v>0</v>
      </c>
      <c r="J30" s="237">
        <f>IFERROR(J26/J29,0)</f>
        <v>0</v>
      </c>
      <c r="K30" s="237">
        <f>IFERROR(K26/K29,0)</f>
        <v>0</v>
      </c>
    </row>
    <row r="31" spans="2:16" ht="15" customHeight="1">
      <c r="C31" s="209"/>
      <c r="D31" s="210"/>
      <c r="E31" s="215"/>
      <c r="F31" s="216"/>
      <c r="G31" s="216"/>
      <c r="H31" s="216"/>
      <c r="I31" s="216"/>
      <c r="J31" s="217"/>
    </row>
    <row r="32" spans="2:16" ht="30" customHeight="1">
      <c r="D32" s="194">
        <v>30.4</v>
      </c>
      <c r="E32" s="194" t="s">
        <v>480</v>
      </c>
      <c r="F32" s="1248" t="s">
        <v>481</v>
      </c>
      <c r="G32" s="1248"/>
      <c r="H32" s="244">
        <f>K30</f>
        <v>0</v>
      </c>
      <c r="I32" s="194" t="s">
        <v>482</v>
      </c>
      <c r="J32" s="245">
        <f>IFERROR(ROUNDDOWN(D32/H32*100,2),0)</f>
        <v>0</v>
      </c>
      <c r="K32" s="206" t="s">
        <v>483</v>
      </c>
      <c r="N32" s="239" t="str">
        <f>IF(J32&gt;=10,"20",IF(AND(J32&lt;10,J32&gt;=5),"10","0"))</f>
        <v>0</v>
      </c>
      <c r="O32" s="205" t="s">
        <v>436</v>
      </c>
    </row>
    <row r="33" spans="2:17" s="201" customFormat="1">
      <c r="C33" s="209"/>
      <c r="D33" s="210"/>
      <c r="E33" s="211"/>
      <c r="F33" s="211"/>
      <c r="G33" s="211"/>
      <c r="H33" s="211"/>
      <c r="I33" s="211"/>
      <c r="J33" s="242" t="s">
        <v>484</v>
      </c>
      <c r="K33" s="211"/>
      <c r="L33" s="211"/>
      <c r="M33" s="211"/>
      <c r="N33" s="211"/>
      <c r="O33" s="211"/>
      <c r="P33" s="211"/>
      <c r="Q33" s="208"/>
    </row>
    <row r="34" spans="2:17" s="201" customFormat="1">
      <c r="C34" s="209"/>
      <c r="D34" s="210"/>
      <c r="E34" s="211"/>
      <c r="F34" s="211"/>
      <c r="G34" s="211"/>
      <c r="H34" s="211"/>
      <c r="I34" s="240"/>
      <c r="J34" s="241"/>
      <c r="K34" s="242"/>
      <c r="L34" s="211"/>
      <c r="M34" s="211"/>
      <c r="N34" s="211"/>
      <c r="O34" s="211"/>
      <c r="P34" s="211"/>
      <c r="Q34" s="208"/>
    </row>
    <row r="35" spans="2:17" s="201" customFormat="1" ht="30" customHeight="1">
      <c r="C35" s="243" t="s">
        <v>485</v>
      </c>
      <c r="D35" s="1249" t="s">
        <v>486</v>
      </c>
      <c r="E35" s="1249"/>
      <c r="F35" s="1249"/>
      <c r="G35" s="1249"/>
      <c r="H35" s="1249"/>
      <c r="I35" s="1249"/>
      <c r="J35" s="1249"/>
      <c r="K35" s="1249"/>
      <c r="L35" s="1249"/>
      <c r="M35" s="1250"/>
      <c r="N35" s="211"/>
      <c r="O35" s="211"/>
      <c r="P35" s="211"/>
      <c r="Q35" s="208"/>
    </row>
    <row r="36" spans="2:17" s="201" customFormat="1" ht="64.900000000000006" customHeight="1">
      <c r="C36" s="243" t="s">
        <v>487</v>
      </c>
      <c r="D36" s="1249" t="s">
        <v>488</v>
      </c>
      <c r="E36" s="1249" t="s">
        <v>489</v>
      </c>
      <c r="F36" s="1249"/>
      <c r="G36" s="1249"/>
      <c r="H36" s="1249"/>
      <c r="I36" s="1249"/>
      <c r="J36" s="1249"/>
      <c r="K36" s="1249"/>
      <c r="L36" s="1249"/>
      <c r="M36" s="1250"/>
      <c r="N36" s="211"/>
      <c r="O36" s="211"/>
      <c r="P36" s="211"/>
      <c r="Q36" s="208"/>
    </row>
    <row r="37" spans="2:17" s="201" customFormat="1" ht="49.9" customHeight="1">
      <c r="C37" s="243" t="s">
        <v>490</v>
      </c>
      <c r="D37" s="1249" t="s">
        <v>491</v>
      </c>
      <c r="E37" s="1249" t="s">
        <v>492</v>
      </c>
      <c r="F37" s="1249"/>
      <c r="G37" s="1249"/>
      <c r="H37" s="1249"/>
      <c r="I37" s="1249"/>
      <c r="J37" s="1249"/>
      <c r="K37" s="1249"/>
      <c r="L37" s="1249"/>
      <c r="M37" s="1250"/>
      <c r="N37" s="211"/>
      <c r="O37" s="211"/>
      <c r="P37" s="211"/>
      <c r="Q37" s="208"/>
    </row>
    <row r="38" spans="2:17" s="201" customFormat="1">
      <c r="C38" s="218"/>
      <c r="D38" s="219"/>
      <c r="E38" s="219"/>
      <c r="F38" s="219"/>
      <c r="G38" s="219"/>
      <c r="H38" s="219"/>
      <c r="I38" s="219"/>
      <c r="J38" s="219"/>
      <c r="K38" s="219"/>
      <c r="L38" s="219"/>
      <c r="M38" s="219"/>
      <c r="N38" s="211"/>
      <c r="O38" s="211"/>
      <c r="P38" s="211"/>
      <c r="Q38" s="208"/>
    </row>
    <row r="39" spans="2:17" ht="19.899999999999999" customHeight="1">
      <c r="B39" s="235" t="s">
        <v>493</v>
      </c>
      <c r="C39" s="234" t="s">
        <v>439</v>
      </c>
    </row>
    <row r="40" spans="2:17" s="220" customFormat="1" ht="66.75" customHeight="1">
      <c r="C40" s="1252" t="s">
        <v>440</v>
      </c>
      <c r="D40" s="1252"/>
      <c r="E40" s="1252"/>
      <c r="F40" s="1252"/>
      <c r="G40" s="1252"/>
      <c r="H40" s="1252"/>
      <c r="I40" s="1252"/>
      <c r="J40" s="1252"/>
      <c r="K40" s="1252"/>
      <c r="L40" s="1252"/>
      <c r="M40" s="1252"/>
      <c r="N40" s="1252"/>
      <c r="O40" s="1252"/>
      <c r="P40" s="221"/>
    </row>
    <row r="41" spans="2:17" ht="25.5" customHeight="1">
      <c r="C41" s="1251"/>
      <c r="D41" s="1251"/>
      <c r="E41" s="1251"/>
      <c r="F41" s="1251"/>
      <c r="G41" s="1251"/>
      <c r="H41" s="213" t="s">
        <v>282</v>
      </c>
      <c r="I41" s="213" t="s">
        <v>282</v>
      </c>
      <c r="J41" s="213" t="s">
        <v>282</v>
      </c>
      <c r="K41" s="230" t="s">
        <v>437</v>
      </c>
    </row>
    <row r="42" spans="2:17" ht="40.15" customHeight="1">
      <c r="C42" s="1245" t="s">
        <v>494</v>
      </c>
      <c r="D42" s="1246"/>
      <c r="E42" s="1246"/>
      <c r="F42" s="1246"/>
      <c r="G42" s="1246"/>
      <c r="H42" s="236"/>
      <c r="I42" s="236"/>
      <c r="J42" s="236"/>
      <c r="K42" s="237">
        <f>SUM(H42:J42)</f>
        <v>0</v>
      </c>
      <c r="L42" s="205" t="s">
        <v>435</v>
      </c>
    </row>
    <row r="43" spans="2:17" ht="40.15" customHeight="1">
      <c r="C43" s="1245" t="s">
        <v>495</v>
      </c>
      <c r="D43" s="1246"/>
      <c r="E43" s="1246"/>
      <c r="F43" s="1247"/>
      <c r="G43" s="1247"/>
      <c r="H43" s="236"/>
      <c r="I43" s="236"/>
      <c r="J43" s="236"/>
      <c r="K43" s="237">
        <f>SUM(H43:J43)</f>
        <v>0</v>
      </c>
      <c r="L43" s="205" t="s">
        <v>435</v>
      </c>
    </row>
    <row r="44" spans="2:17" ht="40.15" customHeight="1">
      <c r="C44" s="1253" t="s">
        <v>496</v>
      </c>
      <c r="D44" s="1233"/>
      <c r="E44" s="1247"/>
      <c r="F44" s="1247"/>
      <c r="G44" s="1247"/>
      <c r="H44" s="246">
        <f>IFERROR(ROUNDDOWN(H42/H43*100,2),0)</f>
        <v>0</v>
      </c>
      <c r="I44" s="246">
        <f t="shared" ref="I44:K44" si="2">IFERROR(ROUNDDOWN(I42/I43*100,2),0)</f>
        <v>0</v>
      </c>
      <c r="J44" s="246">
        <f t="shared" si="2"/>
        <v>0</v>
      </c>
      <c r="K44" s="246">
        <f t="shared" si="2"/>
        <v>0</v>
      </c>
      <c r="L44" s="206" t="s">
        <v>465</v>
      </c>
      <c r="N44" s="239" t="str">
        <f>IF(K44&gt;=30,"10",IF(AND(K44&lt;30,K44&gt;=10),"5","0"))</f>
        <v>0</v>
      </c>
      <c r="O44" s="192" t="s">
        <v>436</v>
      </c>
    </row>
    <row r="45" spans="2:17" s="201" customFormat="1">
      <c r="C45" s="209"/>
      <c r="D45" s="210"/>
      <c r="E45" s="211"/>
      <c r="F45" s="211"/>
      <c r="G45" s="211"/>
      <c r="H45" s="211"/>
      <c r="I45" s="211"/>
      <c r="J45" s="240"/>
      <c r="K45" s="241"/>
      <c r="L45" s="242"/>
      <c r="M45" s="211"/>
      <c r="N45" s="211"/>
      <c r="O45" s="211"/>
      <c r="P45" s="211"/>
    </row>
    <row r="46" spans="2:17" s="201" customFormat="1">
      <c r="C46" s="209"/>
      <c r="D46" s="210"/>
      <c r="E46" s="211"/>
      <c r="F46" s="211"/>
      <c r="G46" s="211"/>
      <c r="H46" s="211"/>
      <c r="I46" s="211"/>
      <c r="J46" s="211"/>
      <c r="K46" s="211"/>
      <c r="L46" s="211"/>
      <c r="M46" s="211"/>
      <c r="N46" s="211"/>
      <c r="O46" s="211"/>
      <c r="P46" s="211"/>
    </row>
    <row r="47" spans="2:17" s="201" customFormat="1" ht="30" customHeight="1">
      <c r="C47" s="243" t="s">
        <v>497</v>
      </c>
      <c r="D47" s="1249" t="s">
        <v>498</v>
      </c>
      <c r="E47" s="1249"/>
      <c r="F47" s="1249"/>
      <c r="G47" s="1249"/>
      <c r="H47" s="1249"/>
      <c r="I47" s="1249"/>
      <c r="J47" s="1249"/>
      <c r="K47" s="1249"/>
      <c r="L47" s="1249"/>
      <c r="M47" s="1250"/>
      <c r="N47" s="211"/>
      <c r="O47" s="211"/>
      <c r="P47" s="211"/>
    </row>
    <row r="48" spans="2:17" s="201" customFormat="1" ht="30" customHeight="1">
      <c r="C48" s="243" t="s">
        <v>499</v>
      </c>
      <c r="D48" s="1249" t="s">
        <v>500</v>
      </c>
      <c r="E48" s="1249"/>
      <c r="F48" s="1249"/>
      <c r="G48" s="1249"/>
      <c r="H48" s="1249"/>
      <c r="I48" s="1249"/>
      <c r="J48" s="1249"/>
      <c r="K48" s="1249"/>
      <c r="L48" s="1249"/>
      <c r="M48" s="1250"/>
      <c r="N48" s="211"/>
      <c r="O48" s="211"/>
      <c r="P48" s="211"/>
    </row>
    <row r="49" spans="2:17" s="201" customFormat="1" ht="30" customHeight="1">
      <c r="C49" s="243" t="s">
        <v>501</v>
      </c>
      <c r="D49" s="1249" t="s">
        <v>502</v>
      </c>
      <c r="E49" s="1249"/>
      <c r="F49" s="1249"/>
      <c r="G49" s="1249"/>
      <c r="H49" s="1249"/>
      <c r="I49" s="1249"/>
      <c r="J49" s="1249"/>
      <c r="K49" s="1249"/>
      <c r="L49" s="1249"/>
      <c r="M49" s="1250"/>
      <c r="N49" s="211"/>
      <c r="O49" s="211"/>
      <c r="P49" s="211"/>
    </row>
    <row r="51" spans="2:17" ht="19.899999999999999" customHeight="1">
      <c r="B51" s="235" t="s">
        <v>503</v>
      </c>
      <c r="C51" s="234" t="s">
        <v>441</v>
      </c>
    </row>
    <row r="52" spans="2:17" ht="66" customHeight="1">
      <c r="C52" s="1252" t="s">
        <v>504</v>
      </c>
      <c r="D52" s="1252"/>
      <c r="E52" s="1252"/>
      <c r="F52" s="1252"/>
      <c r="G52" s="1252"/>
      <c r="H52" s="1252"/>
      <c r="I52" s="1252"/>
      <c r="J52" s="1252"/>
      <c r="K52" s="1252"/>
      <c r="L52" s="1252"/>
      <c r="M52" s="1252"/>
      <c r="N52" s="1252"/>
      <c r="O52" s="1252"/>
      <c r="P52" s="199"/>
    </row>
    <row r="53" spans="2:17" ht="25.5" customHeight="1">
      <c r="C53" s="1251"/>
      <c r="D53" s="1251"/>
      <c r="E53" s="1251"/>
      <c r="F53" s="1251"/>
      <c r="G53" s="1251"/>
      <c r="H53" s="213" t="s">
        <v>282</v>
      </c>
      <c r="I53" s="213" t="s">
        <v>282</v>
      </c>
      <c r="J53" s="213" t="s">
        <v>282</v>
      </c>
      <c r="K53" s="230" t="s">
        <v>437</v>
      </c>
    </row>
    <row r="54" spans="2:17" ht="40.15" customHeight="1">
      <c r="C54" s="1245" t="s">
        <v>505</v>
      </c>
      <c r="D54" s="1246"/>
      <c r="E54" s="1246"/>
      <c r="F54" s="1246"/>
      <c r="G54" s="1246"/>
      <c r="H54" s="236"/>
      <c r="I54" s="236"/>
      <c r="J54" s="236"/>
      <c r="K54" s="237">
        <f>SUM(H54:J54)</f>
        <v>0</v>
      </c>
      <c r="L54" s="205" t="s">
        <v>435</v>
      </c>
    </row>
    <row r="55" spans="2:17" ht="40.15" customHeight="1">
      <c r="C55" s="1245" t="s">
        <v>506</v>
      </c>
      <c r="D55" s="1246"/>
      <c r="E55" s="1246"/>
      <c r="F55" s="1247"/>
      <c r="G55" s="1247"/>
      <c r="H55" s="236"/>
      <c r="I55" s="236"/>
      <c r="J55" s="236"/>
      <c r="K55" s="237">
        <f>SUM(H55:J55)</f>
        <v>0</v>
      </c>
      <c r="L55" s="205" t="s">
        <v>435</v>
      </c>
    </row>
    <row r="56" spans="2:17" ht="40.15" customHeight="1">
      <c r="C56" s="1253" t="s">
        <v>496</v>
      </c>
      <c r="D56" s="1233"/>
      <c r="E56" s="1247"/>
      <c r="F56" s="1247"/>
      <c r="G56" s="1247"/>
      <c r="H56" s="246">
        <f>IFERROR(ROUNDDOWN(H54/H55*100,2),0)</f>
        <v>0</v>
      </c>
      <c r="I56" s="246">
        <f t="shared" ref="I56:K56" si="3">IFERROR(ROUNDDOWN(I54/I55*100,2),0)</f>
        <v>0</v>
      </c>
      <c r="J56" s="246">
        <f t="shared" si="3"/>
        <v>0</v>
      </c>
      <c r="K56" s="246">
        <f t="shared" si="3"/>
        <v>0</v>
      </c>
      <c r="L56" s="206" t="s">
        <v>464</v>
      </c>
      <c r="N56" s="239" t="str">
        <f>IF(K56&gt;=30,"10",IF(AND(K56&lt;30,K56&gt;=10),"5","0"))</f>
        <v>0</v>
      </c>
      <c r="O56" s="205" t="s">
        <v>436</v>
      </c>
    </row>
    <row r="57" spans="2:17" s="201" customFormat="1">
      <c r="C57" s="209"/>
      <c r="D57" s="210"/>
      <c r="E57" s="211"/>
      <c r="F57" s="211"/>
      <c r="G57" s="211"/>
      <c r="H57" s="211"/>
      <c r="I57" s="211"/>
      <c r="J57" s="240"/>
      <c r="K57" s="241"/>
      <c r="L57" s="242"/>
      <c r="M57" s="211"/>
      <c r="N57" s="211"/>
      <c r="O57" s="211"/>
      <c r="P57" s="211"/>
      <c r="Q57" s="208"/>
    </row>
    <row r="58" spans="2:17" s="201" customFormat="1">
      <c r="C58" s="209"/>
      <c r="D58" s="210"/>
      <c r="E58" s="211"/>
      <c r="F58" s="211"/>
      <c r="G58" s="211"/>
      <c r="H58" s="211"/>
      <c r="I58" s="211"/>
      <c r="J58" s="211"/>
      <c r="K58" s="211"/>
      <c r="L58" s="211"/>
      <c r="M58" s="211"/>
      <c r="N58" s="211"/>
      <c r="O58" s="211"/>
      <c r="P58" s="211"/>
      <c r="Q58" s="208"/>
    </row>
    <row r="59" spans="2:17" s="201" customFormat="1" ht="30" customHeight="1">
      <c r="C59" s="243" t="s">
        <v>507</v>
      </c>
      <c r="D59" s="1249" t="s">
        <v>508</v>
      </c>
      <c r="E59" s="1249"/>
      <c r="F59" s="1249"/>
      <c r="G59" s="1249"/>
      <c r="H59" s="1249"/>
      <c r="I59" s="1249"/>
      <c r="J59" s="1249"/>
      <c r="K59" s="1249"/>
      <c r="L59" s="1249"/>
      <c r="M59" s="1250"/>
      <c r="N59" s="211"/>
      <c r="O59" s="211"/>
      <c r="P59" s="211"/>
      <c r="Q59" s="208"/>
    </row>
    <row r="60" spans="2:17" s="201" customFormat="1" ht="30" customHeight="1">
      <c r="C60" s="243" t="s">
        <v>509</v>
      </c>
      <c r="D60" s="1249" t="s">
        <v>510</v>
      </c>
      <c r="E60" s="1249"/>
      <c r="F60" s="1249"/>
      <c r="G60" s="1249"/>
      <c r="H60" s="1249"/>
      <c r="I60" s="1249"/>
      <c r="J60" s="1249"/>
      <c r="K60" s="1249"/>
      <c r="L60" s="1249"/>
      <c r="M60" s="1250"/>
      <c r="N60" s="211"/>
      <c r="O60" s="211"/>
      <c r="P60" s="211"/>
      <c r="Q60" s="208"/>
    </row>
    <row r="61" spans="2:17" s="201" customFormat="1" ht="30" customHeight="1">
      <c r="C61" s="243" t="s">
        <v>511</v>
      </c>
      <c r="D61" s="1249" t="s">
        <v>512</v>
      </c>
      <c r="E61" s="1249"/>
      <c r="F61" s="1249"/>
      <c r="G61" s="1249"/>
      <c r="H61" s="1249"/>
      <c r="I61" s="1249"/>
      <c r="J61" s="1249"/>
      <c r="K61" s="1249"/>
      <c r="L61" s="1249"/>
      <c r="M61" s="1250"/>
      <c r="N61" s="211"/>
      <c r="O61" s="211"/>
      <c r="P61" s="211"/>
      <c r="Q61" s="208"/>
    </row>
    <row r="62" spans="2:17" s="201" customFormat="1">
      <c r="C62" s="218"/>
      <c r="D62" s="219"/>
      <c r="E62" s="219"/>
      <c r="F62" s="219"/>
      <c r="G62" s="219"/>
      <c r="H62" s="219"/>
      <c r="I62" s="219"/>
      <c r="J62" s="219"/>
      <c r="K62" s="219"/>
      <c r="L62" s="219"/>
      <c r="M62" s="219"/>
      <c r="N62" s="211"/>
      <c r="O62" s="211"/>
      <c r="P62" s="211"/>
      <c r="Q62" s="208"/>
    </row>
    <row r="63" spans="2:17" ht="19.899999999999999" customHeight="1">
      <c r="B63" s="235" t="s">
        <v>513</v>
      </c>
      <c r="C63" s="234" t="s">
        <v>442</v>
      </c>
    </row>
    <row r="64" spans="2:17" ht="36.75" customHeight="1">
      <c r="C64" s="1252" t="s">
        <v>514</v>
      </c>
      <c r="D64" s="1252"/>
      <c r="E64" s="1252"/>
      <c r="F64" s="1252"/>
      <c r="G64" s="1252"/>
      <c r="H64" s="1252"/>
      <c r="I64" s="1252"/>
      <c r="J64" s="1252"/>
      <c r="K64" s="1252"/>
      <c r="L64" s="1252"/>
      <c r="M64" s="1252"/>
      <c r="N64" s="1252"/>
      <c r="O64" s="1252"/>
      <c r="P64" s="199"/>
    </row>
    <row r="65" spans="2:16">
      <c r="C65" s="247" t="s">
        <v>443</v>
      </c>
      <c r="D65" s="232"/>
      <c r="E65" s="232"/>
      <c r="F65" s="232"/>
      <c r="G65" s="232"/>
      <c r="H65" s="232"/>
      <c r="I65" s="232"/>
      <c r="J65" s="232"/>
      <c r="K65" s="232"/>
      <c r="L65" s="232"/>
      <c r="M65" s="232"/>
      <c r="N65" s="232"/>
      <c r="O65" s="232"/>
      <c r="P65" s="199"/>
    </row>
    <row r="66" spans="2:16" ht="33" customHeight="1">
      <c r="C66" s="1248" t="s">
        <v>515</v>
      </c>
      <c r="D66" s="1248"/>
      <c r="E66" s="1248"/>
      <c r="F66" s="1248"/>
      <c r="G66" s="222"/>
      <c r="H66" s="232"/>
      <c r="I66" s="232"/>
      <c r="J66" s="232"/>
      <c r="K66" s="232"/>
      <c r="L66" s="232"/>
      <c r="M66" s="232"/>
      <c r="N66" s="232"/>
      <c r="O66" s="232"/>
      <c r="P66" s="199"/>
    </row>
    <row r="67" spans="2:16" ht="33" customHeight="1">
      <c r="C67" s="1248" t="s">
        <v>381</v>
      </c>
      <c r="D67" s="1248"/>
      <c r="E67" s="1248"/>
      <c r="F67" s="1248"/>
      <c r="G67" s="222"/>
      <c r="H67" s="232"/>
      <c r="I67" s="232"/>
      <c r="J67" s="232"/>
      <c r="K67" s="232"/>
      <c r="L67" s="232"/>
      <c r="M67" s="232"/>
      <c r="N67" s="232"/>
      <c r="O67" s="232"/>
      <c r="P67" s="199"/>
    </row>
    <row r="68" spans="2:16" ht="33" customHeight="1">
      <c r="C68" s="1273" t="s">
        <v>444</v>
      </c>
      <c r="D68" s="1273"/>
      <c r="E68" s="1273"/>
      <c r="F68" s="1273"/>
      <c r="G68" s="222"/>
      <c r="H68" s="197"/>
      <c r="I68" s="197" t="s">
        <v>516</v>
      </c>
      <c r="J68" s="197"/>
      <c r="K68" s="223" t="s">
        <v>445</v>
      </c>
      <c r="L68" s="224">
        <f>COUNTIF(G66:G68,"実施あり")</f>
        <v>0</v>
      </c>
      <c r="N68" s="599">
        <f>⑤表!$F$3</f>
        <v>0</v>
      </c>
      <c r="O68" s="205" t="s">
        <v>436</v>
      </c>
    </row>
    <row r="69" spans="2:16" s="201" customFormat="1" ht="15" customHeight="1">
      <c r="C69" s="209"/>
      <c r="D69" s="210"/>
      <c r="E69" s="211"/>
      <c r="F69" s="211"/>
      <c r="G69" s="211"/>
      <c r="H69" s="211"/>
      <c r="I69" s="211"/>
      <c r="J69" s="211"/>
      <c r="K69" s="240"/>
      <c r="L69" s="211"/>
      <c r="M69" s="211"/>
      <c r="N69" s="211"/>
      <c r="O69" s="211"/>
      <c r="P69" s="211"/>
    </row>
    <row r="70" spans="2:16" s="201" customFormat="1" ht="15" customHeight="1">
      <c r="C70" s="209"/>
      <c r="D70" s="210"/>
      <c r="E70" s="211"/>
      <c r="F70" s="211"/>
      <c r="G70" s="211"/>
      <c r="H70" s="211"/>
      <c r="I70" s="211"/>
      <c r="J70" s="211"/>
      <c r="K70" s="211"/>
      <c r="L70" s="211"/>
      <c r="M70" s="211"/>
      <c r="N70" s="211"/>
      <c r="O70" s="211"/>
      <c r="P70" s="211"/>
    </row>
    <row r="71" spans="2:16" s="201" customFormat="1" ht="45" customHeight="1">
      <c r="C71" s="243" t="s">
        <v>517</v>
      </c>
      <c r="D71" s="1249" t="s">
        <v>518</v>
      </c>
      <c r="E71" s="1249"/>
      <c r="F71" s="1249"/>
      <c r="G71" s="1249"/>
      <c r="H71" s="1249"/>
      <c r="I71" s="1249"/>
      <c r="J71" s="1249"/>
      <c r="K71" s="1249"/>
      <c r="L71" s="1249"/>
      <c r="M71" s="1250"/>
      <c r="N71" s="211"/>
      <c r="O71" s="211"/>
      <c r="P71" s="211"/>
    </row>
    <row r="72" spans="2:16" s="201" customFormat="1">
      <c r="C72" s="218"/>
      <c r="D72" s="219"/>
      <c r="E72" s="219"/>
      <c r="F72" s="219"/>
      <c r="G72" s="219"/>
      <c r="H72" s="219"/>
      <c r="I72" s="219"/>
      <c r="J72" s="219"/>
      <c r="K72" s="219"/>
      <c r="L72" s="219"/>
      <c r="M72" s="219"/>
      <c r="N72" s="211"/>
      <c r="O72" s="211"/>
      <c r="P72" s="211"/>
    </row>
    <row r="73" spans="2:16" s="201" customFormat="1" ht="14.25">
      <c r="B73" s="235" t="s">
        <v>519</v>
      </c>
      <c r="C73" s="567" t="s">
        <v>446</v>
      </c>
      <c r="D73" s="567"/>
      <c r="E73" s="567"/>
      <c r="F73" s="567"/>
      <c r="G73" s="567"/>
      <c r="H73" s="567"/>
      <c r="I73" s="567"/>
      <c r="J73" s="567"/>
      <c r="K73" s="567"/>
      <c r="L73" s="567"/>
      <c r="M73" s="567"/>
      <c r="N73" s="567"/>
      <c r="O73" s="567"/>
      <c r="P73" s="561"/>
    </row>
    <row r="74" spans="2:16" s="201" customFormat="1" ht="63" customHeight="1" thickBot="1">
      <c r="B74" s="567"/>
      <c r="C74" s="1274" t="s">
        <v>1398</v>
      </c>
      <c r="D74" s="1274"/>
      <c r="E74" s="1274"/>
      <c r="F74" s="1274"/>
      <c r="G74" s="1274"/>
      <c r="H74" s="1274"/>
      <c r="I74" s="1274"/>
      <c r="J74" s="1274"/>
      <c r="K74" s="1274"/>
      <c r="L74" s="1274"/>
      <c r="M74" s="1274"/>
      <c r="N74" s="1274"/>
      <c r="O74" s="1274"/>
      <c r="P74" s="563"/>
    </row>
    <row r="75" spans="2:16" s="201" customFormat="1" ht="33.6" customHeight="1" thickBot="1">
      <c r="B75" s="568"/>
      <c r="C75" s="1258"/>
      <c r="D75" s="1259"/>
      <c r="E75" s="1259"/>
      <c r="F75" s="1259"/>
      <c r="G75" s="1260"/>
      <c r="H75" s="569" t="s">
        <v>1399</v>
      </c>
      <c r="I75" s="570" t="s">
        <v>1400</v>
      </c>
      <c r="J75" s="571" t="s">
        <v>1401</v>
      </c>
      <c r="K75" s="572" t="s">
        <v>437</v>
      </c>
      <c r="L75" s="568"/>
      <c r="M75" s="573" t="s">
        <v>1402</v>
      </c>
      <c r="N75" s="568"/>
      <c r="O75" s="568"/>
      <c r="P75" s="564"/>
    </row>
    <row r="76" spans="2:16" s="201" customFormat="1" ht="44.45" customHeight="1">
      <c r="B76" s="568"/>
      <c r="C76" s="566"/>
      <c r="D76" s="1261" t="s">
        <v>1404</v>
      </c>
      <c r="E76" s="1262"/>
      <c r="F76" s="1262"/>
      <c r="G76" s="1263"/>
      <c r="H76" s="574"/>
      <c r="I76" s="575"/>
      <c r="J76" s="576"/>
      <c r="K76" s="577">
        <f t="shared" ref="K76:K82" si="4">SUM(H76:J76)</f>
        <v>0</v>
      </c>
      <c r="L76" s="568" t="s">
        <v>1411</v>
      </c>
      <c r="M76" s="578" t="e">
        <f>IF(K76/$K$80/$K$81*$K$82*100&gt;=0.2,"0.2以上","")</f>
        <v>#DIV/0!</v>
      </c>
      <c r="N76" s="568"/>
      <c r="O76" s="568"/>
      <c r="P76" s="564"/>
    </row>
    <row r="77" spans="2:16" s="201" customFormat="1" ht="41.45" customHeight="1">
      <c r="B77" s="568"/>
      <c r="C77" s="566"/>
      <c r="D77" s="1264" t="s">
        <v>1405</v>
      </c>
      <c r="E77" s="1265"/>
      <c r="F77" s="1265"/>
      <c r="G77" s="1266"/>
      <c r="H77" s="579"/>
      <c r="I77" s="580"/>
      <c r="J77" s="581"/>
      <c r="K77" s="582">
        <f t="shared" si="4"/>
        <v>0</v>
      </c>
      <c r="L77" s="568" t="s">
        <v>1411</v>
      </c>
      <c r="M77" s="583" t="e">
        <f>IF(K77/$K$80/$K$81*$K$82*100&gt;=0.2,"0.2以上","")</f>
        <v>#DIV/0!</v>
      </c>
      <c r="N77" s="568"/>
      <c r="O77" s="568"/>
      <c r="P77" s="564"/>
    </row>
    <row r="78" spans="2:16" s="201" customFormat="1" ht="46.5" customHeight="1" thickBot="1">
      <c r="B78" s="568"/>
      <c r="C78" s="566"/>
      <c r="D78" s="1264" t="s">
        <v>1406</v>
      </c>
      <c r="E78" s="1265"/>
      <c r="F78" s="1265"/>
      <c r="G78" s="1266"/>
      <c r="H78" s="579"/>
      <c r="I78" s="580"/>
      <c r="J78" s="581"/>
      <c r="K78" s="582">
        <f t="shared" si="4"/>
        <v>0</v>
      </c>
      <c r="L78" s="568" t="s">
        <v>1411</v>
      </c>
      <c r="M78" s="584" t="e">
        <f>IF(K78/$K$80/$K$81*$K$82*100&gt;=0.2,"0.2以上","")</f>
        <v>#DIV/0!</v>
      </c>
      <c r="N78" s="568"/>
      <c r="O78" s="568"/>
      <c r="P78" s="564"/>
    </row>
    <row r="79" spans="2:16" s="201" customFormat="1" ht="83.1" customHeight="1" thickBot="1">
      <c r="B79" s="568"/>
      <c r="C79" s="1267" t="s">
        <v>1407</v>
      </c>
      <c r="D79" s="1268"/>
      <c r="E79" s="1268"/>
      <c r="F79" s="1268"/>
      <c r="G79" s="1269"/>
      <c r="H79" s="585">
        <f>SUM(H76:H78)</f>
        <v>0</v>
      </c>
      <c r="I79" s="586">
        <f>SUM(I76:I78)</f>
        <v>0</v>
      </c>
      <c r="J79" s="587">
        <f>SUM(J76:J78)</f>
        <v>0</v>
      </c>
      <c r="K79" s="582">
        <f t="shared" si="4"/>
        <v>0</v>
      </c>
      <c r="L79" s="568" t="s">
        <v>1411</v>
      </c>
      <c r="M79" s="588" t="str">
        <f>IF(COUNTIF(M76:M78,"0.2以上")&gt;=3,"OK","")</f>
        <v/>
      </c>
      <c r="N79" s="568"/>
      <c r="O79" s="568"/>
      <c r="P79" s="564"/>
    </row>
    <row r="80" spans="2:16" s="201" customFormat="1" ht="54.95" customHeight="1">
      <c r="B80" s="568"/>
      <c r="C80" s="1270" t="s">
        <v>1408</v>
      </c>
      <c r="D80" s="1271"/>
      <c r="E80" s="1271"/>
      <c r="F80" s="1271"/>
      <c r="G80" s="1272"/>
      <c r="H80" s="589"/>
      <c r="I80" s="590"/>
      <c r="J80" s="591"/>
      <c r="K80" s="582">
        <f t="shared" si="4"/>
        <v>0</v>
      </c>
      <c r="L80" s="192" t="s">
        <v>447</v>
      </c>
      <c r="M80" s="568"/>
      <c r="N80" s="568"/>
      <c r="O80" s="568"/>
      <c r="P80" s="564"/>
    </row>
    <row r="81" spans="2:17" s="201" customFormat="1" ht="74.45" customHeight="1">
      <c r="B81" s="568"/>
      <c r="C81" s="1270" t="s">
        <v>1409</v>
      </c>
      <c r="D81" s="1271"/>
      <c r="E81" s="1271"/>
      <c r="F81" s="1271"/>
      <c r="G81" s="1272"/>
      <c r="H81" s="589"/>
      <c r="I81" s="590"/>
      <c r="J81" s="591"/>
      <c r="K81" s="582">
        <f t="shared" si="4"/>
        <v>0</v>
      </c>
      <c r="L81" s="192" t="s">
        <v>435</v>
      </c>
      <c r="M81" s="568"/>
      <c r="N81" s="568"/>
      <c r="O81" s="568"/>
      <c r="P81" s="564"/>
    </row>
    <row r="82" spans="2:17" s="201" customFormat="1" ht="27" customHeight="1" thickBot="1">
      <c r="B82" s="568"/>
      <c r="C82" s="1277" t="s">
        <v>1403</v>
      </c>
      <c r="D82" s="1278"/>
      <c r="E82" s="1278"/>
      <c r="F82" s="1279"/>
      <c r="G82" s="1280"/>
      <c r="H82" s="592"/>
      <c r="I82" s="593"/>
      <c r="J82" s="594"/>
      <c r="K82" s="595">
        <f t="shared" si="4"/>
        <v>0</v>
      </c>
      <c r="L82" s="192" t="s">
        <v>448</v>
      </c>
      <c r="M82" s="568"/>
      <c r="N82" s="568"/>
      <c r="O82" s="568"/>
      <c r="P82" s="564"/>
    </row>
    <row r="83" spans="2:17" s="201" customFormat="1" ht="36.950000000000003" customHeight="1" thickBot="1">
      <c r="B83" s="568"/>
      <c r="C83" s="1281" t="s">
        <v>1410</v>
      </c>
      <c r="D83" s="1282"/>
      <c r="E83" s="1283"/>
      <c r="F83" s="1283"/>
      <c r="G83" s="1284"/>
      <c r="H83" s="596" t="e">
        <f>ROUNDDOWN(H79/H80/H81*H82*100,2)</f>
        <v>#DIV/0!</v>
      </c>
      <c r="I83" s="596" t="e">
        <f>I79/I80/I81*I82*100</f>
        <v>#DIV/0!</v>
      </c>
      <c r="J83" s="596" t="e">
        <f>J79/J80/J81*J82*100</f>
        <v>#DIV/0!</v>
      </c>
      <c r="K83" s="597" t="e">
        <f>K79/K80/K81*K82*100</f>
        <v>#DIV/0!</v>
      </c>
      <c r="L83" s="192"/>
      <c r="M83" s="568"/>
      <c r="N83" s="565" t="e">
        <f>IF(K83&gt;=5,IF(M79="OK",5,3),IF(K83&gt;3,2,0))</f>
        <v>#DIV/0!</v>
      </c>
      <c r="O83" s="598" t="s">
        <v>436</v>
      </c>
      <c r="P83" s="564"/>
    </row>
    <row r="84" spans="2:17" s="201" customFormat="1">
      <c r="C84" s="218"/>
      <c r="D84" s="219"/>
      <c r="E84" s="219"/>
      <c r="F84" s="219"/>
      <c r="G84" s="219"/>
      <c r="H84" s="219"/>
      <c r="I84" s="219"/>
      <c r="J84" s="219"/>
      <c r="K84" s="219"/>
      <c r="L84" s="219"/>
      <c r="M84" s="219"/>
      <c r="N84" s="211"/>
      <c r="O84" s="211"/>
      <c r="P84" s="211"/>
    </row>
    <row r="85" spans="2:17" s="201" customFormat="1" ht="30" customHeight="1">
      <c r="C85" s="243" t="s">
        <v>522</v>
      </c>
      <c r="D85" s="1249" t="s">
        <v>523</v>
      </c>
      <c r="E85" s="1249"/>
      <c r="F85" s="1249"/>
      <c r="G85" s="1249"/>
      <c r="H85" s="1249"/>
      <c r="I85" s="1249"/>
      <c r="J85" s="1249"/>
      <c r="K85" s="1249"/>
      <c r="L85" s="1249"/>
      <c r="M85" s="1250"/>
      <c r="N85" s="211"/>
      <c r="O85" s="211"/>
      <c r="P85" s="211"/>
      <c r="Q85" s="208"/>
    </row>
    <row r="86" spans="2:17" s="201" customFormat="1" ht="15" customHeight="1">
      <c r="C86" s="243" t="s">
        <v>524</v>
      </c>
      <c r="D86" s="1249" t="s">
        <v>525</v>
      </c>
      <c r="E86" s="1249"/>
      <c r="F86" s="1249"/>
      <c r="G86" s="1249"/>
      <c r="H86" s="1249"/>
      <c r="I86" s="1249"/>
      <c r="J86" s="1249"/>
      <c r="K86" s="1249"/>
      <c r="L86" s="1249"/>
      <c r="M86" s="1250"/>
      <c r="N86" s="211"/>
      <c r="O86" s="211"/>
      <c r="P86" s="211"/>
      <c r="Q86" s="208"/>
    </row>
    <row r="87" spans="2:17" s="201" customFormat="1" ht="15" customHeight="1">
      <c r="C87" s="243" t="s">
        <v>526</v>
      </c>
      <c r="D87" s="1249" t="s">
        <v>527</v>
      </c>
      <c r="E87" s="1249"/>
      <c r="F87" s="1249"/>
      <c r="G87" s="1249"/>
      <c r="H87" s="1249"/>
      <c r="I87" s="1249"/>
      <c r="J87" s="1249"/>
      <c r="K87" s="1249"/>
      <c r="L87" s="1249"/>
      <c r="M87" s="1250"/>
      <c r="N87" s="211"/>
      <c r="O87" s="211"/>
      <c r="P87" s="211"/>
      <c r="Q87" s="208"/>
    </row>
    <row r="88" spans="2:17">
      <c r="C88" s="225"/>
      <c r="D88" s="225"/>
      <c r="E88" s="225"/>
      <c r="F88" s="225"/>
      <c r="G88" s="225"/>
      <c r="H88" s="215"/>
      <c r="I88" s="194"/>
      <c r="J88" s="210"/>
      <c r="K88" s="215"/>
      <c r="M88" s="215"/>
      <c r="N88" s="215"/>
    </row>
    <row r="89" spans="2:17" ht="19.899999999999999" customHeight="1">
      <c r="B89" s="235" t="s">
        <v>528</v>
      </c>
      <c r="C89" s="234" t="s">
        <v>529</v>
      </c>
    </row>
    <row r="90" spans="2:17" ht="19.899999999999999" customHeight="1">
      <c r="C90" s="1252" t="s">
        <v>530</v>
      </c>
      <c r="D90" s="1252"/>
      <c r="E90" s="1252"/>
      <c r="F90" s="1252"/>
      <c r="G90" s="1252"/>
      <c r="H90" s="1252"/>
      <c r="I90" s="1252"/>
      <c r="J90" s="1252"/>
      <c r="K90" s="1252"/>
      <c r="L90" s="1252"/>
      <c r="M90" s="1252"/>
      <c r="N90" s="1252"/>
      <c r="O90" s="1252"/>
      <c r="P90" s="199"/>
    </row>
    <row r="91" spans="2:17" ht="25.5" customHeight="1">
      <c r="C91" s="1251"/>
      <c r="D91" s="1251"/>
      <c r="E91" s="1251"/>
      <c r="F91" s="1251"/>
      <c r="G91" s="1251"/>
      <c r="H91" s="213" t="s">
        <v>282</v>
      </c>
      <c r="I91" s="213" t="s">
        <v>282</v>
      </c>
      <c r="J91" s="213" t="s">
        <v>282</v>
      </c>
      <c r="K91" s="230" t="s">
        <v>437</v>
      </c>
    </row>
    <row r="92" spans="2:17" ht="40.15" customHeight="1">
      <c r="C92" s="1245" t="s">
        <v>531</v>
      </c>
      <c r="D92" s="1246"/>
      <c r="E92" s="1246"/>
      <c r="F92" s="1246"/>
      <c r="G92" s="1246"/>
      <c r="H92" s="236"/>
      <c r="I92" s="236"/>
      <c r="J92" s="236"/>
      <c r="K92" s="237">
        <f>SUM(H92:J92)</f>
        <v>0</v>
      </c>
      <c r="L92" s="192" t="s">
        <v>447</v>
      </c>
    </row>
    <row r="93" spans="2:17" ht="40.15" customHeight="1">
      <c r="C93" s="1245" t="s">
        <v>532</v>
      </c>
      <c r="D93" s="1246"/>
      <c r="E93" s="1246"/>
      <c r="F93" s="1246"/>
      <c r="G93" s="1246"/>
      <c r="H93" s="236"/>
      <c r="I93" s="236"/>
      <c r="J93" s="236"/>
      <c r="K93" s="237">
        <f>SUM(H93:J93)</f>
        <v>0</v>
      </c>
      <c r="L93" s="192" t="s">
        <v>447</v>
      </c>
    </row>
    <row r="94" spans="2:17" ht="40.15" customHeight="1">
      <c r="C94" s="1245" t="s">
        <v>520</v>
      </c>
      <c r="D94" s="1246"/>
      <c r="E94" s="1246"/>
      <c r="F94" s="1246"/>
      <c r="G94" s="1246"/>
      <c r="H94" s="236"/>
      <c r="I94" s="236"/>
      <c r="J94" s="236"/>
      <c r="K94" s="237">
        <f>SUM(H94:J94)</f>
        <v>0</v>
      </c>
      <c r="L94" s="192" t="s">
        <v>435</v>
      </c>
    </row>
    <row r="95" spans="2:17" ht="40.15" customHeight="1">
      <c r="C95" s="1245" t="s">
        <v>449</v>
      </c>
      <c r="D95" s="1246"/>
      <c r="E95" s="1246"/>
      <c r="F95" s="1247"/>
      <c r="G95" s="1247"/>
      <c r="H95" s="236"/>
      <c r="I95" s="236"/>
      <c r="J95" s="236"/>
      <c r="K95" s="237">
        <f>SUM(H95:J95)</f>
        <v>0</v>
      </c>
      <c r="L95" s="192" t="s">
        <v>448</v>
      </c>
    </row>
    <row r="96" spans="2:17" ht="33" customHeight="1">
      <c r="C96" s="1253" t="s">
        <v>521</v>
      </c>
      <c r="D96" s="1233"/>
      <c r="E96" s="1247"/>
      <c r="F96" s="1247"/>
      <c r="G96" s="1247"/>
      <c r="H96" s="248">
        <f>IFERROR(ROUNDDOWN(H92/H93/H94*H95*100,2),0)</f>
        <v>0</v>
      </c>
      <c r="I96" s="248">
        <f t="shared" ref="I96:K96" si="5">IFERROR(ROUNDDOWN(I92/I93/I94*I95*100,2),0)</f>
        <v>0</v>
      </c>
      <c r="J96" s="248">
        <f t="shared" si="5"/>
        <v>0</v>
      </c>
      <c r="K96" s="248">
        <f t="shared" si="5"/>
        <v>0</v>
      </c>
      <c r="L96" s="192" t="s">
        <v>465</v>
      </c>
      <c r="N96" s="239" t="str">
        <f>IF(K96&gt;=3,"5",IF(AND(K96&lt;3,K96&gt;=2),"3","0"))</f>
        <v>0</v>
      </c>
      <c r="O96" s="205" t="s">
        <v>436</v>
      </c>
    </row>
    <row r="97" spans="2:16" s="201" customFormat="1" ht="15" customHeight="1">
      <c r="C97" s="209"/>
      <c r="D97" s="210"/>
      <c r="E97" s="211"/>
      <c r="F97" s="211"/>
      <c r="G97" s="211"/>
      <c r="H97" s="211"/>
      <c r="I97" s="211"/>
      <c r="J97" s="240"/>
      <c r="K97" s="241"/>
      <c r="L97" s="242"/>
      <c r="M97" s="211"/>
      <c r="N97" s="211"/>
      <c r="O97" s="211"/>
      <c r="P97" s="211"/>
    </row>
    <row r="98" spans="2:16" s="201" customFormat="1" ht="56.25" customHeight="1">
      <c r="C98" s="243" t="s">
        <v>533</v>
      </c>
      <c r="D98" s="1249" t="s">
        <v>534</v>
      </c>
      <c r="E98" s="1249"/>
      <c r="F98" s="1249"/>
      <c r="G98" s="1249"/>
      <c r="H98" s="1249"/>
      <c r="I98" s="1249"/>
      <c r="J98" s="1249"/>
      <c r="K98" s="1249"/>
      <c r="L98" s="1249"/>
      <c r="M98" s="1250"/>
      <c r="N98" s="211"/>
      <c r="O98" s="211"/>
      <c r="P98" s="211"/>
    </row>
    <row r="99" spans="2:16">
      <c r="C99" s="225"/>
      <c r="D99" s="225"/>
      <c r="E99" s="225"/>
      <c r="F99" s="225"/>
      <c r="G99" s="225"/>
      <c r="H99" s="215"/>
      <c r="I99" s="194"/>
      <c r="J99" s="210"/>
      <c r="K99" s="215"/>
      <c r="M99" s="215"/>
      <c r="N99" s="215"/>
    </row>
    <row r="100" spans="2:16" ht="14.25">
      <c r="B100" s="235" t="s">
        <v>535</v>
      </c>
      <c r="C100" s="234" t="s">
        <v>536</v>
      </c>
    </row>
    <row r="101" spans="2:16" ht="19.899999999999999" customHeight="1">
      <c r="C101" s="1252" t="s">
        <v>537</v>
      </c>
      <c r="D101" s="1252"/>
      <c r="E101" s="1252"/>
      <c r="F101" s="1252"/>
      <c r="G101" s="1252"/>
      <c r="H101" s="1252"/>
      <c r="I101" s="1252"/>
      <c r="J101" s="1252"/>
      <c r="K101" s="1252"/>
      <c r="L101" s="1252"/>
      <c r="M101" s="1252"/>
      <c r="N101" s="1252"/>
      <c r="O101" s="1252"/>
      <c r="P101" s="199"/>
    </row>
    <row r="102" spans="2:16" ht="25.5" customHeight="1">
      <c r="C102" s="1251"/>
      <c r="D102" s="1251"/>
      <c r="E102" s="1251"/>
      <c r="F102" s="1251"/>
      <c r="G102" s="1251"/>
      <c r="H102" s="213" t="s">
        <v>282</v>
      </c>
      <c r="I102" s="213" t="s">
        <v>282</v>
      </c>
      <c r="J102" s="213" t="s">
        <v>282</v>
      </c>
      <c r="K102" s="230" t="s">
        <v>437</v>
      </c>
    </row>
    <row r="103" spans="2:16" ht="40.15" customHeight="1">
      <c r="C103" s="1245" t="s">
        <v>450</v>
      </c>
      <c r="D103" s="1246"/>
      <c r="E103" s="1246"/>
      <c r="F103" s="1246"/>
      <c r="G103" s="1246"/>
      <c r="H103" s="236"/>
      <c r="I103" s="236"/>
      <c r="J103" s="236"/>
      <c r="K103" s="237">
        <f>SUM(H103:J103)</f>
        <v>0</v>
      </c>
      <c r="L103" s="192" t="s">
        <v>448</v>
      </c>
    </row>
    <row r="104" spans="2:16" ht="40.15" customHeight="1">
      <c r="C104" s="1245" t="s">
        <v>451</v>
      </c>
      <c r="D104" s="1246"/>
      <c r="E104" s="1246"/>
      <c r="F104" s="1247"/>
      <c r="G104" s="1247"/>
      <c r="H104" s="236"/>
      <c r="I104" s="236"/>
      <c r="J104" s="236"/>
      <c r="K104" s="237">
        <f>SUM(H104:J104)</f>
        <v>0</v>
      </c>
      <c r="L104" s="192" t="s">
        <v>448</v>
      </c>
    </row>
    <row r="105" spans="2:16" ht="33" customHeight="1">
      <c r="C105" s="1253" t="s">
        <v>538</v>
      </c>
      <c r="D105" s="1233"/>
      <c r="E105" s="1247"/>
      <c r="F105" s="1247"/>
      <c r="G105" s="1247"/>
      <c r="H105" s="246">
        <f>IFERROR(ROUNDDOWN(H103/H104*100,2),0)</f>
        <v>0</v>
      </c>
      <c r="I105" s="246">
        <f t="shared" ref="I105:K105" si="6">IFERROR(ROUNDDOWN(I103/I104*100,2),0)</f>
        <v>0</v>
      </c>
      <c r="J105" s="246">
        <f t="shared" si="6"/>
        <v>0</v>
      </c>
      <c r="K105" s="246">
        <f t="shared" si="6"/>
        <v>0</v>
      </c>
      <c r="L105" s="192" t="s">
        <v>464</v>
      </c>
      <c r="N105" s="239" t="str">
        <f>IF(K105&gt;=50,"5",IF(AND(K105&lt;50,K105&gt;=35),"3","0"))</f>
        <v>0</v>
      </c>
      <c r="O105" s="205" t="s">
        <v>436</v>
      </c>
    </row>
    <row r="106" spans="2:16">
      <c r="C106" s="223"/>
      <c r="D106" s="223"/>
      <c r="E106" s="223"/>
      <c r="F106" s="223"/>
      <c r="G106" s="223"/>
      <c r="H106" s="197"/>
      <c r="I106" s="194"/>
      <c r="J106" s="240"/>
      <c r="K106" s="249"/>
      <c r="L106" s="195"/>
      <c r="M106" s="197"/>
      <c r="N106" s="197"/>
    </row>
    <row r="107" spans="2:16" ht="14.25">
      <c r="B107" s="235" t="s">
        <v>539</v>
      </c>
      <c r="C107" s="234" t="s">
        <v>540</v>
      </c>
    </row>
    <row r="108" spans="2:16" ht="19.899999999999999" customHeight="1">
      <c r="C108" s="1252" t="s">
        <v>541</v>
      </c>
      <c r="D108" s="1252"/>
      <c r="E108" s="1252"/>
      <c r="F108" s="1252"/>
      <c r="G108" s="1252"/>
      <c r="H108" s="1252"/>
      <c r="I108" s="1252"/>
      <c r="J108" s="1252"/>
      <c r="K108" s="1252"/>
      <c r="L108" s="1252"/>
      <c r="M108" s="1252"/>
      <c r="N108" s="1252"/>
      <c r="O108" s="1252"/>
      <c r="P108" s="199"/>
    </row>
    <row r="109" spans="2:16" ht="25.5" customHeight="1">
      <c r="C109" s="1251"/>
      <c r="D109" s="1251"/>
      <c r="E109" s="1251"/>
      <c r="F109" s="1251"/>
      <c r="G109" s="1251"/>
      <c r="H109" s="213" t="s">
        <v>282</v>
      </c>
      <c r="I109" s="213" t="s">
        <v>282</v>
      </c>
      <c r="J109" s="213" t="s">
        <v>282</v>
      </c>
      <c r="K109" s="230" t="s">
        <v>437</v>
      </c>
    </row>
    <row r="110" spans="2:16" ht="40.15" customHeight="1">
      <c r="C110" s="1245" t="s">
        <v>542</v>
      </c>
      <c r="D110" s="1246"/>
      <c r="E110" s="1246"/>
      <c r="F110" s="1246"/>
      <c r="G110" s="1246"/>
      <c r="H110" s="236"/>
      <c r="I110" s="236"/>
      <c r="J110" s="236"/>
      <c r="K110" s="237">
        <f>SUM(H110:J110)</f>
        <v>0</v>
      </c>
      <c r="L110" s="192" t="s">
        <v>435</v>
      </c>
    </row>
    <row r="111" spans="2:16" ht="40.15" customHeight="1">
      <c r="C111" s="1245" t="s">
        <v>452</v>
      </c>
      <c r="D111" s="1246"/>
      <c r="E111" s="1246"/>
      <c r="F111" s="1247"/>
      <c r="G111" s="1247"/>
      <c r="H111" s="236"/>
      <c r="I111" s="236"/>
      <c r="J111" s="236"/>
      <c r="K111" s="237">
        <f>SUM(H111:J111)</f>
        <v>0</v>
      </c>
      <c r="L111" s="192" t="s">
        <v>435</v>
      </c>
    </row>
    <row r="112" spans="2:16" ht="40.15" customHeight="1">
      <c r="C112" s="1253" t="s">
        <v>538</v>
      </c>
      <c r="D112" s="1233"/>
      <c r="E112" s="1247"/>
      <c r="F112" s="1247"/>
      <c r="G112" s="1247"/>
      <c r="H112" s="246">
        <f>IFERROR(ROUNDDOWN(H110/H111*100,2),0)</f>
        <v>0</v>
      </c>
      <c r="I112" s="246">
        <f t="shared" ref="I112:K112" si="7">IFERROR(ROUNDDOWN(I110/I111*100,2),0)</f>
        <v>0</v>
      </c>
      <c r="J112" s="246">
        <f t="shared" si="7"/>
        <v>0</v>
      </c>
      <c r="K112" s="246">
        <f t="shared" si="7"/>
        <v>0</v>
      </c>
      <c r="L112" s="206" t="s">
        <v>464</v>
      </c>
      <c r="N112" s="239" t="str">
        <f>IF(K112&gt;=10,"5",IF(AND(K112&lt;10,K112&gt;=5),"3","0"))</f>
        <v>0</v>
      </c>
      <c r="O112" s="205" t="s">
        <v>436</v>
      </c>
    </row>
    <row r="113" spans="2:17" s="201" customFormat="1" ht="15" customHeight="1">
      <c r="C113" s="209"/>
      <c r="D113" s="210"/>
      <c r="E113" s="211"/>
      <c r="F113" s="211"/>
      <c r="G113" s="211"/>
      <c r="H113" s="211"/>
      <c r="I113" s="211"/>
      <c r="J113" s="240"/>
      <c r="K113" s="241"/>
      <c r="L113" s="242"/>
      <c r="M113" s="211"/>
      <c r="N113" s="211"/>
      <c r="O113" s="211"/>
      <c r="P113" s="211"/>
      <c r="Q113" s="208"/>
    </row>
    <row r="114" spans="2:17" s="201" customFormat="1" ht="15" customHeight="1">
      <c r="C114" s="243" t="s">
        <v>543</v>
      </c>
      <c r="D114" s="1249" t="s">
        <v>544</v>
      </c>
      <c r="E114" s="1249"/>
      <c r="F114" s="1249"/>
      <c r="G114" s="1249"/>
      <c r="H114" s="1249"/>
      <c r="I114" s="1249"/>
      <c r="J114" s="1249"/>
      <c r="K114" s="1249"/>
      <c r="L114" s="1249"/>
      <c r="M114" s="1250"/>
      <c r="N114" s="211"/>
      <c r="O114" s="211"/>
      <c r="P114" s="211"/>
      <c r="Q114" s="208"/>
    </row>
    <row r="115" spans="2:17" ht="38.450000000000003" customHeight="1">
      <c r="C115" s="243" t="s">
        <v>545</v>
      </c>
      <c r="D115" s="1275" t="s">
        <v>546</v>
      </c>
      <c r="E115" s="1275"/>
      <c r="F115" s="1275"/>
      <c r="G115" s="1275"/>
      <c r="H115" s="1275"/>
      <c r="I115" s="1275"/>
      <c r="J115" s="1275"/>
      <c r="K115" s="1275"/>
      <c r="L115" s="1275"/>
      <c r="M115" s="1276"/>
    </row>
    <row r="116" spans="2:17">
      <c r="C116" s="225"/>
      <c r="D116" s="225"/>
      <c r="E116" s="225"/>
      <c r="F116" s="225"/>
      <c r="G116" s="225"/>
      <c r="H116" s="215"/>
      <c r="I116" s="194"/>
      <c r="J116" s="210"/>
      <c r="K116" s="215"/>
      <c r="M116" s="215"/>
      <c r="N116" s="215"/>
    </row>
    <row r="117" spans="2:17" ht="19.899999999999999" customHeight="1">
      <c r="B117" s="235" t="s">
        <v>547</v>
      </c>
      <c r="C117" s="234" t="s">
        <v>548</v>
      </c>
    </row>
    <row r="118" spans="2:17" ht="19.899999999999999" customHeight="1">
      <c r="C118" s="1252" t="s">
        <v>549</v>
      </c>
      <c r="D118" s="1252"/>
      <c r="E118" s="1252"/>
      <c r="F118" s="1252"/>
      <c r="G118" s="1252"/>
      <c r="H118" s="1252"/>
      <c r="I118" s="1252"/>
      <c r="J118" s="1252"/>
      <c r="K118" s="1252"/>
      <c r="L118" s="1252"/>
      <c r="M118" s="1252"/>
      <c r="N118" s="1252"/>
      <c r="O118" s="1252"/>
      <c r="P118" s="199"/>
    </row>
    <row r="119" spans="2:17" ht="25.5" customHeight="1">
      <c r="C119" s="1251"/>
      <c r="D119" s="1251"/>
      <c r="E119" s="1251"/>
      <c r="F119" s="1251"/>
      <c r="G119" s="1251"/>
      <c r="H119" s="213" t="s">
        <v>282</v>
      </c>
      <c r="I119" s="213" t="s">
        <v>282</v>
      </c>
      <c r="J119" s="213" t="s">
        <v>282</v>
      </c>
      <c r="K119" s="230" t="s">
        <v>437</v>
      </c>
    </row>
    <row r="120" spans="2:17" ht="40.15" customHeight="1">
      <c r="C120" s="1245" t="s">
        <v>550</v>
      </c>
      <c r="D120" s="1246"/>
      <c r="E120" s="1246"/>
      <c r="F120" s="1246"/>
      <c r="G120" s="1246"/>
      <c r="H120" s="236"/>
      <c r="I120" s="236"/>
      <c r="J120" s="236"/>
      <c r="K120" s="237">
        <f>SUM(H120:J120)</f>
        <v>0</v>
      </c>
      <c r="L120" s="192" t="s">
        <v>435</v>
      </c>
    </row>
    <row r="121" spans="2:17" ht="40.15" customHeight="1">
      <c r="C121" s="1245" t="s">
        <v>452</v>
      </c>
      <c r="D121" s="1246"/>
      <c r="E121" s="1246"/>
      <c r="F121" s="1247"/>
      <c r="G121" s="1247"/>
      <c r="H121" s="236"/>
      <c r="I121" s="236"/>
      <c r="J121" s="236"/>
      <c r="K121" s="237">
        <f>SUM(H121:J121)</f>
        <v>0</v>
      </c>
      <c r="L121" s="192" t="s">
        <v>435</v>
      </c>
    </row>
    <row r="122" spans="2:17" ht="40.15" customHeight="1">
      <c r="C122" s="1253" t="s">
        <v>551</v>
      </c>
      <c r="D122" s="1233"/>
      <c r="E122" s="1247"/>
      <c r="F122" s="1247"/>
      <c r="G122" s="1247"/>
      <c r="H122" s="246">
        <f>IFERROR(ROUNDDOWN(H120/H121*100,2),0)</f>
        <v>0</v>
      </c>
      <c r="I122" s="246">
        <f t="shared" ref="I122:K122" si="8">IFERROR(ROUNDDOWN(I120/I121*100,2),0)</f>
        <v>0</v>
      </c>
      <c r="J122" s="246">
        <f t="shared" si="8"/>
        <v>0</v>
      </c>
      <c r="K122" s="246">
        <f t="shared" si="8"/>
        <v>0</v>
      </c>
      <c r="L122" s="206" t="s">
        <v>464</v>
      </c>
      <c r="N122" s="239" t="str">
        <f>IF(K122&gt;=10,"5",IF(AND(K122&lt;10,K122&gt;=5),"3","0"))</f>
        <v>0</v>
      </c>
      <c r="O122" s="205" t="s">
        <v>436</v>
      </c>
    </row>
    <row r="123" spans="2:17" s="201" customFormat="1" ht="15" customHeight="1">
      <c r="C123" s="209"/>
      <c r="D123" s="210"/>
      <c r="E123" s="211"/>
      <c r="F123" s="211"/>
      <c r="G123" s="211"/>
      <c r="H123" s="211"/>
      <c r="I123" s="211"/>
      <c r="J123" s="240"/>
      <c r="K123" s="241"/>
      <c r="L123" s="242"/>
      <c r="M123" s="211"/>
      <c r="N123" s="211"/>
      <c r="O123" s="211"/>
      <c r="P123" s="211"/>
    </row>
    <row r="124" spans="2:17" s="201" customFormat="1" ht="15" customHeight="1">
      <c r="C124" s="209"/>
      <c r="D124" s="210"/>
      <c r="E124" s="211"/>
      <c r="F124" s="211"/>
      <c r="G124" s="211"/>
      <c r="H124" s="211"/>
      <c r="I124" s="211"/>
      <c r="J124" s="211"/>
      <c r="K124" s="211"/>
      <c r="L124" s="211"/>
      <c r="M124" s="211"/>
      <c r="N124" s="211"/>
      <c r="O124" s="211"/>
      <c r="P124" s="211"/>
    </row>
    <row r="125" spans="2:17" s="201" customFormat="1" ht="36" customHeight="1">
      <c r="C125" s="243" t="s">
        <v>552</v>
      </c>
      <c r="D125" s="1249" t="s">
        <v>553</v>
      </c>
      <c r="E125" s="1249"/>
      <c r="F125" s="1249"/>
      <c r="G125" s="1249"/>
      <c r="H125" s="1249"/>
      <c r="I125" s="1249"/>
      <c r="J125" s="1249"/>
      <c r="K125" s="1249"/>
      <c r="L125" s="1249"/>
      <c r="M125" s="1250"/>
      <c r="N125" s="211"/>
      <c r="O125" s="211"/>
      <c r="P125" s="211"/>
    </row>
    <row r="127" spans="2:17" ht="33" customHeight="1">
      <c r="I127" s="1290" t="s">
        <v>453</v>
      </c>
      <c r="J127" s="1291"/>
      <c r="K127" s="1291"/>
      <c r="L127" s="1291"/>
      <c r="M127" s="1292"/>
      <c r="N127" s="250" t="e">
        <f>N16+N32+N44+N56+N68+N83+N96+N105+N112+N122</f>
        <v>#DIV/0!</v>
      </c>
      <c r="O127" s="192" t="s">
        <v>436</v>
      </c>
    </row>
    <row r="128" spans="2:17">
      <c r="C128" s="223"/>
      <c r="D128" s="223"/>
      <c r="E128" s="223"/>
      <c r="F128" s="223"/>
      <c r="G128" s="223"/>
      <c r="H128" s="197"/>
      <c r="I128" s="194"/>
      <c r="J128" s="226"/>
      <c r="K128" s="197"/>
      <c r="M128" s="197"/>
      <c r="N128" s="215"/>
    </row>
    <row r="129" spans="2:14" ht="24.95" customHeight="1">
      <c r="B129" s="1234" t="s">
        <v>554</v>
      </c>
      <c r="C129" s="1234"/>
      <c r="D129" s="1234"/>
      <c r="E129" s="1234"/>
      <c r="F129" s="1234"/>
      <c r="G129" s="1234"/>
      <c r="H129" s="1234"/>
      <c r="I129" s="1234"/>
      <c r="J129" s="1234"/>
      <c r="K129" s="1234"/>
      <c r="L129" s="1234"/>
      <c r="M129" s="1234"/>
      <c r="N129" s="227"/>
    </row>
    <row r="130" spans="2:14" ht="40.15" customHeight="1">
      <c r="C130" s="1293" t="s">
        <v>555</v>
      </c>
      <c r="D130" s="1289"/>
      <c r="E130" s="1288" t="s">
        <v>556</v>
      </c>
      <c r="F130" s="1288"/>
      <c r="G130" s="1288"/>
      <c r="H130" s="1288"/>
      <c r="I130" s="1288"/>
      <c r="J130" s="1288"/>
      <c r="K130" s="1288"/>
      <c r="L130" s="1235"/>
      <c r="M130" s="222"/>
      <c r="N130" s="227"/>
    </row>
    <row r="131" spans="2:14" ht="100.15" customHeight="1">
      <c r="C131" s="1235" t="s">
        <v>557</v>
      </c>
      <c r="D131" s="1289"/>
      <c r="E131" s="1288" t="s">
        <v>558</v>
      </c>
      <c r="F131" s="1288"/>
      <c r="G131" s="1288"/>
      <c r="H131" s="1288"/>
      <c r="I131" s="1288"/>
      <c r="J131" s="1288"/>
      <c r="K131" s="1288"/>
      <c r="L131" s="1235"/>
      <c r="M131" s="222"/>
      <c r="N131" s="227"/>
    </row>
    <row r="132" spans="2:14">
      <c r="C132" s="223"/>
      <c r="D132" s="223"/>
      <c r="E132" s="223"/>
      <c r="F132" s="223"/>
      <c r="G132" s="223"/>
      <c r="H132" s="197"/>
      <c r="I132" s="194"/>
      <c r="J132" s="226"/>
      <c r="K132" s="197"/>
      <c r="M132" s="197"/>
      <c r="N132" s="215"/>
    </row>
    <row r="133" spans="2:14">
      <c r="C133" s="223"/>
      <c r="D133" s="223"/>
      <c r="E133" s="223"/>
      <c r="F133" s="223"/>
      <c r="G133" s="223"/>
      <c r="H133" s="197"/>
      <c r="I133" s="194"/>
      <c r="J133" s="226"/>
      <c r="K133" s="197"/>
      <c r="M133" s="197"/>
      <c r="N133" s="215"/>
    </row>
    <row r="134" spans="2:14">
      <c r="C134" s="223"/>
      <c r="D134" s="223"/>
      <c r="E134" s="223"/>
      <c r="F134" s="223"/>
      <c r="G134" s="223"/>
      <c r="H134" s="197"/>
      <c r="I134" s="194"/>
      <c r="J134" s="226"/>
      <c r="K134" s="197"/>
      <c r="M134" s="197"/>
      <c r="N134" s="215"/>
    </row>
    <row r="135" spans="2:14">
      <c r="C135" s="223"/>
      <c r="D135" s="223"/>
      <c r="E135" s="223"/>
      <c r="F135" s="223"/>
      <c r="G135" s="223"/>
      <c r="H135" s="197"/>
      <c r="I135" s="194"/>
      <c r="J135" s="226"/>
      <c r="K135" s="197"/>
      <c r="M135" s="197"/>
      <c r="N135" s="215"/>
    </row>
    <row r="136" spans="2:14">
      <c r="C136" s="223"/>
      <c r="D136" s="223"/>
      <c r="E136" s="223"/>
      <c r="F136" s="223"/>
      <c r="G136" s="223"/>
      <c r="H136" s="197"/>
      <c r="I136" s="194"/>
      <c r="J136" s="226"/>
      <c r="K136" s="197"/>
      <c r="M136" s="197"/>
      <c r="N136" s="215"/>
    </row>
    <row r="137" spans="2:14">
      <c r="C137" s="223"/>
      <c r="D137" s="223"/>
      <c r="E137" s="223"/>
      <c r="F137" s="223"/>
      <c r="G137" s="223"/>
      <c r="H137" s="197"/>
      <c r="I137" s="194"/>
      <c r="J137" s="226"/>
      <c r="K137" s="197"/>
      <c r="M137" s="197"/>
      <c r="N137" s="215"/>
    </row>
    <row r="138" spans="2:14">
      <c r="C138" s="223"/>
      <c r="D138" s="223"/>
      <c r="E138" s="223"/>
      <c r="F138" s="223"/>
      <c r="G138" s="223"/>
      <c r="H138" s="197"/>
      <c r="I138" s="194"/>
      <c r="J138" s="226"/>
      <c r="K138" s="197"/>
      <c r="M138" s="197"/>
      <c r="N138" s="215"/>
    </row>
    <row r="139" spans="2:14">
      <c r="C139" s="223"/>
      <c r="D139" s="223"/>
      <c r="E139" s="223"/>
      <c r="F139" s="223"/>
      <c r="G139" s="223"/>
      <c r="H139" s="197"/>
      <c r="I139" s="194"/>
      <c r="J139" s="226"/>
      <c r="K139" s="197"/>
      <c r="M139" s="197"/>
      <c r="N139" s="215"/>
    </row>
    <row r="140" spans="2:14" ht="14.25">
      <c r="B140" s="1234" t="s">
        <v>559</v>
      </c>
      <c r="C140" s="1234"/>
      <c r="D140" s="1234"/>
      <c r="E140" s="1234"/>
      <c r="F140" s="1234"/>
      <c r="G140" s="1234"/>
      <c r="H140" s="1234"/>
      <c r="I140" s="1234"/>
      <c r="J140" s="1234"/>
      <c r="K140" s="1234"/>
      <c r="L140" s="1234"/>
      <c r="M140" s="1234"/>
      <c r="N140" s="227"/>
    </row>
    <row r="141" spans="2:14" ht="40.15" customHeight="1">
      <c r="C141" s="1235" t="s">
        <v>560</v>
      </c>
      <c r="D141" s="1236"/>
      <c r="E141" s="1236"/>
      <c r="F141" s="1236"/>
      <c r="G141" s="1236"/>
      <c r="H141" s="1236"/>
      <c r="I141" s="1236"/>
      <c r="J141" s="1236"/>
      <c r="K141" s="1236"/>
      <c r="L141" s="1236"/>
      <c r="M141" s="222"/>
      <c r="N141" s="227"/>
    </row>
    <row r="142" spans="2:14">
      <c r="C142" s="223"/>
      <c r="D142" s="223"/>
      <c r="E142" s="223"/>
      <c r="F142" s="223"/>
      <c r="G142" s="223"/>
      <c r="H142" s="197"/>
      <c r="I142" s="194"/>
      <c r="J142" s="226"/>
      <c r="K142" s="197"/>
      <c r="M142" s="197"/>
      <c r="N142" s="215"/>
    </row>
    <row r="143" spans="2:14">
      <c r="C143" s="223"/>
      <c r="D143" s="223"/>
      <c r="E143" s="223"/>
      <c r="F143" s="223"/>
      <c r="G143" s="223"/>
      <c r="H143" s="197"/>
      <c r="I143" s="194"/>
      <c r="J143" s="226"/>
      <c r="K143" s="197"/>
      <c r="M143" s="197"/>
      <c r="N143" s="215"/>
    </row>
    <row r="144" spans="2:14">
      <c r="C144" s="223"/>
      <c r="D144" s="223"/>
      <c r="E144" s="223"/>
      <c r="F144" s="223"/>
      <c r="G144" s="223"/>
      <c r="H144" s="197"/>
      <c r="I144" s="194"/>
      <c r="J144" s="226"/>
      <c r="K144" s="197"/>
      <c r="M144" s="197"/>
      <c r="N144" s="215"/>
    </row>
    <row r="145" spans="2:14">
      <c r="C145" s="223"/>
      <c r="D145" s="223"/>
      <c r="E145" s="223"/>
      <c r="F145" s="223"/>
      <c r="G145" s="223"/>
      <c r="H145" s="197"/>
      <c r="I145" s="194"/>
      <c r="J145" s="226"/>
      <c r="K145" s="197"/>
      <c r="M145" s="197"/>
      <c r="N145" s="215"/>
    </row>
    <row r="146" spans="2:14">
      <c r="C146" s="223"/>
      <c r="D146" s="223"/>
      <c r="E146" s="223"/>
      <c r="F146" s="223"/>
      <c r="G146" s="223"/>
      <c r="H146" s="197"/>
      <c r="I146" s="194"/>
      <c r="J146" s="226"/>
      <c r="K146" s="197"/>
      <c r="M146" s="197"/>
      <c r="N146" s="215"/>
    </row>
    <row r="147" spans="2:14">
      <c r="C147" s="223"/>
      <c r="D147" s="223"/>
      <c r="E147" s="223"/>
      <c r="F147" s="223"/>
      <c r="G147" s="223"/>
      <c r="H147" s="197"/>
      <c r="I147" s="194"/>
      <c r="J147" s="226"/>
      <c r="K147" s="197"/>
      <c r="M147" s="197"/>
      <c r="N147" s="215"/>
    </row>
    <row r="148" spans="2:14">
      <c r="C148" s="223"/>
      <c r="D148" s="223"/>
      <c r="E148" s="223"/>
      <c r="F148" s="223"/>
      <c r="G148" s="223"/>
      <c r="H148" s="197"/>
      <c r="I148" s="194"/>
      <c r="J148" s="226"/>
      <c r="K148" s="197"/>
      <c r="M148" s="197"/>
      <c r="N148" s="215"/>
    </row>
    <row r="149" spans="2:14" ht="14.25">
      <c r="B149" s="1234" t="s">
        <v>1415</v>
      </c>
      <c r="C149" s="1234"/>
      <c r="D149" s="1234"/>
      <c r="E149" s="1234"/>
      <c r="F149" s="1234"/>
      <c r="G149" s="1234"/>
      <c r="H149" s="1234"/>
      <c r="I149" s="1234"/>
      <c r="J149" s="1234"/>
      <c r="K149" s="1234"/>
      <c r="L149" s="1234"/>
      <c r="M149" s="1234"/>
      <c r="N149" s="215"/>
    </row>
    <row r="150" spans="2:14" ht="65.099999999999994" customHeight="1">
      <c r="C150" s="1235" t="s">
        <v>1414</v>
      </c>
      <c r="D150" s="1236"/>
      <c r="E150" s="1236"/>
      <c r="F150" s="1236"/>
      <c r="G150" s="1236"/>
      <c r="H150" s="1236"/>
      <c r="I150" s="1236"/>
      <c r="J150" s="1236"/>
      <c r="K150" s="1236"/>
      <c r="L150" s="1236"/>
      <c r="M150" s="222"/>
      <c r="N150" s="215"/>
    </row>
    <row r="151" spans="2:14">
      <c r="C151" s="223"/>
      <c r="D151" s="223"/>
      <c r="E151" s="223"/>
      <c r="F151" s="223"/>
      <c r="G151" s="223"/>
      <c r="H151" s="197"/>
      <c r="I151" s="194"/>
      <c r="J151" s="226"/>
      <c r="K151" s="197"/>
      <c r="M151" s="197"/>
      <c r="N151" s="215"/>
    </row>
    <row r="152" spans="2:14">
      <c r="C152" s="223"/>
      <c r="D152" s="223"/>
      <c r="E152" s="223"/>
      <c r="F152" s="223"/>
      <c r="G152" s="223"/>
      <c r="H152" s="197"/>
      <c r="I152" s="194"/>
      <c r="J152" s="226"/>
      <c r="K152" s="197"/>
      <c r="M152" s="197"/>
      <c r="N152" s="215"/>
    </row>
    <row r="153" spans="2:14">
      <c r="C153" s="223"/>
      <c r="D153" s="223"/>
      <c r="E153" s="223"/>
      <c r="F153" s="223"/>
      <c r="G153" s="223"/>
      <c r="H153" s="197"/>
      <c r="I153" s="194"/>
      <c r="J153" s="226"/>
      <c r="K153" s="197"/>
      <c r="M153" s="197"/>
      <c r="N153" s="215"/>
    </row>
    <row r="154" spans="2:14">
      <c r="C154" s="223"/>
      <c r="D154" s="223"/>
      <c r="E154" s="223"/>
      <c r="F154" s="223"/>
      <c r="G154" s="223"/>
      <c r="H154" s="197"/>
      <c r="I154" s="194"/>
      <c r="J154" s="226"/>
      <c r="K154" s="197"/>
      <c r="M154" s="197"/>
      <c r="N154" s="215"/>
    </row>
    <row r="155" spans="2:14">
      <c r="C155" s="223"/>
      <c r="D155" s="223"/>
      <c r="E155" s="223"/>
      <c r="F155" s="223"/>
      <c r="G155" s="223"/>
      <c r="H155" s="197"/>
      <c r="I155" s="194"/>
      <c r="J155" s="226"/>
      <c r="K155" s="197"/>
      <c r="M155" s="197"/>
      <c r="N155" s="215"/>
    </row>
    <row r="156" spans="2:14">
      <c r="C156" s="223"/>
      <c r="D156" s="223"/>
      <c r="E156" s="223"/>
      <c r="F156" s="223"/>
      <c r="G156" s="223"/>
      <c r="H156" s="197"/>
      <c r="I156" s="194"/>
      <c r="J156" s="226"/>
      <c r="K156" s="197"/>
      <c r="M156" s="197"/>
      <c r="N156" s="215"/>
    </row>
    <row r="157" spans="2:14">
      <c r="C157" s="223"/>
      <c r="D157" s="223"/>
      <c r="E157" s="223"/>
      <c r="F157" s="223"/>
      <c r="G157" s="223"/>
      <c r="H157" s="197"/>
      <c r="I157" s="194"/>
      <c r="J157" s="226"/>
      <c r="K157" s="197"/>
      <c r="M157" s="197"/>
      <c r="N157" s="215"/>
    </row>
    <row r="158" spans="2:14">
      <c r="C158" s="223"/>
      <c r="D158" s="223"/>
      <c r="E158" s="223"/>
      <c r="F158" s="223"/>
      <c r="G158" s="223"/>
      <c r="H158" s="197"/>
      <c r="I158" s="194"/>
      <c r="J158" s="226"/>
      <c r="K158" s="197"/>
      <c r="M158" s="197"/>
      <c r="N158" s="215"/>
    </row>
    <row r="159" spans="2:14" ht="14.25">
      <c r="B159" s="1234" t="s">
        <v>1412</v>
      </c>
      <c r="C159" s="1234"/>
      <c r="D159" s="1234"/>
      <c r="E159" s="1234"/>
      <c r="F159" s="1234"/>
      <c r="G159" s="1234"/>
      <c r="H159" s="1234"/>
      <c r="I159" s="1234"/>
      <c r="J159" s="1234"/>
      <c r="K159" s="1234"/>
      <c r="L159" s="1234"/>
      <c r="M159" s="1234"/>
      <c r="N159" s="227"/>
    </row>
    <row r="160" spans="2:14" ht="30" customHeight="1">
      <c r="C160" s="1235" t="s">
        <v>561</v>
      </c>
      <c r="D160" s="1236"/>
      <c r="E160" s="1236"/>
      <c r="F160" s="1236"/>
      <c r="G160" s="1236"/>
      <c r="H160" s="1236"/>
      <c r="I160" s="1236"/>
      <c r="J160" s="1236"/>
      <c r="K160" s="1236"/>
      <c r="L160" s="1236"/>
      <c r="M160" s="222"/>
      <c r="N160" s="227"/>
    </row>
    <row r="161" spans="2:15" ht="21.75" customHeight="1">
      <c r="C161" s="195" t="s">
        <v>454</v>
      </c>
    </row>
    <row r="162" spans="2:15" ht="86.25" customHeight="1">
      <c r="C162" s="1285"/>
      <c r="D162" s="1286"/>
      <c r="E162" s="1286"/>
      <c r="F162" s="1286"/>
      <c r="G162" s="1286"/>
      <c r="H162" s="1286"/>
      <c r="I162" s="1286"/>
      <c r="J162" s="1286"/>
      <c r="K162" s="1286"/>
      <c r="L162" s="1286"/>
      <c r="M162" s="1287"/>
      <c r="N162" s="228"/>
      <c r="O162" s="229"/>
    </row>
    <row r="163" spans="2:15">
      <c r="C163" s="223"/>
      <c r="D163" s="223"/>
      <c r="E163" s="223"/>
      <c r="F163" s="223"/>
      <c r="G163" s="223"/>
      <c r="H163" s="197"/>
      <c r="I163" s="194"/>
      <c r="J163" s="226"/>
      <c r="K163" s="197"/>
      <c r="M163" s="197"/>
      <c r="N163" s="215"/>
    </row>
    <row r="164" spans="2:15">
      <c r="C164" s="223"/>
      <c r="D164" s="223"/>
      <c r="E164" s="223"/>
      <c r="F164" s="223"/>
      <c r="G164" s="223"/>
      <c r="H164" s="197"/>
      <c r="I164" s="194"/>
      <c r="J164" s="226"/>
      <c r="K164" s="197"/>
      <c r="M164" s="197"/>
      <c r="N164" s="215"/>
    </row>
    <row r="165" spans="2:15">
      <c r="C165" s="223"/>
      <c r="D165" s="223"/>
      <c r="E165" s="223"/>
      <c r="F165" s="223"/>
      <c r="G165" s="223"/>
      <c r="H165" s="197"/>
      <c r="I165" s="194"/>
      <c r="J165" s="226"/>
      <c r="K165" s="197"/>
      <c r="M165" s="197"/>
      <c r="N165" s="215"/>
    </row>
    <row r="166" spans="2:15">
      <c r="C166" s="223"/>
      <c r="D166" s="223"/>
      <c r="E166" s="223"/>
      <c r="F166" s="223"/>
      <c r="G166" s="223"/>
      <c r="H166" s="197"/>
      <c r="I166" s="194"/>
      <c r="J166" s="226"/>
      <c r="K166" s="197"/>
      <c r="M166" s="197"/>
      <c r="N166" s="215"/>
    </row>
    <row r="167" spans="2:15">
      <c r="C167" s="223"/>
      <c r="D167" s="223"/>
      <c r="E167" s="223"/>
      <c r="F167" s="223"/>
      <c r="G167" s="223"/>
      <c r="H167" s="197"/>
      <c r="I167" s="194"/>
      <c r="J167" s="226"/>
      <c r="K167" s="197"/>
      <c r="M167" s="197"/>
      <c r="N167" s="215"/>
    </row>
    <row r="168" spans="2:15">
      <c r="C168" s="223"/>
      <c r="D168" s="223"/>
      <c r="E168" s="223"/>
      <c r="F168" s="223"/>
      <c r="G168" s="223"/>
      <c r="H168" s="197"/>
      <c r="I168" s="194"/>
      <c r="J168" s="226"/>
      <c r="K168" s="197"/>
      <c r="M168" s="197"/>
      <c r="N168" s="215"/>
    </row>
    <row r="169" spans="2:15" ht="14.25">
      <c r="B169" s="1234" t="s">
        <v>1413</v>
      </c>
      <c r="C169" s="1234"/>
      <c r="D169" s="1234"/>
      <c r="E169" s="1234"/>
      <c r="F169" s="1234"/>
      <c r="G169" s="1234"/>
      <c r="H169" s="1234"/>
      <c r="I169" s="1234"/>
      <c r="J169" s="1234"/>
      <c r="K169" s="1234"/>
      <c r="L169" s="1234"/>
      <c r="M169" s="1234"/>
      <c r="N169" s="227"/>
    </row>
    <row r="170" spans="2:15" ht="40.15" customHeight="1">
      <c r="C170" s="1235" t="s">
        <v>562</v>
      </c>
      <c r="D170" s="1236"/>
      <c r="E170" s="1236"/>
      <c r="F170" s="1236"/>
      <c r="G170" s="1236"/>
      <c r="H170" s="1236"/>
      <c r="I170" s="1236"/>
      <c r="J170" s="1236"/>
      <c r="K170" s="1236"/>
      <c r="L170" s="1236"/>
      <c r="M170" s="222"/>
      <c r="N170" s="227"/>
    </row>
  </sheetData>
  <mergeCells count="101">
    <mergeCell ref="C81:G81"/>
    <mergeCell ref="C82:G82"/>
    <mergeCell ref="C83:G83"/>
    <mergeCell ref="B169:M169"/>
    <mergeCell ref="C170:L170"/>
    <mergeCell ref="B140:M140"/>
    <mergeCell ref="C141:L141"/>
    <mergeCell ref="B159:M159"/>
    <mergeCell ref="C160:L160"/>
    <mergeCell ref="C162:M162"/>
    <mergeCell ref="C120:G120"/>
    <mergeCell ref="C121:G121"/>
    <mergeCell ref="C122:G122"/>
    <mergeCell ref="E130:L130"/>
    <mergeCell ref="C131:D131"/>
    <mergeCell ref="E131:L131"/>
    <mergeCell ref="D125:M125"/>
    <mergeCell ref="I127:M127"/>
    <mergeCell ref="B129:M129"/>
    <mergeCell ref="C130:D130"/>
    <mergeCell ref="C118:O118"/>
    <mergeCell ref="C119:G119"/>
    <mergeCell ref="C102:G102"/>
    <mergeCell ref="C96:G96"/>
    <mergeCell ref="C101:O101"/>
    <mergeCell ref="D115:M115"/>
    <mergeCell ref="C108:O108"/>
    <mergeCell ref="C109:G109"/>
    <mergeCell ref="C110:G110"/>
    <mergeCell ref="D114:M114"/>
    <mergeCell ref="C103:G103"/>
    <mergeCell ref="C104:G104"/>
    <mergeCell ref="C105:G105"/>
    <mergeCell ref="C111:G111"/>
    <mergeCell ref="C112:G112"/>
    <mergeCell ref="C93:G93"/>
    <mergeCell ref="C94:G94"/>
    <mergeCell ref="C95:G95"/>
    <mergeCell ref="D98:M98"/>
    <mergeCell ref="D85:M85"/>
    <mergeCell ref="D86:M86"/>
    <mergeCell ref="D87:M87"/>
    <mergeCell ref="C90:O90"/>
    <mergeCell ref="C91:G91"/>
    <mergeCell ref="C92:G92"/>
    <mergeCell ref="D48:M48"/>
    <mergeCell ref="D49:M49"/>
    <mergeCell ref="C52:O52"/>
    <mergeCell ref="C75:G75"/>
    <mergeCell ref="D76:G76"/>
    <mergeCell ref="D77:G77"/>
    <mergeCell ref="D78:G78"/>
    <mergeCell ref="C79:G79"/>
    <mergeCell ref="C80:G80"/>
    <mergeCell ref="C68:F68"/>
    <mergeCell ref="D71:M71"/>
    <mergeCell ref="D60:M60"/>
    <mergeCell ref="D61:M61"/>
    <mergeCell ref="C64:O64"/>
    <mergeCell ref="C66:F66"/>
    <mergeCell ref="C67:F67"/>
    <mergeCell ref="C53:G53"/>
    <mergeCell ref="C54:G54"/>
    <mergeCell ref="C55:G55"/>
    <mergeCell ref="C56:G56"/>
    <mergeCell ref="D59:M59"/>
    <mergeCell ref="C74:O74"/>
    <mergeCell ref="C25:G25"/>
    <mergeCell ref="C26:G26"/>
    <mergeCell ref="C27:G27"/>
    <mergeCell ref="C28:G28"/>
    <mergeCell ref="C29:G29"/>
    <mergeCell ref="D21:M21"/>
    <mergeCell ref="C24:O24"/>
    <mergeCell ref="C44:G44"/>
    <mergeCell ref="D47:M47"/>
    <mergeCell ref="C43:G43"/>
    <mergeCell ref="C14:D14"/>
    <mergeCell ref="C15:D15"/>
    <mergeCell ref="B149:M149"/>
    <mergeCell ref="C150:L150"/>
    <mergeCell ref="B2:P2"/>
    <mergeCell ref="C4:O4"/>
    <mergeCell ref="C5:P5"/>
    <mergeCell ref="C6:P6"/>
    <mergeCell ref="B8:K8"/>
    <mergeCell ref="C10:K10"/>
    <mergeCell ref="C11:D11"/>
    <mergeCell ref="C12:D12"/>
    <mergeCell ref="C13:D13"/>
    <mergeCell ref="C30:G30"/>
    <mergeCell ref="F32:G32"/>
    <mergeCell ref="D35:M35"/>
    <mergeCell ref="C41:G41"/>
    <mergeCell ref="C42:G42"/>
    <mergeCell ref="D36:M36"/>
    <mergeCell ref="D37:M37"/>
    <mergeCell ref="C40:O40"/>
    <mergeCell ref="C16:D16"/>
    <mergeCell ref="D19:M19"/>
    <mergeCell ref="D20:M20"/>
  </mergeCells>
  <phoneticPr fontId="1"/>
  <dataValidations count="1">
    <dataValidation type="list" allowBlank="1" showInputMessage="1" showErrorMessage="1" sqref="G66:G68 JC66:JC68 SY66:SY68 ACU66:ACU68 AMQ66:AMQ68 AWM66:AWM68 BGI66:BGI68 BQE66:BQE68 CAA66:CAA68 CJW66:CJW68 CTS66:CTS68 DDO66:DDO68 DNK66:DNK68 DXG66:DXG68 EHC66:EHC68 EQY66:EQY68 FAU66:FAU68 FKQ66:FKQ68 FUM66:FUM68 GEI66:GEI68 GOE66:GOE68 GYA66:GYA68 HHW66:HHW68 HRS66:HRS68 IBO66:IBO68 ILK66:ILK68 IVG66:IVG68 JFC66:JFC68 JOY66:JOY68 JYU66:JYU68 KIQ66:KIQ68 KSM66:KSM68 LCI66:LCI68 LME66:LME68 LWA66:LWA68 MFW66:MFW68 MPS66:MPS68 MZO66:MZO68 NJK66:NJK68 NTG66:NTG68 ODC66:ODC68 OMY66:OMY68 OWU66:OWU68 PGQ66:PGQ68 PQM66:PQM68 QAI66:QAI68 QKE66:QKE68 QUA66:QUA68 RDW66:RDW68 RNS66:RNS68 RXO66:RXO68 SHK66:SHK68 SRG66:SRG68 TBC66:TBC68 TKY66:TKY68 TUU66:TUU68 UEQ66:UEQ68 UOM66:UOM68 UYI66:UYI68 VIE66:VIE68 VSA66:VSA68 WBW66:WBW68 WLS66:WLS68 WVO66:WVO68 G65611:G65613 JC65611:JC65613 SY65611:SY65613 ACU65611:ACU65613 AMQ65611:AMQ65613 AWM65611:AWM65613 BGI65611:BGI65613 BQE65611:BQE65613 CAA65611:CAA65613 CJW65611:CJW65613 CTS65611:CTS65613 DDO65611:DDO65613 DNK65611:DNK65613 DXG65611:DXG65613 EHC65611:EHC65613 EQY65611:EQY65613 FAU65611:FAU65613 FKQ65611:FKQ65613 FUM65611:FUM65613 GEI65611:GEI65613 GOE65611:GOE65613 GYA65611:GYA65613 HHW65611:HHW65613 HRS65611:HRS65613 IBO65611:IBO65613 ILK65611:ILK65613 IVG65611:IVG65613 JFC65611:JFC65613 JOY65611:JOY65613 JYU65611:JYU65613 KIQ65611:KIQ65613 KSM65611:KSM65613 LCI65611:LCI65613 LME65611:LME65613 LWA65611:LWA65613 MFW65611:MFW65613 MPS65611:MPS65613 MZO65611:MZO65613 NJK65611:NJK65613 NTG65611:NTG65613 ODC65611:ODC65613 OMY65611:OMY65613 OWU65611:OWU65613 PGQ65611:PGQ65613 PQM65611:PQM65613 QAI65611:QAI65613 QKE65611:QKE65613 QUA65611:QUA65613 RDW65611:RDW65613 RNS65611:RNS65613 RXO65611:RXO65613 SHK65611:SHK65613 SRG65611:SRG65613 TBC65611:TBC65613 TKY65611:TKY65613 TUU65611:TUU65613 UEQ65611:UEQ65613 UOM65611:UOM65613 UYI65611:UYI65613 VIE65611:VIE65613 VSA65611:VSA65613 WBW65611:WBW65613 WLS65611:WLS65613 WVO65611:WVO65613 G131147:G131149 JC131147:JC131149 SY131147:SY131149 ACU131147:ACU131149 AMQ131147:AMQ131149 AWM131147:AWM131149 BGI131147:BGI131149 BQE131147:BQE131149 CAA131147:CAA131149 CJW131147:CJW131149 CTS131147:CTS131149 DDO131147:DDO131149 DNK131147:DNK131149 DXG131147:DXG131149 EHC131147:EHC131149 EQY131147:EQY131149 FAU131147:FAU131149 FKQ131147:FKQ131149 FUM131147:FUM131149 GEI131147:GEI131149 GOE131147:GOE131149 GYA131147:GYA131149 HHW131147:HHW131149 HRS131147:HRS131149 IBO131147:IBO131149 ILK131147:ILK131149 IVG131147:IVG131149 JFC131147:JFC131149 JOY131147:JOY131149 JYU131147:JYU131149 KIQ131147:KIQ131149 KSM131147:KSM131149 LCI131147:LCI131149 LME131147:LME131149 LWA131147:LWA131149 MFW131147:MFW131149 MPS131147:MPS131149 MZO131147:MZO131149 NJK131147:NJK131149 NTG131147:NTG131149 ODC131147:ODC131149 OMY131147:OMY131149 OWU131147:OWU131149 PGQ131147:PGQ131149 PQM131147:PQM131149 QAI131147:QAI131149 QKE131147:QKE131149 QUA131147:QUA131149 RDW131147:RDW131149 RNS131147:RNS131149 RXO131147:RXO131149 SHK131147:SHK131149 SRG131147:SRG131149 TBC131147:TBC131149 TKY131147:TKY131149 TUU131147:TUU131149 UEQ131147:UEQ131149 UOM131147:UOM131149 UYI131147:UYI131149 VIE131147:VIE131149 VSA131147:VSA131149 WBW131147:WBW131149 WLS131147:WLS131149 WVO131147:WVO131149 G196683:G196685 JC196683:JC196685 SY196683:SY196685 ACU196683:ACU196685 AMQ196683:AMQ196685 AWM196683:AWM196685 BGI196683:BGI196685 BQE196683:BQE196685 CAA196683:CAA196685 CJW196683:CJW196685 CTS196683:CTS196685 DDO196683:DDO196685 DNK196683:DNK196685 DXG196683:DXG196685 EHC196683:EHC196685 EQY196683:EQY196685 FAU196683:FAU196685 FKQ196683:FKQ196685 FUM196683:FUM196685 GEI196683:GEI196685 GOE196683:GOE196685 GYA196683:GYA196685 HHW196683:HHW196685 HRS196683:HRS196685 IBO196683:IBO196685 ILK196683:ILK196685 IVG196683:IVG196685 JFC196683:JFC196685 JOY196683:JOY196685 JYU196683:JYU196685 KIQ196683:KIQ196685 KSM196683:KSM196685 LCI196683:LCI196685 LME196683:LME196685 LWA196683:LWA196685 MFW196683:MFW196685 MPS196683:MPS196685 MZO196683:MZO196685 NJK196683:NJK196685 NTG196683:NTG196685 ODC196683:ODC196685 OMY196683:OMY196685 OWU196683:OWU196685 PGQ196683:PGQ196685 PQM196683:PQM196685 QAI196683:QAI196685 QKE196683:QKE196685 QUA196683:QUA196685 RDW196683:RDW196685 RNS196683:RNS196685 RXO196683:RXO196685 SHK196683:SHK196685 SRG196683:SRG196685 TBC196683:TBC196685 TKY196683:TKY196685 TUU196683:TUU196685 UEQ196683:UEQ196685 UOM196683:UOM196685 UYI196683:UYI196685 VIE196683:VIE196685 VSA196683:VSA196685 WBW196683:WBW196685 WLS196683:WLS196685 WVO196683:WVO196685 G262219:G262221 JC262219:JC262221 SY262219:SY262221 ACU262219:ACU262221 AMQ262219:AMQ262221 AWM262219:AWM262221 BGI262219:BGI262221 BQE262219:BQE262221 CAA262219:CAA262221 CJW262219:CJW262221 CTS262219:CTS262221 DDO262219:DDO262221 DNK262219:DNK262221 DXG262219:DXG262221 EHC262219:EHC262221 EQY262219:EQY262221 FAU262219:FAU262221 FKQ262219:FKQ262221 FUM262219:FUM262221 GEI262219:GEI262221 GOE262219:GOE262221 GYA262219:GYA262221 HHW262219:HHW262221 HRS262219:HRS262221 IBO262219:IBO262221 ILK262219:ILK262221 IVG262219:IVG262221 JFC262219:JFC262221 JOY262219:JOY262221 JYU262219:JYU262221 KIQ262219:KIQ262221 KSM262219:KSM262221 LCI262219:LCI262221 LME262219:LME262221 LWA262219:LWA262221 MFW262219:MFW262221 MPS262219:MPS262221 MZO262219:MZO262221 NJK262219:NJK262221 NTG262219:NTG262221 ODC262219:ODC262221 OMY262219:OMY262221 OWU262219:OWU262221 PGQ262219:PGQ262221 PQM262219:PQM262221 QAI262219:QAI262221 QKE262219:QKE262221 QUA262219:QUA262221 RDW262219:RDW262221 RNS262219:RNS262221 RXO262219:RXO262221 SHK262219:SHK262221 SRG262219:SRG262221 TBC262219:TBC262221 TKY262219:TKY262221 TUU262219:TUU262221 UEQ262219:UEQ262221 UOM262219:UOM262221 UYI262219:UYI262221 VIE262219:VIE262221 VSA262219:VSA262221 WBW262219:WBW262221 WLS262219:WLS262221 WVO262219:WVO262221 G327755:G327757 JC327755:JC327757 SY327755:SY327757 ACU327755:ACU327757 AMQ327755:AMQ327757 AWM327755:AWM327757 BGI327755:BGI327757 BQE327755:BQE327757 CAA327755:CAA327757 CJW327755:CJW327757 CTS327755:CTS327757 DDO327755:DDO327757 DNK327755:DNK327757 DXG327755:DXG327757 EHC327755:EHC327757 EQY327755:EQY327757 FAU327755:FAU327757 FKQ327755:FKQ327757 FUM327755:FUM327757 GEI327755:GEI327757 GOE327755:GOE327757 GYA327755:GYA327757 HHW327755:HHW327757 HRS327755:HRS327757 IBO327755:IBO327757 ILK327755:ILK327757 IVG327755:IVG327757 JFC327755:JFC327757 JOY327755:JOY327757 JYU327755:JYU327757 KIQ327755:KIQ327757 KSM327755:KSM327757 LCI327755:LCI327757 LME327755:LME327757 LWA327755:LWA327757 MFW327755:MFW327757 MPS327755:MPS327757 MZO327755:MZO327757 NJK327755:NJK327757 NTG327755:NTG327757 ODC327755:ODC327757 OMY327755:OMY327757 OWU327755:OWU327757 PGQ327755:PGQ327757 PQM327755:PQM327757 QAI327755:QAI327757 QKE327755:QKE327757 QUA327755:QUA327757 RDW327755:RDW327757 RNS327755:RNS327757 RXO327755:RXO327757 SHK327755:SHK327757 SRG327755:SRG327757 TBC327755:TBC327757 TKY327755:TKY327757 TUU327755:TUU327757 UEQ327755:UEQ327757 UOM327755:UOM327757 UYI327755:UYI327757 VIE327755:VIE327757 VSA327755:VSA327757 WBW327755:WBW327757 WLS327755:WLS327757 WVO327755:WVO327757 G393291:G393293 JC393291:JC393293 SY393291:SY393293 ACU393291:ACU393293 AMQ393291:AMQ393293 AWM393291:AWM393293 BGI393291:BGI393293 BQE393291:BQE393293 CAA393291:CAA393293 CJW393291:CJW393293 CTS393291:CTS393293 DDO393291:DDO393293 DNK393291:DNK393293 DXG393291:DXG393293 EHC393291:EHC393293 EQY393291:EQY393293 FAU393291:FAU393293 FKQ393291:FKQ393293 FUM393291:FUM393293 GEI393291:GEI393293 GOE393291:GOE393293 GYA393291:GYA393293 HHW393291:HHW393293 HRS393291:HRS393293 IBO393291:IBO393293 ILK393291:ILK393293 IVG393291:IVG393293 JFC393291:JFC393293 JOY393291:JOY393293 JYU393291:JYU393293 KIQ393291:KIQ393293 KSM393291:KSM393293 LCI393291:LCI393293 LME393291:LME393293 LWA393291:LWA393293 MFW393291:MFW393293 MPS393291:MPS393293 MZO393291:MZO393293 NJK393291:NJK393293 NTG393291:NTG393293 ODC393291:ODC393293 OMY393291:OMY393293 OWU393291:OWU393293 PGQ393291:PGQ393293 PQM393291:PQM393293 QAI393291:QAI393293 QKE393291:QKE393293 QUA393291:QUA393293 RDW393291:RDW393293 RNS393291:RNS393293 RXO393291:RXO393293 SHK393291:SHK393293 SRG393291:SRG393293 TBC393291:TBC393293 TKY393291:TKY393293 TUU393291:TUU393293 UEQ393291:UEQ393293 UOM393291:UOM393293 UYI393291:UYI393293 VIE393291:VIE393293 VSA393291:VSA393293 WBW393291:WBW393293 WLS393291:WLS393293 WVO393291:WVO393293 G458827:G458829 JC458827:JC458829 SY458827:SY458829 ACU458827:ACU458829 AMQ458827:AMQ458829 AWM458827:AWM458829 BGI458827:BGI458829 BQE458827:BQE458829 CAA458827:CAA458829 CJW458827:CJW458829 CTS458827:CTS458829 DDO458827:DDO458829 DNK458827:DNK458829 DXG458827:DXG458829 EHC458827:EHC458829 EQY458827:EQY458829 FAU458827:FAU458829 FKQ458827:FKQ458829 FUM458827:FUM458829 GEI458827:GEI458829 GOE458827:GOE458829 GYA458827:GYA458829 HHW458827:HHW458829 HRS458827:HRS458829 IBO458827:IBO458829 ILK458827:ILK458829 IVG458827:IVG458829 JFC458827:JFC458829 JOY458827:JOY458829 JYU458827:JYU458829 KIQ458827:KIQ458829 KSM458827:KSM458829 LCI458827:LCI458829 LME458827:LME458829 LWA458827:LWA458829 MFW458827:MFW458829 MPS458827:MPS458829 MZO458827:MZO458829 NJK458827:NJK458829 NTG458827:NTG458829 ODC458827:ODC458829 OMY458827:OMY458829 OWU458827:OWU458829 PGQ458827:PGQ458829 PQM458827:PQM458829 QAI458827:QAI458829 QKE458827:QKE458829 QUA458827:QUA458829 RDW458827:RDW458829 RNS458827:RNS458829 RXO458827:RXO458829 SHK458827:SHK458829 SRG458827:SRG458829 TBC458827:TBC458829 TKY458827:TKY458829 TUU458827:TUU458829 UEQ458827:UEQ458829 UOM458827:UOM458829 UYI458827:UYI458829 VIE458827:VIE458829 VSA458827:VSA458829 WBW458827:WBW458829 WLS458827:WLS458829 WVO458827:WVO458829 G524363:G524365 JC524363:JC524365 SY524363:SY524365 ACU524363:ACU524365 AMQ524363:AMQ524365 AWM524363:AWM524365 BGI524363:BGI524365 BQE524363:BQE524365 CAA524363:CAA524365 CJW524363:CJW524365 CTS524363:CTS524365 DDO524363:DDO524365 DNK524363:DNK524365 DXG524363:DXG524365 EHC524363:EHC524365 EQY524363:EQY524365 FAU524363:FAU524365 FKQ524363:FKQ524365 FUM524363:FUM524365 GEI524363:GEI524365 GOE524363:GOE524365 GYA524363:GYA524365 HHW524363:HHW524365 HRS524363:HRS524365 IBO524363:IBO524365 ILK524363:ILK524365 IVG524363:IVG524365 JFC524363:JFC524365 JOY524363:JOY524365 JYU524363:JYU524365 KIQ524363:KIQ524365 KSM524363:KSM524365 LCI524363:LCI524365 LME524363:LME524365 LWA524363:LWA524365 MFW524363:MFW524365 MPS524363:MPS524365 MZO524363:MZO524365 NJK524363:NJK524365 NTG524363:NTG524365 ODC524363:ODC524365 OMY524363:OMY524365 OWU524363:OWU524365 PGQ524363:PGQ524365 PQM524363:PQM524365 QAI524363:QAI524365 QKE524363:QKE524365 QUA524363:QUA524365 RDW524363:RDW524365 RNS524363:RNS524365 RXO524363:RXO524365 SHK524363:SHK524365 SRG524363:SRG524365 TBC524363:TBC524365 TKY524363:TKY524365 TUU524363:TUU524365 UEQ524363:UEQ524365 UOM524363:UOM524365 UYI524363:UYI524365 VIE524363:VIE524365 VSA524363:VSA524365 WBW524363:WBW524365 WLS524363:WLS524365 WVO524363:WVO524365 G589899:G589901 JC589899:JC589901 SY589899:SY589901 ACU589899:ACU589901 AMQ589899:AMQ589901 AWM589899:AWM589901 BGI589899:BGI589901 BQE589899:BQE589901 CAA589899:CAA589901 CJW589899:CJW589901 CTS589899:CTS589901 DDO589899:DDO589901 DNK589899:DNK589901 DXG589899:DXG589901 EHC589899:EHC589901 EQY589899:EQY589901 FAU589899:FAU589901 FKQ589899:FKQ589901 FUM589899:FUM589901 GEI589899:GEI589901 GOE589899:GOE589901 GYA589899:GYA589901 HHW589899:HHW589901 HRS589899:HRS589901 IBO589899:IBO589901 ILK589899:ILK589901 IVG589899:IVG589901 JFC589899:JFC589901 JOY589899:JOY589901 JYU589899:JYU589901 KIQ589899:KIQ589901 KSM589899:KSM589901 LCI589899:LCI589901 LME589899:LME589901 LWA589899:LWA589901 MFW589899:MFW589901 MPS589899:MPS589901 MZO589899:MZO589901 NJK589899:NJK589901 NTG589899:NTG589901 ODC589899:ODC589901 OMY589899:OMY589901 OWU589899:OWU589901 PGQ589899:PGQ589901 PQM589899:PQM589901 QAI589899:QAI589901 QKE589899:QKE589901 QUA589899:QUA589901 RDW589899:RDW589901 RNS589899:RNS589901 RXO589899:RXO589901 SHK589899:SHK589901 SRG589899:SRG589901 TBC589899:TBC589901 TKY589899:TKY589901 TUU589899:TUU589901 UEQ589899:UEQ589901 UOM589899:UOM589901 UYI589899:UYI589901 VIE589899:VIE589901 VSA589899:VSA589901 WBW589899:WBW589901 WLS589899:WLS589901 WVO589899:WVO589901 G655435:G655437 JC655435:JC655437 SY655435:SY655437 ACU655435:ACU655437 AMQ655435:AMQ655437 AWM655435:AWM655437 BGI655435:BGI655437 BQE655435:BQE655437 CAA655435:CAA655437 CJW655435:CJW655437 CTS655435:CTS655437 DDO655435:DDO655437 DNK655435:DNK655437 DXG655435:DXG655437 EHC655435:EHC655437 EQY655435:EQY655437 FAU655435:FAU655437 FKQ655435:FKQ655437 FUM655435:FUM655437 GEI655435:GEI655437 GOE655435:GOE655437 GYA655435:GYA655437 HHW655435:HHW655437 HRS655435:HRS655437 IBO655435:IBO655437 ILK655435:ILK655437 IVG655435:IVG655437 JFC655435:JFC655437 JOY655435:JOY655437 JYU655435:JYU655437 KIQ655435:KIQ655437 KSM655435:KSM655437 LCI655435:LCI655437 LME655435:LME655437 LWA655435:LWA655437 MFW655435:MFW655437 MPS655435:MPS655437 MZO655435:MZO655437 NJK655435:NJK655437 NTG655435:NTG655437 ODC655435:ODC655437 OMY655435:OMY655437 OWU655435:OWU655437 PGQ655435:PGQ655437 PQM655435:PQM655437 QAI655435:QAI655437 QKE655435:QKE655437 QUA655435:QUA655437 RDW655435:RDW655437 RNS655435:RNS655437 RXO655435:RXO655437 SHK655435:SHK655437 SRG655435:SRG655437 TBC655435:TBC655437 TKY655435:TKY655437 TUU655435:TUU655437 UEQ655435:UEQ655437 UOM655435:UOM655437 UYI655435:UYI655437 VIE655435:VIE655437 VSA655435:VSA655437 WBW655435:WBW655437 WLS655435:WLS655437 WVO655435:WVO655437 G720971:G720973 JC720971:JC720973 SY720971:SY720973 ACU720971:ACU720973 AMQ720971:AMQ720973 AWM720971:AWM720973 BGI720971:BGI720973 BQE720971:BQE720973 CAA720971:CAA720973 CJW720971:CJW720973 CTS720971:CTS720973 DDO720971:DDO720973 DNK720971:DNK720973 DXG720971:DXG720973 EHC720971:EHC720973 EQY720971:EQY720973 FAU720971:FAU720973 FKQ720971:FKQ720973 FUM720971:FUM720973 GEI720971:GEI720973 GOE720971:GOE720973 GYA720971:GYA720973 HHW720971:HHW720973 HRS720971:HRS720973 IBO720971:IBO720973 ILK720971:ILK720973 IVG720971:IVG720973 JFC720971:JFC720973 JOY720971:JOY720973 JYU720971:JYU720973 KIQ720971:KIQ720973 KSM720971:KSM720973 LCI720971:LCI720973 LME720971:LME720973 LWA720971:LWA720973 MFW720971:MFW720973 MPS720971:MPS720973 MZO720971:MZO720973 NJK720971:NJK720973 NTG720971:NTG720973 ODC720971:ODC720973 OMY720971:OMY720973 OWU720971:OWU720973 PGQ720971:PGQ720973 PQM720971:PQM720973 QAI720971:QAI720973 QKE720971:QKE720973 QUA720971:QUA720973 RDW720971:RDW720973 RNS720971:RNS720973 RXO720971:RXO720973 SHK720971:SHK720973 SRG720971:SRG720973 TBC720971:TBC720973 TKY720971:TKY720973 TUU720971:TUU720973 UEQ720971:UEQ720973 UOM720971:UOM720973 UYI720971:UYI720973 VIE720971:VIE720973 VSA720971:VSA720973 WBW720971:WBW720973 WLS720971:WLS720973 WVO720971:WVO720973 G786507:G786509 JC786507:JC786509 SY786507:SY786509 ACU786507:ACU786509 AMQ786507:AMQ786509 AWM786507:AWM786509 BGI786507:BGI786509 BQE786507:BQE786509 CAA786507:CAA786509 CJW786507:CJW786509 CTS786507:CTS786509 DDO786507:DDO786509 DNK786507:DNK786509 DXG786507:DXG786509 EHC786507:EHC786509 EQY786507:EQY786509 FAU786507:FAU786509 FKQ786507:FKQ786509 FUM786507:FUM786509 GEI786507:GEI786509 GOE786507:GOE786509 GYA786507:GYA786509 HHW786507:HHW786509 HRS786507:HRS786509 IBO786507:IBO786509 ILK786507:ILK786509 IVG786507:IVG786509 JFC786507:JFC786509 JOY786507:JOY786509 JYU786507:JYU786509 KIQ786507:KIQ786509 KSM786507:KSM786509 LCI786507:LCI786509 LME786507:LME786509 LWA786507:LWA786509 MFW786507:MFW786509 MPS786507:MPS786509 MZO786507:MZO786509 NJK786507:NJK786509 NTG786507:NTG786509 ODC786507:ODC786509 OMY786507:OMY786509 OWU786507:OWU786509 PGQ786507:PGQ786509 PQM786507:PQM786509 QAI786507:QAI786509 QKE786507:QKE786509 QUA786507:QUA786509 RDW786507:RDW786509 RNS786507:RNS786509 RXO786507:RXO786509 SHK786507:SHK786509 SRG786507:SRG786509 TBC786507:TBC786509 TKY786507:TKY786509 TUU786507:TUU786509 UEQ786507:UEQ786509 UOM786507:UOM786509 UYI786507:UYI786509 VIE786507:VIE786509 VSA786507:VSA786509 WBW786507:WBW786509 WLS786507:WLS786509 WVO786507:WVO786509 G852043:G852045 JC852043:JC852045 SY852043:SY852045 ACU852043:ACU852045 AMQ852043:AMQ852045 AWM852043:AWM852045 BGI852043:BGI852045 BQE852043:BQE852045 CAA852043:CAA852045 CJW852043:CJW852045 CTS852043:CTS852045 DDO852043:DDO852045 DNK852043:DNK852045 DXG852043:DXG852045 EHC852043:EHC852045 EQY852043:EQY852045 FAU852043:FAU852045 FKQ852043:FKQ852045 FUM852043:FUM852045 GEI852043:GEI852045 GOE852043:GOE852045 GYA852043:GYA852045 HHW852043:HHW852045 HRS852043:HRS852045 IBO852043:IBO852045 ILK852043:ILK852045 IVG852043:IVG852045 JFC852043:JFC852045 JOY852043:JOY852045 JYU852043:JYU852045 KIQ852043:KIQ852045 KSM852043:KSM852045 LCI852043:LCI852045 LME852043:LME852045 LWA852043:LWA852045 MFW852043:MFW852045 MPS852043:MPS852045 MZO852043:MZO852045 NJK852043:NJK852045 NTG852043:NTG852045 ODC852043:ODC852045 OMY852043:OMY852045 OWU852043:OWU852045 PGQ852043:PGQ852045 PQM852043:PQM852045 QAI852043:QAI852045 QKE852043:QKE852045 QUA852043:QUA852045 RDW852043:RDW852045 RNS852043:RNS852045 RXO852043:RXO852045 SHK852043:SHK852045 SRG852043:SRG852045 TBC852043:TBC852045 TKY852043:TKY852045 TUU852043:TUU852045 UEQ852043:UEQ852045 UOM852043:UOM852045 UYI852043:UYI852045 VIE852043:VIE852045 VSA852043:VSA852045 WBW852043:WBW852045 WLS852043:WLS852045 WVO852043:WVO852045 G917579:G917581 JC917579:JC917581 SY917579:SY917581 ACU917579:ACU917581 AMQ917579:AMQ917581 AWM917579:AWM917581 BGI917579:BGI917581 BQE917579:BQE917581 CAA917579:CAA917581 CJW917579:CJW917581 CTS917579:CTS917581 DDO917579:DDO917581 DNK917579:DNK917581 DXG917579:DXG917581 EHC917579:EHC917581 EQY917579:EQY917581 FAU917579:FAU917581 FKQ917579:FKQ917581 FUM917579:FUM917581 GEI917579:GEI917581 GOE917579:GOE917581 GYA917579:GYA917581 HHW917579:HHW917581 HRS917579:HRS917581 IBO917579:IBO917581 ILK917579:ILK917581 IVG917579:IVG917581 JFC917579:JFC917581 JOY917579:JOY917581 JYU917579:JYU917581 KIQ917579:KIQ917581 KSM917579:KSM917581 LCI917579:LCI917581 LME917579:LME917581 LWA917579:LWA917581 MFW917579:MFW917581 MPS917579:MPS917581 MZO917579:MZO917581 NJK917579:NJK917581 NTG917579:NTG917581 ODC917579:ODC917581 OMY917579:OMY917581 OWU917579:OWU917581 PGQ917579:PGQ917581 PQM917579:PQM917581 QAI917579:QAI917581 QKE917579:QKE917581 QUA917579:QUA917581 RDW917579:RDW917581 RNS917579:RNS917581 RXO917579:RXO917581 SHK917579:SHK917581 SRG917579:SRG917581 TBC917579:TBC917581 TKY917579:TKY917581 TUU917579:TUU917581 UEQ917579:UEQ917581 UOM917579:UOM917581 UYI917579:UYI917581 VIE917579:VIE917581 VSA917579:VSA917581 WBW917579:WBW917581 WLS917579:WLS917581 WVO917579:WVO917581 G983115:G983117 JC983115:JC983117 SY983115:SY983117 ACU983115:ACU983117 AMQ983115:AMQ983117 AWM983115:AWM983117 BGI983115:BGI983117 BQE983115:BQE983117 CAA983115:CAA983117 CJW983115:CJW983117 CTS983115:CTS983117 DDO983115:DDO983117 DNK983115:DNK983117 DXG983115:DXG983117 EHC983115:EHC983117 EQY983115:EQY983117 FAU983115:FAU983117 FKQ983115:FKQ983117 FUM983115:FUM983117 GEI983115:GEI983117 GOE983115:GOE983117 GYA983115:GYA983117 HHW983115:HHW983117 HRS983115:HRS983117 IBO983115:IBO983117 ILK983115:ILK983117 IVG983115:IVG983117 JFC983115:JFC983117 JOY983115:JOY983117 JYU983115:JYU983117 KIQ983115:KIQ983117 KSM983115:KSM983117 LCI983115:LCI983117 LME983115:LME983117 LWA983115:LWA983117 MFW983115:MFW983117 MPS983115:MPS983117 MZO983115:MZO983117 NJK983115:NJK983117 NTG983115:NTG983117 ODC983115:ODC983117 OMY983115:OMY983117 OWU983115:OWU983117 PGQ983115:PGQ983117 PQM983115:PQM983117 QAI983115:QAI983117 QKE983115:QKE983117 QUA983115:QUA983117 RDW983115:RDW983117 RNS983115:RNS983117 RXO983115:RXO983117 SHK983115:SHK983117 SRG983115:SRG983117 TBC983115:TBC983117 TKY983115:TKY983117 TUU983115:TUU983117 UEQ983115:UEQ983117 UOM983115:UOM983117 UYI983115:UYI983117 VIE983115:VIE983117 VSA983115:VSA983117 WBW983115:WBW983117 WLS983115:WLS983117 WVO983115:WVO983117 M130:M131 JI130:JI131 TE130:TE131 ADA130:ADA131 AMW130:AMW131 AWS130:AWS131 BGO130:BGO131 BQK130:BQK131 CAG130:CAG131 CKC130:CKC131 CTY130:CTY131 DDU130:DDU131 DNQ130:DNQ131 DXM130:DXM131 EHI130:EHI131 ERE130:ERE131 FBA130:FBA131 FKW130:FKW131 FUS130:FUS131 GEO130:GEO131 GOK130:GOK131 GYG130:GYG131 HIC130:HIC131 HRY130:HRY131 IBU130:IBU131 ILQ130:ILQ131 IVM130:IVM131 JFI130:JFI131 JPE130:JPE131 JZA130:JZA131 KIW130:KIW131 KSS130:KSS131 LCO130:LCO131 LMK130:LMK131 LWG130:LWG131 MGC130:MGC131 MPY130:MPY131 MZU130:MZU131 NJQ130:NJQ131 NTM130:NTM131 ODI130:ODI131 ONE130:ONE131 OXA130:OXA131 PGW130:PGW131 PQS130:PQS131 QAO130:QAO131 QKK130:QKK131 QUG130:QUG131 REC130:REC131 RNY130:RNY131 RXU130:RXU131 SHQ130:SHQ131 SRM130:SRM131 TBI130:TBI131 TLE130:TLE131 TVA130:TVA131 UEW130:UEW131 UOS130:UOS131 UYO130:UYO131 VIK130:VIK131 VSG130:VSG131 WCC130:WCC131 WLY130:WLY131 WVU130:WVU131 M65676:M65677 JI65676:JI65677 TE65676:TE65677 ADA65676:ADA65677 AMW65676:AMW65677 AWS65676:AWS65677 BGO65676:BGO65677 BQK65676:BQK65677 CAG65676:CAG65677 CKC65676:CKC65677 CTY65676:CTY65677 DDU65676:DDU65677 DNQ65676:DNQ65677 DXM65676:DXM65677 EHI65676:EHI65677 ERE65676:ERE65677 FBA65676:FBA65677 FKW65676:FKW65677 FUS65676:FUS65677 GEO65676:GEO65677 GOK65676:GOK65677 GYG65676:GYG65677 HIC65676:HIC65677 HRY65676:HRY65677 IBU65676:IBU65677 ILQ65676:ILQ65677 IVM65676:IVM65677 JFI65676:JFI65677 JPE65676:JPE65677 JZA65676:JZA65677 KIW65676:KIW65677 KSS65676:KSS65677 LCO65676:LCO65677 LMK65676:LMK65677 LWG65676:LWG65677 MGC65676:MGC65677 MPY65676:MPY65677 MZU65676:MZU65677 NJQ65676:NJQ65677 NTM65676:NTM65677 ODI65676:ODI65677 ONE65676:ONE65677 OXA65676:OXA65677 PGW65676:PGW65677 PQS65676:PQS65677 QAO65676:QAO65677 QKK65676:QKK65677 QUG65676:QUG65677 REC65676:REC65677 RNY65676:RNY65677 RXU65676:RXU65677 SHQ65676:SHQ65677 SRM65676:SRM65677 TBI65676:TBI65677 TLE65676:TLE65677 TVA65676:TVA65677 UEW65676:UEW65677 UOS65676:UOS65677 UYO65676:UYO65677 VIK65676:VIK65677 VSG65676:VSG65677 WCC65676:WCC65677 WLY65676:WLY65677 WVU65676:WVU65677 M131212:M131213 JI131212:JI131213 TE131212:TE131213 ADA131212:ADA131213 AMW131212:AMW131213 AWS131212:AWS131213 BGO131212:BGO131213 BQK131212:BQK131213 CAG131212:CAG131213 CKC131212:CKC131213 CTY131212:CTY131213 DDU131212:DDU131213 DNQ131212:DNQ131213 DXM131212:DXM131213 EHI131212:EHI131213 ERE131212:ERE131213 FBA131212:FBA131213 FKW131212:FKW131213 FUS131212:FUS131213 GEO131212:GEO131213 GOK131212:GOK131213 GYG131212:GYG131213 HIC131212:HIC131213 HRY131212:HRY131213 IBU131212:IBU131213 ILQ131212:ILQ131213 IVM131212:IVM131213 JFI131212:JFI131213 JPE131212:JPE131213 JZA131212:JZA131213 KIW131212:KIW131213 KSS131212:KSS131213 LCO131212:LCO131213 LMK131212:LMK131213 LWG131212:LWG131213 MGC131212:MGC131213 MPY131212:MPY131213 MZU131212:MZU131213 NJQ131212:NJQ131213 NTM131212:NTM131213 ODI131212:ODI131213 ONE131212:ONE131213 OXA131212:OXA131213 PGW131212:PGW131213 PQS131212:PQS131213 QAO131212:QAO131213 QKK131212:QKK131213 QUG131212:QUG131213 REC131212:REC131213 RNY131212:RNY131213 RXU131212:RXU131213 SHQ131212:SHQ131213 SRM131212:SRM131213 TBI131212:TBI131213 TLE131212:TLE131213 TVA131212:TVA131213 UEW131212:UEW131213 UOS131212:UOS131213 UYO131212:UYO131213 VIK131212:VIK131213 VSG131212:VSG131213 WCC131212:WCC131213 WLY131212:WLY131213 WVU131212:WVU131213 M196748:M196749 JI196748:JI196749 TE196748:TE196749 ADA196748:ADA196749 AMW196748:AMW196749 AWS196748:AWS196749 BGO196748:BGO196749 BQK196748:BQK196749 CAG196748:CAG196749 CKC196748:CKC196749 CTY196748:CTY196749 DDU196748:DDU196749 DNQ196748:DNQ196749 DXM196748:DXM196749 EHI196748:EHI196749 ERE196748:ERE196749 FBA196748:FBA196749 FKW196748:FKW196749 FUS196748:FUS196749 GEO196748:GEO196749 GOK196748:GOK196749 GYG196748:GYG196749 HIC196748:HIC196749 HRY196748:HRY196749 IBU196748:IBU196749 ILQ196748:ILQ196749 IVM196748:IVM196749 JFI196748:JFI196749 JPE196748:JPE196749 JZA196748:JZA196749 KIW196748:KIW196749 KSS196748:KSS196749 LCO196748:LCO196749 LMK196748:LMK196749 LWG196748:LWG196749 MGC196748:MGC196749 MPY196748:MPY196749 MZU196748:MZU196749 NJQ196748:NJQ196749 NTM196748:NTM196749 ODI196748:ODI196749 ONE196748:ONE196749 OXA196748:OXA196749 PGW196748:PGW196749 PQS196748:PQS196749 QAO196748:QAO196749 QKK196748:QKK196749 QUG196748:QUG196749 REC196748:REC196749 RNY196748:RNY196749 RXU196748:RXU196749 SHQ196748:SHQ196749 SRM196748:SRM196749 TBI196748:TBI196749 TLE196748:TLE196749 TVA196748:TVA196749 UEW196748:UEW196749 UOS196748:UOS196749 UYO196748:UYO196749 VIK196748:VIK196749 VSG196748:VSG196749 WCC196748:WCC196749 WLY196748:WLY196749 WVU196748:WVU196749 M262284:M262285 JI262284:JI262285 TE262284:TE262285 ADA262284:ADA262285 AMW262284:AMW262285 AWS262284:AWS262285 BGO262284:BGO262285 BQK262284:BQK262285 CAG262284:CAG262285 CKC262284:CKC262285 CTY262284:CTY262285 DDU262284:DDU262285 DNQ262284:DNQ262285 DXM262284:DXM262285 EHI262284:EHI262285 ERE262284:ERE262285 FBA262284:FBA262285 FKW262284:FKW262285 FUS262284:FUS262285 GEO262284:GEO262285 GOK262284:GOK262285 GYG262284:GYG262285 HIC262284:HIC262285 HRY262284:HRY262285 IBU262284:IBU262285 ILQ262284:ILQ262285 IVM262284:IVM262285 JFI262284:JFI262285 JPE262284:JPE262285 JZA262284:JZA262285 KIW262284:KIW262285 KSS262284:KSS262285 LCO262284:LCO262285 LMK262284:LMK262285 LWG262284:LWG262285 MGC262284:MGC262285 MPY262284:MPY262285 MZU262284:MZU262285 NJQ262284:NJQ262285 NTM262284:NTM262285 ODI262284:ODI262285 ONE262284:ONE262285 OXA262284:OXA262285 PGW262284:PGW262285 PQS262284:PQS262285 QAO262284:QAO262285 QKK262284:QKK262285 QUG262284:QUG262285 REC262284:REC262285 RNY262284:RNY262285 RXU262284:RXU262285 SHQ262284:SHQ262285 SRM262284:SRM262285 TBI262284:TBI262285 TLE262284:TLE262285 TVA262284:TVA262285 UEW262284:UEW262285 UOS262284:UOS262285 UYO262284:UYO262285 VIK262284:VIK262285 VSG262284:VSG262285 WCC262284:WCC262285 WLY262284:WLY262285 WVU262284:WVU262285 M327820:M327821 JI327820:JI327821 TE327820:TE327821 ADA327820:ADA327821 AMW327820:AMW327821 AWS327820:AWS327821 BGO327820:BGO327821 BQK327820:BQK327821 CAG327820:CAG327821 CKC327820:CKC327821 CTY327820:CTY327821 DDU327820:DDU327821 DNQ327820:DNQ327821 DXM327820:DXM327821 EHI327820:EHI327821 ERE327820:ERE327821 FBA327820:FBA327821 FKW327820:FKW327821 FUS327820:FUS327821 GEO327820:GEO327821 GOK327820:GOK327821 GYG327820:GYG327821 HIC327820:HIC327821 HRY327820:HRY327821 IBU327820:IBU327821 ILQ327820:ILQ327821 IVM327820:IVM327821 JFI327820:JFI327821 JPE327820:JPE327821 JZA327820:JZA327821 KIW327820:KIW327821 KSS327820:KSS327821 LCO327820:LCO327821 LMK327820:LMK327821 LWG327820:LWG327821 MGC327820:MGC327821 MPY327820:MPY327821 MZU327820:MZU327821 NJQ327820:NJQ327821 NTM327820:NTM327821 ODI327820:ODI327821 ONE327820:ONE327821 OXA327820:OXA327821 PGW327820:PGW327821 PQS327820:PQS327821 QAO327820:QAO327821 QKK327820:QKK327821 QUG327820:QUG327821 REC327820:REC327821 RNY327820:RNY327821 RXU327820:RXU327821 SHQ327820:SHQ327821 SRM327820:SRM327821 TBI327820:TBI327821 TLE327820:TLE327821 TVA327820:TVA327821 UEW327820:UEW327821 UOS327820:UOS327821 UYO327820:UYO327821 VIK327820:VIK327821 VSG327820:VSG327821 WCC327820:WCC327821 WLY327820:WLY327821 WVU327820:WVU327821 M393356:M393357 JI393356:JI393357 TE393356:TE393357 ADA393356:ADA393357 AMW393356:AMW393357 AWS393356:AWS393357 BGO393356:BGO393357 BQK393356:BQK393357 CAG393356:CAG393357 CKC393356:CKC393357 CTY393356:CTY393357 DDU393356:DDU393357 DNQ393356:DNQ393357 DXM393356:DXM393357 EHI393356:EHI393357 ERE393356:ERE393357 FBA393356:FBA393357 FKW393356:FKW393357 FUS393356:FUS393357 GEO393356:GEO393357 GOK393356:GOK393357 GYG393356:GYG393357 HIC393356:HIC393357 HRY393356:HRY393357 IBU393356:IBU393357 ILQ393356:ILQ393357 IVM393356:IVM393357 JFI393356:JFI393357 JPE393356:JPE393357 JZA393356:JZA393357 KIW393356:KIW393357 KSS393356:KSS393357 LCO393356:LCO393357 LMK393356:LMK393357 LWG393356:LWG393357 MGC393356:MGC393357 MPY393356:MPY393357 MZU393356:MZU393357 NJQ393356:NJQ393357 NTM393356:NTM393357 ODI393356:ODI393357 ONE393356:ONE393357 OXA393356:OXA393357 PGW393356:PGW393357 PQS393356:PQS393357 QAO393356:QAO393357 QKK393356:QKK393357 QUG393356:QUG393357 REC393356:REC393357 RNY393356:RNY393357 RXU393356:RXU393357 SHQ393356:SHQ393357 SRM393356:SRM393357 TBI393356:TBI393357 TLE393356:TLE393357 TVA393356:TVA393357 UEW393356:UEW393357 UOS393356:UOS393357 UYO393356:UYO393357 VIK393356:VIK393357 VSG393356:VSG393357 WCC393356:WCC393357 WLY393356:WLY393357 WVU393356:WVU393357 M458892:M458893 JI458892:JI458893 TE458892:TE458893 ADA458892:ADA458893 AMW458892:AMW458893 AWS458892:AWS458893 BGO458892:BGO458893 BQK458892:BQK458893 CAG458892:CAG458893 CKC458892:CKC458893 CTY458892:CTY458893 DDU458892:DDU458893 DNQ458892:DNQ458893 DXM458892:DXM458893 EHI458892:EHI458893 ERE458892:ERE458893 FBA458892:FBA458893 FKW458892:FKW458893 FUS458892:FUS458893 GEO458892:GEO458893 GOK458892:GOK458893 GYG458892:GYG458893 HIC458892:HIC458893 HRY458892:HRY458893 IBU458892:IBU458893 ILQ458892:ILQ458893 IVM458892:IVM458893 JFI458892:JFI458893 JPE458892:JPE458893 JZA458892:JZA458893 KIW458892:KIW458893 KSS458892:KSS458893 LCO458892:LCO458893 LMK458892:LMK458893 LWG458892:LWG458893 MGC458892:MGC458893 MPY458892:MPY458893 MZU458892:MZU458893 NJQ458892:NJQ458893 NTM458892:NTM458893 ODI458892:ODI458893 ONE458892:ONE458893 OXA458892:OXA458893 PGW458892:PGW458893 PQS458892:PQS458893 QAO458892:QAO458893 QKK458892:QKK458893 QUG458892:QUG458893 REC458892:REC458893 RNY458892:RNY458893 RXU458892:RXU458893 SHQ458892:SHQ458893 SRM458892:SRM458893 TBI458892:TBI458893 TLE458892:TLE458893 TVA458892:TVA458893 UEW458892:UEW458893 UOS458892:UOS458893 UYO458892:UYO458893 VIK458892:VIK458893 VSG458892:VSG458893 WCC458892:WCC458893 WLY458892:WLY458893 WVU458892:WVU458893 M524428:M524429 JI524428:JI524429 TE524428:TE524429 ADA524428:ADA524429 AMW524428:AMW524429 AWS524428:AWS524429 BGO524428:BGO524429 BQK524428:BQK524429 CAG524428:CAG524429 CKC524428:CKC524429 CTY524428:CTY524429 DDU524428:DDU524429 DNQ524428:DNQ524429 DXM524428:DXM524429 EHI524428:EHI524429 ERE524428:ERE524429 FBA524428:FBA524429 FKW524428:FKW524429 FUS524428:FUS524429 GEO524428:GEO524429 GOK524428:GOK524429 GYG524428:GYG524429 HIC524428:HIC524429 HRY524428:HRY524429 IBU524428:IBU524429 ILQ524428:ILQ524429 IVM524428:IVM524429 JFI524428:JFI524429 JPE524428:JPE524429 JZA524428:JZA524429 KIW524428:KIW524429 KSS524428:KSS524429 LCO524428:LCO524429 LMK524428:LMK524429 LWG524428:LWG524429 MGC524428:MGC524429 MPY524428:MPY524429 MZU524428:MZU524429 NJQ524428:NJQ524429 NTM524428:NTM524429 ODI524428:ODI524429 ONE524428:ONE524429 OXA524428:OXA524429 PGW524428:PGW524429 PQS524428:PQS524429 QAO524428:QAO524429 QKK524428:QKK524429 QUG524428:QUG524429 REC524428:REC524429 RNY524428:RNY524429 RXU524428:RXU524429 SHQ524428:SHQ524429 SRM524428:SRM524429 TBI524428:TBI524429 TLE524428:TLE524429 TVA524428:TVA524429 UEW524428:UEW524429 UOS524428:UOS524429 UYO524428:UYO524429 VIK524428:VIK524429 VSG524428:VSG524429 WCC524428:WCC524429 WLY524428:WLY524429 WVU524428:WVU524429 M589964:M589965 JI589964:JI589965 TE589964:TE589965 ADA589964:ADA589965 AMW589964:AMW589965 AWS589964:AWS589965 BGO589964:BGO589965 BQK589964:BQK589965 CAG589964:CAG589965 CKC589964:CKC589965 CTY589964:CTY589965 DDU589964:DDU589965 DNQ589964:DNQ589965 DXM589964:DXM589965 EHI589964:EHI589965 ERE589964:ERE589965 FBA589964:FBA589965 FKW589964:FKW589965 FUS589964:FUS589965 GEO589964:GEO589965 GOK589964:GOK589965 GYG589964:GYG589965 HIC589964:HIC589965 HRY589964:HRY589965 IBU589964:IBU589965 ILQ589964:ILQ589965 IVM589964:IVM589965 JFI589964:JFI589965 JPE589964:JPE589965 JZA589964:JZA589965 KIW589964:KIW589965 KSS589964:KSS589965 LCO589964:LCO589965 LMK589964:LMK589965 LWG589964:LWG589965 MGC589964:MGC589965 MPY589964:MPY589965 MZU589964:MZU589965 NJQ589964:NJQ589965 NTM589964:NTM589965 ODI589964:ODI589965 ONE589964:ONE589965 OXA589964:OXA589965 PGW589964:PGW589965 PQS589964:PQS589965 QAO589964:QAO589965 QKK589964:QKK589965 QUG589964:QUG589965 REC589964:REC589965 RNY589964:RNY589965 RXU589964:RXU589965 SHQ589964:SHQ589965 SRM589964:SRM589965 TBI589964:TBI589965 TLE589964:TLE589965 TVA589964:TVA589965 UEW589964:UEW589965 UOS589964:UOS589965 UYO589964:UYO589965 VIK589964:VIK589965 VSG589964:VSG589965 WCC589964:WCC589965 WLY589964:WLY589965 WVU589964:WVU589965 M655500:M655501 JI655500:JI655501 TE655500:TE655501 ADA655500:ADA655501 AMW655500:AMW655501 AWS655500:AWS655501 BGO655500:BGO655501 BQK655500:BQK655501 CAG655500:CAG655501 CKC655500:CKC655501 CTY655500:CTY655501 DDU655500:DDU655501 DNQ655500:DNQ655501 DXM655500:DXM655501 EHI655500:EHI655501 ERE655500:ERE655501 FBA655500:FBA655501 FKW655500:FKW655501 FUS655500:FUS655501 GEO655500:GEO655501 GOK655500:GOK655501 GYG655500:GYG655501 HIC655500:HIC655501 HRY655500:HRY655501 IBU655500:IBU655501 ILQ655500:ILQ655501 IVM655500:IVM655501 JFI655500:JFI655501 JPE655500:JPE655501 JZA655500:JZA655501 KIW655500:KIW655501 KSS655500:KSS655501 LCO655500:LCO655501 LMK655500:LMK655501 LWG655500:LWG655501 MGC655500:MGC655501 MPY655500:MPY655501 MZU655500:MZU655501 NJQ655500:NJQ655501 NTM655500:NTM655501 ODI655500:ODI655501 ONE655500:ONE655501 OXA655500:OXA655501 PGW655500:PGW655501 PQS655500:PQS655501 QAO655500:QAO655501 QKK655500:QKK655501 QUG655500:QUG655501 REC655500:REC655501 RNY655500:RNY655501 RXU655500:RXU655501 SHQ655500:SHQ655501 SRM655500:SRM655501 TBI655500:TBI655501 TLE655500:TLE655501 TVA655500:TVA655501 UEW655500:UEW655501 UOS655500:UOS655501 UYO655500:UYO655501 VIK655500:VIK655501 VSG655500:VSG655501 WCC655500:WCC655501 WLY655500:WLY655501 WVU655500:WVU655501 M721036:M721037 JI721036:JI721037 TE721036:TE721037 ADA721036:ADA721037 AMW721036:AMW721037 AWS721036:AWS721037 BGO721036:BGO721037 BQK721036:BQK721037 CAG721036:CAG721037 CKC721036:CKC721037 CTY721036:CTY721037 DDU721036:DDU721037 DNQ721036:DNQ721037 DXM721036:DXM721037 EHI721036:EHI721037 ERE721036:ERE721037 FBA721036:FBA721037 FKW721036:FKW721037 FUS721036:FUS721037 GEO721036:GEO721037 GOK721036:GOK721037 GYG721036:GYG721037 HIC721036:HIC721037 HRY721036:HRY721037 IBU721036:IBU721037 ILQ721036:ILQ721037 IVM721036:IVM721037 JFI721036:JFI721037 JPE721036:JPE721037 JZA721036:JZA721037 KIW721036:KIW721037 KSS721036:KSS721037 LCO721036:LCO721037 LMK721036:LMK721037 LWG721036:LWG721037 MGC721036:MGC721037 MPY721036:MPY721037 MZU721036:MZU721037 NJQ721036:NJQ721037 NTM721036:NTM721037 ODI721036:ODI721037 ONE721036:ONE721037 OXA721036:OXA721037 PGW721036:PGW721037 PQS721036:PQS721037 QAO721036:QAO721037 QKK721036:QKK721037 QUG721036:QUG721037 REC721036:REC721037 RNY721036:RNY721037 RXU721036:RXU721037 SHQ721036:SHQ721037 SRM721036:SRM721037 TBI721036:TBI721037 TLE721036:TLE721037 TVA721036:TVA721037 UEW721036:UEW721037 UOS721036:UOS721037 UYO721036:UYO721037 VIK721036:VIK721037 VSG721036:VSG721037 WCC721036:WCC721037 WLY721036:WLY721037 WVU721036:WVU721037 M786572:M786573 JI786572:JI786573 TE786572:TE786573 ADA786572:ADA786573 AMW786572:AMW786573 AWS786572:AWS786573 BGO786572:BGO786573 BQK786572:BQK786573 CAG786572:CAG786573 CKC786572:CKC786573 CTY786572:CTY786573 DDU786572:DDU786573 DNQ786572:DNQ786573 DXM786572:DXM786573 EHI786572:EHI786573 ERE786572:ERE786573 FBA786572:FBA786573 FKW786572:FKW786573 FUS786572:FUS786573 GEO786572:GEO786573 GOK786572:GOK786573 GYG786572:GYG786573 HIC786572:HIC786573 HRY786572:HRY786573 IBU786572:IBU786573 ILQ786572:ILQ786573 IVM786572:IVM786573 JFI786572:JFI786573 JPE786572:JPE786573 JZA786572:JZA786573 KIW786572:KIW786573 KSS786572:KSS786573 LCO786572:LCO786573 LMK786572:LMK786573 LWG786572:LWG786573 MGC786572:MGC786573 MPY786572:MPY786573 MZU786572:MZU786573 NJQ786572:NJQ786573 NTM786572:NTM786573 ODI786572:ODI786573 ONE786572:ONE786573 OXA786572:OXA786573 PGW786572:PGW786573 PQS786572:PQS786573 QAO786572:QAO786573 QKK786572:QKK786573 QUG786572:QUG786573 REC786572:REC786573 RNY786572:RNY786573 RXU786572:RXU786573 SHQ786572:SHQ786573 SRM786572:SRM786573 TBI786572:TBI786573 TLE786572:TLE786573 TVA786572:TVA786573 UEW786572:UEW786573 UOS786572:UOS786573 UYO786572:UYO786573 VIK786572:VIK786573 VSG786572:VSG786573 WCC786572:WCC786573 WLY786572:WLY786573 WVU786572:WVU786573 M852108:M852109 JI852108:JI852109 TE852108:TE852109 ADA852108:ADA852109 AMW852108:AMW852109 AWS852108:AWS852109 BGO852108:BGO852109 BQK852108:BQK852109 CAG852108:CAG852109 CKC852108:CKC852109 CTY852108:CTY852109 DDU852108:DDU852109 DNQ852108:DNQ852109 DXM852108:DXM852109 EHI852108:EHI852109 ERE852108:ERE852109 FBA852108:FBA852109 FKW852108:FKW852109 FUS852108:FUS852109 GEO852108:GEO852109 GOK852108:GOK852109 GYG852108:GYG852109 HIC852108:HIC852109 HRY852108:HRY852109 IBU852108:IBU852109 ILQ852108:ILQ852109 IVM852108:IVM852109 JFI852108:JFI852109 JPE852108:JPE852109 JZA852108:JZA852109 KIW852108:KIW852109 KSS852108:KSS852109 LCO852108:LCO852109 LMK852108:LMK852109 LWG852108:LWG852109 MGC852108:MGC852109 MPY852108:MPY852109 MZU852108:MZU852109 NJQ852108:NJQ852109 NTM852108:NTM852109 ODI852108:ODI852109 ONE852108:ONE852109 OXA852108:OXA852109 PGW852108:PGW852109 PQS852108:PQS852109 QAO852108:QAO852109 QKK852108:QKK852109 QUG852108:QUG852109 REC852108:REC852109 RNY852108:RNY852109 RXU852108:RXU852109 SHQ852108:SHQ852109 SRM852108:SRM852109 TBI852108:TBI852109 TLE852108:TLE852109 TVA852108:TVA852109 UEW852108:UEW852109 UOS852108:UOS852109 UYO852108:UYO852109 VIK852108:VIK852109 VSG852108:VSG852109 WCC852108:WCC852109 WLY852108:WLY852109 WVU852108:WVU852109 M917644:M917645 JI917644:JI917645 TE917644:TE917645 ADA917644:ADA917645 AMW917644:AMW917645 AWS917644:AWS917645 BGO917644:BGO917645 BQK917644:BQK917645 CAG917644:CAG917645 CKC917644:CKC917645 CTY917644:CTY917645 DDU917644:DDU917645 DNQ917644:DNQ917645 DXM917644:DXM917645 EHI917644:EHI917645 ERE917644:ERE917645 FBA917644:FBA917645 FKW917644:FKW917645 FUS917644:FUS917645 GEO917644:GEO917645 GOK917644:GOK917645 GYG917644:GYG917645 HIC917644:HIC917645 HRY917644:HRY917645 IBU917644:IBU917645 ILQ917644:ILQ917645 IVM917644:IVM917645 JFI917644:JFI917645 JPE917644:JPE917645 JZA917644:JZA917645 KIW917644:KIW917645 KSS917644:KSS917645 LCO917644:LCO917645 LMK917644:LMK917645 LWG917644:LWG917645 MGC917644:MGC917645 MPY917644:MPY917645 MZU917644:MZU917645 NJQ917644:NJQ917645 NTM917644:NTM917645 ODI917644:ODI917645 ONE917644:ONE917645 OXA917644:OXA917645 PGW917644:PGW917645 PQS917644:PQS917645 QAO917644:QAO917645 QKK917644:QKK917645 QUG917644:QUG917645 REC917644:REC917645 RNY917644:RNY917645 RXU917644:RXU917645 SHQ917644:SHQ917645 SRM917644:SRM917645 TBI917644:TBI917645 TLE917644:TLE917645 TVA917644:TVA917645 UEW917644:UEW917645 UOS917644:UOS917645 UYO917644:UYO917645 VIK917644:VIK917645 VSG917644:VSG917645 WCC917644:WCC917645 WLY917644:WLY917645 WVU917644:WVU917645 M983180:M983181 JI983180:JI983181 TE983180:TE983181 ADA983180:ADA983181 AMW983180:AMW983181 AWS983180:AWS983181 BGO983180:BGO983181 BQK983180:BQK983181 CAG983180:CAG983181 CKC983180:CKC983181 CTY983180:CTY983181 DDU983180:DDU983181 DNQ983180:DNQ983181 DXM983180:DXM983181 EHI983180:EHI983181 ERE983180:ERE983181 FBA983180:FBA983181 FKW983180:FKW983181 FUS983180:FUS983181 GEO983180:GEO983181 GOK983180:GOK983181 GYG983180:GYG983181 HIC983180:HIC983181 HRY983180:HRY983181 IBU983180:IBU983181 ILQ983180:ILQ983181 IVM983180:IVM983181 JFI983180:JFI983181 JPE983180:JPE983181 JZA983180:JZA983181 KIW983180:KIW983181 KSS983180:KSS983181 LCO983180:LCO983181 LMK983180:LMK983181 LWG983180:LWG983181 MGC983180:MGC983181 MPY983180:MPY983181 MZU983180:MZU983181 NJQ983180:NJQ983181 NTM983180:NTM983181 ODI983180:ODI983181 ONE983180:ONE983181 OXA983180:OXA983181 PGW983180:PGW983181 PQS983180:PQS983181 QAO983180:QAO983181 QKK983180:QKK983181 QUG983180:QUG983181 REC983180:REC983181 RNY983180:RNY983181 RXU983180:RXU983181 SHQ983180:SHQ983181 SRM983180:SRM983181 TBI983180:TBI983181 TLE983180:TLE983181 TVA983180:TVA983181 UEW983180:UEW983181 UOS983180:UOS983181 UYO983180:UYO983181 VIK983180:VIK983181 VSG983180:VSG983181 WCC983180:WCC983181 WLY983180:WLY983181 WVU983180:WVU983181 M141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65687 JI65687 TE65687 ADA65687 AMW65687 AWS65687 BGO65687 BQK65687 CAG65687 CKC65687 CTY65687 DDU65687 DNQ65687 DXM65687 EHI65687 ERE65687 FBA65687 FKW65687 FUS65687 GEO65687 GOK65687 GYG65687 HIC65687 HRY65687 IBU65687 ILQ65687 IVM65687 JFI65687 JPE65687 JZA65687 KIW65687 KSS65687 LCO65687 LMK65687 LWG65687 MGC65687 MPY65687 MZU65687 NJQ65687 NTM65687 ODI65687 ONE65687 OXA65687 PGW65687 PQS65687 QAO65687 QKK65687 QUG65687 REC65687 RNY65687 RXU65687 SHQ65687 SRM65687 TBI65687 TLE65687 TVA65687 UEW65687 UOS65687 UYO65687 VIK65687 VSG65687 WCC65687 WLY65687 WVU65687 M131223 JI131223 TE131223 ADA131223 AMW131223 AWS131223 BGO131223 BQK131223 CAG131223 CKC131223 CTY131223 DDU131223 DNQ131223 DXM131223 EHI131223 ERE131223 FBA131223 FKW131223 FUS131223 GEO131223 GOK131223 GYG131223 HIC131223 HRY131223 IBU131223 ILQ131223 IVM131223 JFI131223 JPE131223 JZA131223 KIW131223 KSS131223 LCO131223 LMK131223 LWG131223 MGC131223 MPY131223 MZU131223 NJQ131223 NTM131223 ODI131223 ONE131223 OXA131223 PGW131223 PQS131223 QAO131223 QKK131223 QUG131223 REC131223 RNY131223 RXU131223 SHQ131223 SRM131223 TBI131223 TLE131223 TVA131223 UEW131223 UOS131223 UYO131223 VIK131223 VSG131223 WCC131223 WLY131223 WVU131223 M196759 JI196759 TE196759 ADA196759 AMW196759 AWS196759 BGO196759 BQK196759 CAG196759 CKC196759 CTY196759 DDU196759 DNQ196759 DXM196759 EHI196759 ERE196759 FBA196759 FKW196759 FUS196759 GEO196759 GOK196759 GYG196759 HIC196759 HRY196759 IBU196759 ILQ196759 IVM196759 JFI196759 JPE196759 JZA196759 KIW196759 KSS196759 LCO196759 LMK196759 LWG196759 MGC196759 MPY196759 MZU196759 NJQ196759 NTM196759 ODI196759 ONE196759 OXA196759 PGW196759 PQS196759 QAO196759 QKK196759 QUG196759 REC196759 RNY196759 RXU196759 SHQ196759 SRM196759 TBI196759 TLE196759 TVA196759 UEW196759 UOS196759 UYO196759 VIK196759 VSG196759 WCC196759 WLY196759 WVU196759 M262295 JI262295 TE262295 ADA262295 AMW262295 AWS262295 BGO262295 BQK262295 CAG262295 CKC262295 CTY262295 DDU262295 DNQ262295 DXM262295 EHI262295 ERE262295 FBA262295 FKW262295 FUS262295 GEO262295 GOK262295 GYG262295 HIC262295 HRY262295 IBU262295 ILQ262295 IVM262295 JFI262295 JPE262295 JZA262295 KIW262295 KSS262295 LCO262295 LMK262295 LWG262295 MGC262295 MPY262295 MZU262295 NJQ262295 NTM262295 ODI262295 ONE262295 OXA262295 PGW262295 PQS262295 QAO262295 QKK262295 QUG262295 REC262295 RNY262295 RXU262295 SHQ262295 SRM262295 TBI262295 TLE262295 TVA262295 UEW262295 UOS262295 UYO262295 VIK262295 VSG262295 WCC262295 WLY262295 WVU262295 M327831 JI327831 TE327831 ADA327831 AMW327831 AWS327831 BGO327831 BQK327831 CAG327831 CKC327831 CTY327831 DDU327831 DNQ327831 DXM327831 EHI327831 ERE327831 FBA327831 FKW327831 FUS327831 GEO327831 GOK327831 GYG327831 HIC327831 HRY327831 IBU327831 ILQ327831 IVM327831 JFI327831 JPE327831 JZA327831 KIW327831 KSS327831 LCO327831 LMK327831 LWG327831 MGC327831 MPY327831 MZU327831 NJQ327831 NTM327831 ODI327831 ONE327831 OXA327831 PGW327831 PQS327831 QAO327831 QKK327831 QUG327831 REC327831 RNY327831 RXU327831 SHQ327831 SRM327831 TBI327831 TLE327831 TVA327831 UEW327831 UOS327831 UYO327831 VIK327831 VSG327831 WCC327831 WLY327831 WVU327831 M393367 JI393367 TE393367 ADA393367 AMW393367 AWS393367 BGO393367 BQK393367 CAG393367 CKC393367 CTY393367 DDU393367 DNQ393367 DXM393367 EHI393367 ERE393367 FBA393367 FKW393367 FUS393367 GEO393367 GOK393367 GYG393367 HIC393367 HRY393367 IBU393367 ILQ393367 IVM393367 JFI393367 JPE393367 JZA393367 KIW393367 KSS393367 LCO393367 LMK393367 LWG393367 MGC393367 MPY393367 MZU393367 NJQ393367 NTM393367 ODI393367 ONE393367 OXA393367 PGW393367 PQS393367 QAO393367 QKK393367 QUG393367 REC393367 RNY393367 RXU393367 SHQ393367 SRM393367 TBI393367 TLE393367 TVA393367 UEW393367 UOS393367 UYO393367 VIK393367 VSG393367 WCC393367 WLY393367 WVU393367 M458903 JI458903 TE458903 ADA458903 AMW458903 AWS458903 BGO458903 BQK458903 CAG458903 CKC458903 CTY458903 DDU458903 DNQ458903 DXM458903 EHI458903 ERE458903 FBA458903 FKW458903 FUS458903 GEO458903 GOK458903 GYG458903 HIC458903 HRY458903 IBU458903 ILQ458903 IVM458903 JFI458903 JPE458903 JZA458903 KIW458903 KSS458903 LCO458903 LMK458903 LWG458903 MGC458903 MPY458903 MZU458903 NJQ458903 NTM458903 ODI458903 ONE458903 OXA458903 PGW458903 PQS458903 QAO458903 QKK458903 QUG458903 REC458903 RNY458903 RXU458903 SHQ458903 SRM458903 TBI458903 TLE458903 TVA458903 UEW458903 UOS458903 UYO458903 VIK458903 VSG458903 WCC458903 WLY458903 WVU458903 M524439 JI524439 TE524439 ADA524439 AMW524439 AWS524439 BGO524439 BQK524439 CAG524439 CKC524439 CTY524439 DDU524439 DNQ524439 DXM524439 EHI524439 ERE524439 FBA524439 FKW524439 FUS524439 GEO524439 GOK524439 GYG524439 HIC524439 HRY524439 IBU524439 ILQ524439 IVM524439 JFI524439 JPE524439 JZA524439 KIW524439 KSS524439 LCO524439 LMK524439 LWG524439 MGC524439 MPY524439 MZU524439 NJQ524439 NTM524439 ODI524439 ONE524439 OXA524439 PGW524439 PQS524439 QAO524439 QKK524439 QUG524439 REC524439 RNY524439 RXU524439 SHQ524439 SRM524439 TBI524439 TLE524439 TVA524439 UEW524439 UOS524439 UYO524439 VIK524439 VSG524439 WCC524439 WLY524439 WVU524439 M589975 JI589975 TE589975 ADA589975 AMW589975 AWS589975 BGO589975 BQK589975 CAG589975 CKC589975 CTY589975 DDU589975 DNQ589975 DXM589975 EHI589975 ERE589975 FBA589975 FKW589975 FUS589975 GEO589975 GOK589975 GYG589975 HIC589975 HRY589975 IBU589975 ILQ589975 IVM589975 JFI589975 JPE589975 JZA589975 KIW589975 KSS589975 LCO589975 LMK589975 LWG589975 MGC589975 MPY589975 MZU589975 NJQ589975 NTM589975 ODI589975 ONE589975 OXA589975 PGW589975 PQS589975 QAO589975 QKK589975 QUG589975 REC589975 RNY589975 RXU589975 SHQ589975 SRM589975 TBI589975 TLE589975 TVA589975 UEW589975 UOS589975 UYO589975 VIK589975 VSG589975 WCC589975 WLY589975 WVU589975 M655511 JI655511 TE655511 ADA655511 AMW655511 AWS655511 BGO655511 BQK655511 CAG655511 CKC655511 CTY655511 DDU655511 DNQ655511 DXM655511 EHI655511 ERE655511 FBA655511 FKW655511 FUS655511 GEO655511 GOK655511 GYG655511 HIC655511 HRY655511 IBU655511 ILQ655511 IVM655511 JFI655511 JPE655511 JZA655511 KIW655511 KSS655511 LCO655511 LMK655511 LWG655511 MGC655511 MPY655511 MZU655511 NJQ655511 NTM655511 ODI655511 ONE655511 OXA655511 PGW655511 PQS655511 QAO655511 QKK655511 QUG655511 REC655511 RNY655511 RXU655511 SHQ655511 SRM655511 TBI655511 TLE655511 TVA655511 UEW655511 UOS655511 UYO655511 VIK655511 VSG655511 WCC655511 WLY655511 WVU655511 M721047 JI721047 TE721047 ADA721047 AMW721047 AWS721047 BGO721047 BQK721047 CAG721047 CKC721047 CTY721047 DDU721047 DNQ721047 DXM721047 EHI721047 ERE721047 FBA721047 FKW721047 FUS721047 GEO721047 GOK721047 GYG721047 HIC721047 HRY721047 IBU721047 ILQ721047 IVM721047 JFI721047 JPE721047 JZA721047 KIW721047 KSS721047 LCO721047 LMK721047 LWG721047 MGC721047 MPY721047 MZU721047 NJQ721047 NTM721047 ODI721047 ONE721047 OXA721047 PGW721047 PQS721047 QAO721047 QKK721047 QUG721047 REC721047 RNY721047 RXU721047 SHQ721047 SRM721047 TBI721047 TLE721047 TVA721047 UEW721047 UOS721047 UYO721047 VIK721047 VSG721047 WCC721047 WLY721047 WVU721047 M786583 JI786583 TE786583 ADA786583 AMW786583 AWS786583 BGO786583 BQK786583 CAG786583 CKC786583 CTY786583 DDU786583 DNQ786583 DXM786583 EHI786583 ERE786583 FBA786583 FKW786583 FUS786583 GEO786583 GOK786583 GYG786583 HIC786583 HRY786583 IBU786583 ILQ786583 IVM786583 JFI786583 JPE786583 JZA786583 KIW786583 KSS786583 LCO786583 LMK786583 LWG786583 MGC786583 MPY786583 MZU786583 NJQ786583 NTM786583 ODI786583 ONE786583 OXA786583 PGW786583 PQS786583 QAO786583 QKK786583 QUG786583 REC786583 RNY786583 RXU786583 SHQ786583 SRM786583 TBI786583 TLE786583 TVA786583 UEW786583 UOS786583 UYO786583 VIK786583 VSG786583 WCC786583 WLY786583 WVU786583 M852119 JI852119 TE852119 ADA852119 AMW852119 AWS852119 BGO852119 BQK852119 CAG852119 CKC852119 CTY852119 DDU852119 DNQ852119 DXM852119 EHI852119 ERE852119 FBA852119 FKW852119 FUS852119 GEO852119 GOK852119 GYG852119 HIC852119 HRY852119 IBU852119 ILQ852119 IVM852119 JFI852119 JPE852119 JZA852119 KIW852119 KSS852119 LCO852119 LMK852119 LWG852119 MGC852119 MPY852119 MZU852119 NJQ852119 NTM852119 ODI852119 ONE852119 OXA852119 PGW852119 PQS852119 QAO852119 QKK852119 QUG852119 REC852119 RNY852119 RXU852119 SHQ852119 SRM852119 TBI852119 TLE852119 TVA852119 UEW852119 UOS852119 UYO852119 VIK852119 VSG852119 WCC852119 WLY852119 WVU852119 M917655 JI917655 TE917655 ADA917655 AMW917655 AWS917655 BGO917655 BQK917655 CAG917655 CKC917655 CTY917655 DDU917655 DNQ917655 DXM917655 EHI917655 ERE917655 FBA917655 FKW917655 FUS917655 GEO917655 GOK917655 GYG917655 HIC917655 HRY917655 IBU917655 ILQ917655 IVM917655 JFI917655 JPE917655 JZA917655 KIW917655 KSS917655 LCO917655 LMK917655 LWG917655 MGC917655 MPY917655 MZU917655 NJQ917655 NTM917655 ODI917655 ONE917655 OXA917655 PGW917655 PQS917655 QAO917655 QKK917655 QUG917655 REC917655 RNY917655 RXU917655 SHQ917655 SRM917655 TBI917655 TLE917655 TVA917655 UEW917655 UOS917655 UYO917655 VIK917655 VSG917655 WCC917655 WLY917655 WVU917655 M983191 JI983191 TE983191 ADA983191 AMW983191 AWS983191 BGO983191 BQK983191 CAG983191 CKC983191 CTY983191 DDU983191 DNQ983191 DXM983191 EHI983191 ERE983191 FBA983191 FKW983191 FUS983191 GEO983191 GOK983191 GYG983191 HIC983191 HRY983191 IBU983191 ILQ983191 IVM983191 JFI983191 JPE983191 JZA983191 KIW983191 KSS983191 LCO983191 LMK983191 LWG983191 MGC983191 MPY983191 MZU983191 NJQ983191 NTM983191 ODI983191 ONE983191 OXA983191 PGW983191 PQS983191 QAO983191 QKK983191 QUG983191 REC983191 RNY983191 RXU983191 SHQ983191 SRM983191 TBI983191 TLE983191 TVA983191 UEW983191 UOS983191 UYO983191 VIK983191 VSG983191 WCC983191 WLY983191 WVU983191 M170 JI170 TE170 ADA170 AMW170 AWS170 BGO170 BQK170 CAG170 CKC170 CTY170 DDU170 DNQ170 DXM170 EHI170 ERE170 FBA170 FKW170 FUS170 GEO170 GOK170 GYG170 HIC170 HRY170 IBU170 ILQ170 IVM170 JFI170 JPE170 JZA170 KIW170 KSS170 LCO170 LMK170 LWG170 MGC170 MPY170 MZU170 NJQ170 NTM170 ODI170 ONE170 OXA170 PGW170 PQS170 QAO170 QKK170 QUG170 REC170 RNY170 RXU170 SHQ170 SRM170 TBI170 TLE170 TVA170 UEW170 UOS170 UYO170 VIK170 VSG170 WCC170 WLY170 WVU170 M65706 JI65706 TE65706 ADA65706 AMW65706 AWS65706 BGO65706 BQK65706 CAG65706 CKC65706 CTY65706 DDU65706 DNQ65706 DXM65706 EHI65706 ERE65706 FBA65706 FKW65706 FUS65706 GEO65706 GOK65706 GYG65706 HIC65706 HRY65706 IBU65706 ILQ65706 IVM65706 JFI65706 JPE65706 JZA65706 KIW65706 KSS65706 LCO65706 LMK65706 LWG65706 MGC65706 MPY65706 MZU65706 NJQ65706 NTM65706 ODI65706 ONE65706 OXA65706 PGW65706 PQS65706 QAO65706 QKK65706 QUG65706 REC65706 RNY65706 RXU65706 SHQ65706 SRM65706 TBI65706 TLE65706 TVA65706 UEW65706 UOS65706 UYO65706 VIK65706 VSG65706 WCC65706 WLY65706 WVU65706 M131242 JI131242 TE131242 ADA131242 AMW131242 AWS131242 BGO131242 BQK131242 CAG131242 CKC131242 CTY131242 DDU131242 DNQ131242 DXM131242 EHI131242 ERE131242 FBA131242 FKW131242 FUS131242 GEO131242 GOK131242 GYG131242 HIC131242 HRY131242 IBU131242 ILQ131242 IVM131242 JFI131242 JPE131242 JZA131242 KIW131242 KSS131242 LCO131242 LMK131242 LWG131242 MGC131242 MPY131242 MZU131242 NJQ131242 NTM131242 ODI131242 ONE131242 OXA131242 PGW131242 PQS131242 QAO131242 QKK131242 QUG131242 REC131242 RNY131242 RXU131242 SHQ131242 SRM131242 TBI131242 TLE131242 TVA131242 UEW131242 UOS131242 UYO131242 VIK131242 VSG131242 WCC131242 WLY131242 WVU131242 M196778 JI196778 TE196778 ADA196778 AMW196778 AWS196778 BGO196778 BQK196778 CAG196778 CKC196778 CTY196778 DDU196778 DNQ196778 DXM196778 EHI196778 ERE196778 FBA196778 FKW196778 FUS196778 GEO196778 GOK196778 GYG196778 HIC196778 HRY196778 IBU196778 ILQ196778 IVM196778 JFI196778 JPE196778 JZA196778 KIW196778 KSS196778 LCO196778 LMK196778 LWG196778 MGC196778 MPY196778 MZU196778 NJQ196778 NTM196778 ODI196778 ONE196778 OXA196778 PGW196778 PQS196778 QAO196778 QKK196778 QUG196778 REC196778 RNY196778 RXU196778 SHQ196778 SRM196778 TBI196778 TLE196778 TVA196778 UEW196778 UOS196778 UYO196778 VIK196778 VSG196778 WCC196778 WLY196778 WVU196778 M262314 JI262314 TE262314 ADA262314 AMW262314 AWS262314 BGO262314 BQK262314 CAG262314 CKC262314 CTY262314 DDU262314 DNQ262314 DXM262314 EHI262314 ERE262314 FBA262314 FKW262314 FUS262314 GEO262314 GOK262314 GYG262314 HIC262314 HRY262314 IBU262314 ILQ262314 IVM262314 JFI262314 JPE262314 JZA262314 KIW262314 KSS262314 LCO262314 LMK262314 LWG262314 MGC262314 MPY262314 MZU262314 NJQ262314 NTM262314 ODI262314 ONE262314 OXA262314 PGW262314 PQS262314 QAO262314 QKK262314 QUG262314 REC262314 RNY262314 RXU262314 SHQ262314 SRM262314 TBI262314 TLE262314 TVA262314 UEW262314 UOS262314 UYO262314 VIK262314 VSG262314 WCC262314 WLY262314 WVU262314 M327850 JI327850 TE327850 ADA327850 AMW327850 AWS327850 BGO327850 BQK327850 CAG327850 CKC327850 CTY327850 DDU327850 DNQ327850 DXM327850 EHI327850 ERE327850 FBA327850 FKW327850 FUS327850 GEO327850 GOK327850 GYG327850 HIC327850 HRY327850 IBU327850 ILQ327850 IVM327850 JFI327850 JPE327850 JZA327850 KIW327850 KSS327850 LCO327850 LMK327850 LWG327850 MGC327850 MPY327850 MZU327850 NJQ327850 NTM327850 ODI327850 ONE327850 OXA327850 PGW327850 PQS327850 QAO327850 QKK327850 QUG327850 REC327850 RNY327850 RXU327850 SHQ327850 SRM327850 TBI327850 TLE327850 TVA327850 UEW327850 UOS327850 UYO327850 VIK327850 VSG327850 WCC327850 WLY327850 WVU327850 M393386 JI393386 TE393386 ADA393386 AMW393386 AWS393386 BGO393386 BQK393386 CAG393386 CKC393386 CTY393386 DDU393386 DNQ393386 DXM393386 EHI393386 ERE393386 FBA393386 FKW393386 FUS393386 GEO393386 GOK393386 GYG393386 HIC393386 HRY393386 IBU393386 ILQ393386 IVM393386 JFI393386 JPE393386 JZA393386 KIW393386 KSS393386 LCO393386 LMK393386 LWG393386 MGC393386 MPY393386 MZU393386 NJQ393386 NTM393386 ODI393386 ONE393386 OXA393386 PGW393386 PQS393386 QAO393386 QKK393386 QUG393386 REC393386 RNY393386 RXU393386 SHQ393386 SRM393386 TBI393386 TLE393386 TVA393386 UEW393386 UOS393386 UYO393386 VIK393386 VSG393386 WCC393386 WLY393386 WVU393386 M458922 JI458922 TE458922 ADA458922 AMW458922 AWS458922 BGO458922 BQK458922 CAG458922 CKC458922 CTY458922 DDU458922 DNQ458922 DXM458922 EHI458922 ERE458922 FBA458922 FKW458922 FUS458922 GEO458922 GOK458922 GYG458922 HIC458922 HRY458922 IBU458922 ILQ458922 IVM458922 JFI458922 JPE458922 JZA458922 KIW458922 KSS458922 LCO458922 LMK458922 LWG458922 MGC458922 MPY458922 MZU458922 NJQ458922 NTM458922 ODI458922 ONE458922 OXA458922 PGW458922 PQS458922 QAO458922 QKK458922 QUG458922 REC458922 RNY458922 RXU458922 SHQ458922 SRM458922 TBI458922 TLE458922 TVA458922 UEW458922 UOS458922 UYO458922 VIK458922 VSG458922 WCC458922 WLY458922 WVU458922 M524458 JI524458 TE524458 ADA524458 AMW524458 AWS524458 BGO524458 BQK524458 CAG524458 CKC524458 CTY524458 DDU524458 DNQ524458 DXM524458 EHI524458 ERE524458 FBA524458 FKW524458 FUS524458 GEO524458 GOK524458 GYG524458 HIC524458 HRY524458 IBU524458 ILQ524458 IVM524458 JFI524458 JPE524458 JZA524458 KIW524458 KSS524458 LCO524458 LMK524458 LWG524458 MGC524458 MPY524458 MZU524458 NJQ524458 NTM524458 ODI524458 ONE524458 OXA524458 PGW524458 PQS524458 QAO524458 QKK524458 QUG524458 REC524458 RNY524458 RXU524458 SHQ524458 SRM524458 TBI524458 TLE524458 TVA524458 UEW524458 UOS524458 UYO524458 VIK524458 VSG524458 WCC524458 WLY524458 WVU524458 M589994 JI589994 TE589994 ADA589994 AMW589994 AWS589994 BGO589994 BQK589994 CAG589994 CKC589994 CTY589994 DDU589994 DNQ589994 DXM589994 EHI589994 ERE589994 FBA589994 FKW589994 FUS589994 GEO589994 GOK589994 GYG589994 HIC589994 HRY589994 IBU589994 ILQ589994 IVM589994 JFI589994 JPE589994 JZA589994 KIW589994 KSS589994 LCO589994 LMK589994 LWG589994 MGC589994 MPY589994 MZU589994 NJQ589994 NTM589994 ODI589994 ONE589994 OXA589994 PGW589994 PQS589994 QAO589994 QKK589994 QUG589994 REC589994 RNY589994 RXU589994 SHQ589994 SRM589994 TBI589994 TLE589994 TVA589994 UEW589994 UOS589994 UYO589994 VIK589994 VSG589994 WCC589994 WLY589994 WVU589994 M655530 JI655530 TE655530 ADA655530 AMW655530 AWS655530 BGO655530 BQK655530 CAG655530 CKC655530 CTY655530 DDU655530 DNQ655530 DXM655530 EHI655530 ERE655530 FBA655530 FKW655530 FUS655530 GEO655530 GOK655530 GYG655530 HIC655530 HRY655530 IBU655530 ILQ655530 IVM655530 JFI655530 JPE655530 JZA655530 KIW655530 KSS655530 LCO655530 LMK655530 LWG655530 MGC655530 MPY655530 MZU655530 NJQ655530 NTM655530 ODI655530 ONE655530 OXA655530 PGW655530 PQS655530 QAO655530 QKK655530 QUG655530 REC655530 RNY655530 RXU655530 SHQ655530 SRM655530 TBI655530 TLE655530 TVA655530 UEW655530 UOS655530 UYO655530 VIK655530 VSG655530 WCC655530 WLY655530 WVU655530 M721066 JI721066 TE721066 ADA721066 AMW721066 AWS721066 BGO721066 BQK721066 CAG721066 CKC721066 CTY721066 DDU721066 DNQ721066 DXM721066 EHI721066 ERE721066 FBA721066 FKW721066 FUS721066 GEO721066 GOK721066 GYG721066 HIC721066 HRY721066 IBU721066 ILQ721066 IVM721066 JFI721066 JPE721066 JZA721066 KIW721066 KSS721066 LCO721066 LMK721066 LWG721066 MGC721066 MPY721066 MZU721066 NJQ721066 NTM721066 ODI721066 ONE721066 OXA721066 PGW721066 PQS721066 QAO721066 QKK721066 QUG721066 REC721066 RNY721066 RXU721066 SHQ721066 SRM721066 TBI721066 TLE721066 TVA721066 UEW721066 UOS721066 UYO721066 VIK721066 VSG721066 WCC721066 WLY721066 WVU721066 M786602 JI786602 TE786602 ADA786602 AMW786602 AWS786602 BGO786602 BQK786602 CAG786602 CKC786602 CTY786602 DDU786602 DNQ786602 DXM786602 EHI786602 ERE786602 FBA786602 FKW786602 FUS786602 GEO786602 GOK786602 GYG786602 HIC786602 HRY786602 IBU786602 ILQ786602 IVM786602 JFI786602 JPE786602 JZA786602 KIW786602 KSS786602 LCO786602 LMK786602 LWG786602 MGC786602 MPY786602 MZU786602 NJQ786602 NTM786602 ODI786602 ONE786602 OXA786602 PGW786602 PQS786602 QAO786602 QKK786602 QUG786602 REC786602 RNY786602 RXU786602 SHQ786602 SRM786602 TBI786602 TLE786602 TVA786602 UEW786602 UOS786602 UYO786602 VIK786602 VSG786602 WCC786602 WLY786602 WVU786602 M852138 JI852138 TE852138 ADA852138 AMW852138 AWS852138 BGO852138 BQK852138 CAG852138 CKC852138 CTY852138 DDU852138 DNQ852138 DXM852138 EHI852138 ERE852138 FBA852138 FKW852138 FUS852138 GEO852138 GOK852138 GYG852138 HIC852138 HRY852138 IBU852138 ILQ852138 IVM852138 JFI852138 JPE852138 JZA852138 KIW852138 KSS852138 LCO852138 LMK852138 LWG852138 MGC852138 MPY852138 MZU852138 NJQ852138 NTM852138 ODI852138 ONE852138 OXA852138 PGW852138 PQS852138 QAO852138 QKK852138 QUG852138 REC852138 RNY852138 RXU852138 SHQ852138 SRM852138 TBI852138 TLE852138 TVA852138 UEW852138 UOS852138 UYO852138 VIK852138 VSG852138 WCC852138 WLY852138 WVU852138 M917674 JI917674 TE917674 ADA917674 AMW917674 AWS917674 BGO917674 BQK917674 CAG917674 CKC917674 CTY917674 DDU917674 DNQ917674 DXM917674 EHI917674 ERE917674 FBA917674 FKW917674 FUS917674 GEO917674 GOK917674 GYG917674 HIC917674 HRY917674 IBU917674 ILQ917674 IVM917674 JFI917674 JPE917674 JZA917674 KIW917674 KSS917674 LCO917674 LMK917674 LWG917674 MGC917674 MPY917674 MZU917674 NJQ917674 NTM917674 ODI917674 ONE917674 OXA917674 PGW917674 PQS917674 QAO917674 QKK917674 QUG917674 REC917674 RNY917674 RXU917674 SHQ917674 SRM917674 TBI917674 TLE917674 TVA917674 UEW917674 UOS917674 UYO917674 VIK917674 VSG917674 WCC917674 WLY917674 WVU917674 M983210 JI983210 TE983210 ADA983210 AMW983210 AWS983210 BGO983210 BQK983210 CAG983210 CKC983210 CTY983210 DDU983210 DNQ983210 DXM983210 EHI983210 ERE983210 FBA983210 FKW983210 FUS983210 GEO983210 GOK983210 GYG983210 HIC983210 HRY983210 IBU983210 ILQ983210 IVM983210 JFI983210 JPE983210 JZA983210 KIW983210 KSS983210 LCO983210 LMK983210 LWG983210 MGC983210 MPY983210 MZU983210 NJQ983210 NTM983210 ODI983210 ONE983210 OXA983210 PGW983210 PQS983210 QAO983210 QKK983210 QUG983210 REC983210 RNY983210 RXU983210 SHQ983210 SRM983210 TBI983210 TLE983210 TVA983210 UEW983210 UOS983210 UYO983210 VIK983210 VSG983210 WCC983210 WLY983210 WVU983210 M160 JI160 TE160 ADA160 AMW160 AWS160 BGO160 BQK160 CAG160 CKC160 CTY160 DDU160 DNQ160 DXM160 EHI160 ERE160 FBA160 FKW160 FUS160 GEO160 GOK160 GYG160 HIC160 HRY160 IBU160 ILQ160 IVM160 JFI160 JPE160 JZA160 KIW160 KSS160 LCO160 LMK160 LWG160 MGC160 MPY160 MZU160 NJQ160 NTM160 ODI160 ONE160 OXA160 PGW160 PQS160 QAO160 QKK160 QUG160 REC160 RNY160 RXU160 SHQ160 SRM160 TBI160 TLE160 TVA160 UEW160 UOS160 UYO160 VIK160 VSG160 WCC160 WLY160 WVU160 M65696 JI65696 TE65696 ADA65696 AMW65696 AWS65696 BGO65696 BQK65696 CAG65696 CKC65696 CTY65696 DDU65696 DNQ65696 DXM65696 EHI65696 ERE65696 FBA65696 FKW65696 FUS65696 GEO65696 GOK65696 GYG65696 HIC65696 HRY65696 IBU65696 ILQ65696 IVM65696 JFI65696 JPE65696 JZA65696 KIW65696 KSS65696 LCO65696 LMK65696 LWG65696 MGC65696 MPY65696 MZU65696 NJQ65696 NTM65696 ODI65696 ONE65696 OXA65696 PGW65696 PQS65696 QAO65696 QKK65696 QUG65696 REC65696 RNY65696 RXU65696 SHQ65696 SRM65696 TBI65696 TLE65696 TVA65696 UEW65696 UOS65696 UYO65696 VIK65696 VSG65696 WCC65696 WLY65696 WVU65696 M131232 JI131232 TE131232 ADA131232 AMW131232 AWS131232 BGO131232 BQK131232 CAG131232 CKC131232 CTY131232 DDU131232 DNQ131232 DXM131232 EHI131232 ERE131232 FBA131232 FKW131232 FUS131232 GEO131232 GOK131232 GYG131232 HIC131232 HRY131232 IBU131232 ILQ131232 IVM131232 JFI131232 JPE131232 JZA131232 KIW131232 KSS131232 LCO131232 LMK131232 LWG131232 MGC131232 MPY131232 MZU131232 NJQ131232 NTM131232 ODI131232 ONE131232 OXA131232 PGW131232 PQS131232 QAO131232 QKK131232 QUG131232 REC131232 RNY131232 RXU131232 SHQ131232 SRM131232 TBI131232 TLE131232 TVA131232 UEW131232 UOS131232 UYO131232 VIK131232 VSG131232 WCC131232 WLY131232 WVU131232 M196768 JI196768 TE196768 ADA196768 AMW196768 AWS196768 BGO196768 BQK196768 CAG196768 CKC196768 CTY196768 DDU196768 DNQ196768 DXM196768 EHI196768 ERE196768 FBA196768 FKW196768 FUS196768 GEO196768 GOK196768 GYG196768 HIC196768 HRY196768 IBU196768 ILQ196768 IVM196768 JFI196768 JPE196768 JZA196768 KIW196768 KSS196768 LCO196768 LMK196768 LWG196768 MGC196768 MPY196768 MZU196768 NJQ196768 NTM196768 ODI196768 ONE196768 OXA196768 PGW196768 PQS196768 QAO196768 QKK196768 QUG196768 REC196768 RNY196768 RXU196768 SHQ196768 SRM196768 TBI196768 TLE196768 TVA196768 UEW196768 UOS196768 UYO196768 VIK196768 VSG196768 WCC196768 WLY196768 WVU196768 M262304 JI262304 TE262304 ADA262304 AMW262304 AWS262304 BGO262304 BQK262304 CAG262304 CKC262304 CTY262304 DDU262304 DNQ262304 DXM262304 EHI262304 ERE262304 FBA262304 FKW262304 FUS262304 GEO262304 GOK262304 GYG262304 HIC262304 HRY262304 IBU262304 ILQ262304 IVM262304 JFI262304 JPE262304 JZA262304 KIW262304 KSS262304 LCO262304 LMK262304 LWG262304 MGC262304 MPY262304 MZU262304 NJQ262304 NTM262304 ODI262304 ONE262304 OXA262304 PGW262304 PQS262304 QAO262304 QKK262304 QUG262304 REC262304 RNY262304 RXU262304 SHQ262304 SRM262304 TBI262304 TLE262304 TVA262304 UEW262304 UOS262304 UYO262304 VIK262304 VSG262304 WCC262304 WLY262304 WVU262304 M327840 JI327840 TE327840 ADA327840 AMW327840 AWS327840 BGO327840 BQK327840 CAG327840 CKC327840 CTY327840 DDU327840 DNQ327840 DXM327840 EHI327840 ERE327840 FBA327840 FKW327840 FUS327840 GEO327840 GOK327840 GYG327840 HIC327840 HRY327840 IBU327840 ILQ327840 IVM327840 JFI327840 JPE327840 JZA327840 KIW327840 KSS327840 LCO327840 LMK327840 LWG327840 MGC327840 MPY327840 MZU327840 NJQ327840 NTM327840 ODI327840 ONE327840 OXA327840 PGW327840 PQS327840 QAO327840 QKK327840 QUG327840 REC327840 RNY327840 RXU327840 SHQ327840 SRM327840 TBI327840 TLE327840 TVA327840 UEW327840 UOS327840 UYO327840 VIK327840 VSG327840 WCC327840 WLY327840 WVU327840 M393376 JI393376 TE393376 ADA393376 AMW393376 AWS393376 BGO393376 BQK393376 CAG393376 CKC393376 CTY393376 DDU393376 DNQ393376 DXM393376 EHI393376 ERE393376 FBA393376 FKW393376 FUS393376 GEO393376 GOK393376 GYG393376 HIC393376 HRY393376 IBU393376 ILQ393376 IVM393376 JFI393376 JPE393376 JZA393376 KIW393376 KSS393376 LCO393376 LMK393376 LWG393376 MGC393376 MPY393376 MZU393376 NJQ393376 NTM393376 ODI393376 ONE393376 OXA393376 PGW393376 PQS393376 QAO393376 QKK393376 QUG393376 REC393376 RNY393376 RXU393376 SHQ393376 SRM393376 TBI393376 TLE393376 TVA393376 UEW393376 UOS393376 UYO393376 VIK393376 VSG393376 WCC393376 WLY393376 WVU393376 M458912 JI458912 TE458912 ADA458912 AMW458912 AWS458912 BGO458912 BQK458912 CAG458912 CKC458912 CTY458912 DDU458912 DNQ458912 DXM458912 EHI458912 ERE458912 FBA458912 FKW458912 FUS458912 GEO458912 GOK458912 GYG458912 HIC458912 HRY458912 IBU458912 ILQ458912 IVM458912 JFI458912 JPE458912 JZA458912 KIW458912 KSS458912 LCO458912 LMK458912 LWG458912 MGC458912 MPY458912 MZU458912 NJQ458912 NTM458912 ODI458912 ONE458912 OXA458912 PGW458912 PQS458912 QAO458912 QKK458912 QUG458912 REC458912 RNY458912 RXU458912 SHQ458912 SRM458912 TBI458912 TLE458912 TVA458912 UEW458912 UOS458912 UYO458912 VIK458912 VSG458912 WCC458912 WLY458912 WVU458912 M524448 JI524448 TE524448 ADA524448 AMW524448 AWS524448 BGO524448 BQK524448 CAG524448 CKC524448 CTY524448 DDU524448 DNQ524448 DXM524448 EHI524448 ERE524448 FBA524448 FKW524448 FUS524448 GEO524448 GOK524448 GYG524448 HIC524448 HRY524448 IBU524448 ILQ524448 IVM524448 JFI524448 JPE524448 JZA524448 KIW524448 KSS524448 LCO524448 LMK524448 LWG524448 MGC524448 MPY524448 MZU524448 NJQ524448 NTM524448 ODI524448 ONE524448 OXA524448 PGW524448 PQS524448 QAO524448 QKK524448 QUG524448 REC524448 RNY524448 RXU524448 SHQ524448 SRM524448 TBI524448 TLE524448 TVA524448 UEW524448 UOS524448 UYO524448 VIK524448 VSG524448 WCC524448 WLY524448 WVU524448 M589984 JI589984 TE589984 ADA589984 AMW589984 AWS589984 BGO589984 BQK589984 CAG589984 CKC589984 CTY589984 DDU589984 DNQ589984 DXM589984 EHI589984 ERE589984 FBA589984 FKW589984 FUS589984 GEO589984 GOK589984 GYG589984 HIC589984 HRY589984 IBU589984 ILQ589984 IVM589984 JFI589984 JPE589984 JZA589984 KIW589984 KSS589984 LCO589984 LMK589984 LWG589984 MGC589984 MPY589984 MZU589984 NJQ589984 NTM589984 ODI589984 ONE589984 OXA589984 PGW589984 PQS589984 QAO589984 QKK589984 QUG589984 REC589984 RNY589984 RXU589984 SHQ589984 SRM589984 TBI589984 TLE589984 TVA589984 UEW589984 UOS589984 UYO589984 VIK589984 VSG589984 WCC589984 WLY589984 WVU589984 M655520 JI655520 TE655520 ADA655520 AMW655520 AWS655520 BGO655520 BQK655520 CAG655520 CKC655520 CTY655520 DDU655520 DNQ655520 DXM655520 EHI655520 ERE655520 FBA655520 FKW655520 FUS655520 GEO655520 GOK655520 GYG655520 HIC655520 HRY655520 IBU655520 ILQ655520 IVM655520 JFI655520 JPE655520 JZA655520 KIW655520 KSS655520 LCO655520 LMK655520 LWG655520 MGC655520 MPY655520 MZU655520 NJQ655520 NTM655520 ODI655520 ONE655520 OXA655520 PGW655520 PQS655520 QAO655520 QKK655520 QUG655520 REC655520 RNY655520 RXU655520 SHQ655520 SRM655520 TBI655520 TLE655520 TVA655520 UEW655520 UOS655520 UYO655520 VIK655520 VSG655520 WCC655520 WLY655520 WVU655520 M721056 JI721056 TE721056 ADA721056 AMW721056 AWS721056 BGO721056 BQK721056 CAG721056 CKC721056 CTY721056 DDU721056 DNQ721056 DXM721056 EHI721056 ERE721056 FBA721056 FKW721056 FUS721056 GEO721056 GOK721056 GYG721056 HIC721056 HRY721056 IBU721056 ILQ721056 IVM721056 JFI721056 JPE721056 JZA721056 KIW721056 KSS721056 LCO721056 LMK721056 LWG721056 MGC721056 MPY721056 MZU721056 NJQ721056 NTM721056 ODI721056 ONE721056 OXA721056 PGW721056 PQS721056 QAO721056 QKK721056 QUG721056 REC721056 RNY721056 RXU721056 SHQ721056 SRM721056 TBI721056 TLE721056 TVA721056 UEW721056 UOS721056 UYO721056 VIK721056 VSG721056 WCC721056 WLY721056 WVU721056 M786592 JI786592 TE786592 ADA786592 AMW786592 AWS786592 BGO786592 BQK786592 CAG786592 CKC786592 CTY786592 DDU786592 DNQ786592 DXM786592 EHI786592 ERE786592 FBA786592 FKW786592 FUS786592 GEO786592 GOK786592 GYG786592 HIC786592 HRY786592 IBU786592 ILQ786592 IVM786592 JFI786592 JPE786592 JZA786592 KIW786592 KSS786592 LCO786592 LMK786592 LWG786592 MGC786592 MPY786592 MZU786592 NJQ786592 NTM786592 ODI786592 ONE786592 OXA786592 PGW786592 PQS786592 QAO786592 QKK786592 QUG786592 REC786592 RNY786592 RXU786592 SHQ786592 SRM786592 TBI786592 TLE786592 TVA786592 UEW786592 UOS786592 UYO786592 VIK786592 VSG786592 WCC786592 WLY786592 WVU786592 M852128 JI852128 TE852128 ADA852128 AMW852128 AWS852128 BGO852128 BQK852128 CAG852128 CKC852128 CTY852128 DDU852128 DNQ852128 DXM852128 EHI852128 ERE852128 FBA852128 FKW852128 FUS852128 GEO852128 GOK852128 GYG852128 HIC852128 HRY852128 IBU852128 ILQ852128 IVM852128 JFI852128 JPE852128 JZA852128 KIW852128 KSS852128 LCO852128 LMK852128 LWG852128 MGC852128 MPY852128 MZU852128 NJQ852128 NTM852128 ODI852128 ONE852128 OXA852128 PGW852128 PQS852128 QAO852128 QKK852128 QUG852128 REC852128 RNY852128 RXU852128 SHQ852128 SRM852128 TBI852128 TLE852128 TVA852128 UEW852128 UOS852128 UYO852128 VIK852128 VSG852128 WCC852128 WLY852128 WVU852128 M917664 JI917664 TE917664 ADA917664 AMW917664 AWS917664 BGO917664 BQK917664 CAG917664 CKC917664 CTY917664 DDU917664 DNQ917664 DXM917664 EHI917664 ERE917664 FBA917664 FKW917664 FUS917664 GEO917664 GOK917664 GYG917664 HIC917664 HRY917664 IBU917664 ILQ917664 IVM917664 JFI917664 JPE917664 JZA917664 KIW917664 KSS917664 LCO917664 LMK917664 LWG917664 MGC917664 MPY917664 MZU917664 NJQ917664 NTM917664 ODI917664 ONE917664 OXA917664 PGW917664 PQS917664 QAO917664 QKK917664 QUG917664 REC917664 RNY917664 RXU917664 SHQ917664 SRM917664 TBI917664 TLE917664 TVA917664 UEW917664 UOS917664 UYO917664 VIK917664 VSG917664 WCC917664 WLY917664 WVU917664 M983200 JI983200 TE983200 ADA983200 AMW983200 AWS983200 BGO983200 BQK983200 CAG983200 CKC983200 CTY983200 DDU983200 DNQ983200 DXM983200 EHI983200 ERE983200 FBA983200 FKW983200 FUS983200 GEO983200 GOK983200 GYG983200 HIC983200 HRY983200 IBU983200 ILQ983200 IVM983200 JFI983200 JPE983200 JZA983200 KIW983200 KSS983200 LCO983200 LMK983200 LWG983200 MGC983200 MPY983200 MZU983200 NJQ983200 NTM983200 ODI983200 ONE983200 OXA983200 PGW983200 PQS983200 QAO983200 QKK983200 QUG983200 REC983200 RNY983200 RXU983200 SHQ983200 SRM983200 TBI983200 TLE983200 TVA983200 UEW983200 UOS983200 UYO983200 VIK983200 VSG983200 WCC983200 WLY983200 WVU983200 M150" xr:uid="{00000000-0002-0000-0A00-000000000000}">
      <formula1>"実施あり,実施なし"</formula1>
    </dataValidation>
  </dataValidations>
  <printOptions horizontalCentered="1"/>
  <pageMargins left="0.19685039370078741" right="0.19685039370078741" top="0.59055118110236227" bottom="0.19685039370078741" header="0.31496062992125984" footer="0.31496062992125984"/>
  <pageSetup paperSize="9" scale="72" orientation="portrait" blackAndWhite="1" r:id="rId1"/>
  <rowBreaks count="5" manualBreakCount="5">
    <brk id="38" max="15" man="1"/>
    <brk id="72" max="15" man="1"/>
    <brk id="99" max="15" man="1"/>
    <brk id="116" max="15" man="1"/>
    <brk id="16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workbookViewId="0">
      <selection activeCell="K14" sqref="K14"/>
    </sheetView>
  </sheetViews>
  <sheetFormatPr defaultRowHeight="13.5"/>
  <cols>
    <col min="1" max="1" width="19" customWidth="1"/>
  </cols>
  <sheetData>
    <row r="1" spans="1:6" ht="14.25">
      <c r="A1" s="560" t="s">
        <v>1389</v>
      </c>
      <c r="B1" s="561"/>
    </row>
    <row r="2" spans="1:6">
      <c r="B2" s="562" t="s">
        <v>1390</v>
      </c>
      <c r="C2" s="562" t="s">
        <v>332</v>
      </c>
      <c r="D2" s="562" t="s">
        <v>1391</v>
      </c>
      <c r="E2" s="562" t="s">
        <v>1392</v>
      </c>
      <c r="F2" s="562" t="s">
        <v>1393</v>
      </c>
    </row>
    <row r="3" spans="1:6">
      <c r="B3" s="562">
        <f>IF(【４】在宅復帰!$G$66="実施あり",1,0)</f>
        <v>0</v>
      </c>
      <c r="C3" s="562">
        <f>IF(【４】在宅復帰!$G$67="実施あり",1,0)</f>
        <v>0</v>
      </c>
      <c r="D3" s="562">
        <f>IF(【４】在宅復帰!$G$68="実施あり",1,0)</f>
        <v>0</v>
      </c>
      <c r="E3" s="562" t="str">
        <f>B3&amp;C3&amp;D3</f>
        <v>000</v>
      </c>
      <c r="F3" s="562">
        <f>VLOOKUP(E3,E6:F13,2,FALSE)</f>
        <v>0</v>
      </c>
    </row>
    <row r="5" spans="1:6">
      <c r="A5" s="562"/>
      <c r="B5" s="562" t="s">
        <v>1390</v>
      </c>
      <c r="C5" s="562" t="s">
        <v>332</v>
      </c>
      <c r="D5" s="562" t="s">
        <v>1391</v>
      </c>
      <c r="E5" s="562" t="s">
        <v>1392</v>
      </c>
      <c r="F5" s="562" t="s">
        <v>1393</v>
      </c>
    </row>
    <row r="6" spans="1:6">
      <c r="A6" s="562" t="s">
        <v>1394</v>
      </c>
      <c r="B6" s="562">
        <v>1</v>
      </c>
      <c r="C6" s="562">
        <v>1</v>
      </c>
      <c r="D6" s="562">
        <v>1</v>
      </c>
      <c r="E6" s="562" t="str">
        <f t="shared" ref="E6:E13" si="0">B6&amp;C6&amp;D6</f>
        <v>111</v>
      </c>
      <c r="F6" s="562">
        <v>5</v>
      </c>
    </row>
    <row r="7" spans="1:6">
      <c r="A7" s="562" t="s">
        <v>1395</v>
      </c>
      <c r="B7" s="562">
        <v>1</v>
      </c>
      <c r="C7" s="562">
        <v>1</v>
      </c>
      <c r="D7" s="562">
        <v>0</v>
      </c>
      <c r="E7" s="562" t="str">
        <f t="shared" si="0"/>
        <v>110</v>
      </c>
      <c r="F7" s="562">
        <v>3</v>
      </c>
    </row>
    <row r="8" spans="1:6">
      <c r="A8" s="562" t="s">
        <v>1395</v>
      </c>
      <c r="B8" s="562">
        <v>1</v>
      </c>
      <c r="C8" s="562">
        <v>0</v>
      </c>
      <c r="D8" s="562">
        <v>1</v>
      </c>
      <c r="E8" s="562" t="str">
        <f t="shared" si="0"/>
        <v>101</v>
      </c>
      <c r="F8" s="562">
        <v>3</v>
      </c>
    </row>
    <row r="9" spans="1:6">
      <c r="A9" s="562" t="s">
        <v>1396</v>
      </c>
      <c r="B9" s="562">
        <v>1</v>
      </c>
      <c r="C9" s="562">
        <v>0</v>
      </c>
      <c r="D9" s="562">
        <v>0</v>
      </c>
      <c r="E9" s="562" t="str">
        <f t="shared" si="0"/>
        <v>100</v>
      </c>
      <c r="F9" s="562">
        <v>0</v>
      </c>
    </row>
    <row r="10" spans="1:6">
      <c r="A10" s="562" t="s">
        <v>1397</v>
      </c>
      <c r="B10" s="562">
        <v>0</v>
      </c>
      <c r="C10" s="562">
        <v>1</v>
      </c>
      <c r="D10" s="562">
        <v>1</v>
      </c>
      <c r="E10" s="562" t="str">
        <f t="shared" si="0"/>
        <v>011</v>
      </c>
      <c r="F10" s="562">
        <v>1</v>
      </c>
    </row>
    <row r="11" spans="1:6">
      <c r="A11" s="562" t="s">
        <v>1396</v>
      </c>
      <c r="B11" s="562">
        <v>0</v>
      </c>
      <c r="C11" s="562">
        <v>1</v>
      </c>
      <c r="D11" s="562">
        <v>0</v>
      </c>
      <c r="E11" s="562" t="str">
        <f t="shared" si="0"/>
        <v>010</v>
      </c>
      <c r="F11" s="562">
        <v>0</v>
      </c>
    </row>
    <row r="12" spans="1:6">
      <c r="A12" s="562" t="s">
        <v>1396</v>
      </c>
      <c r="B12" s="562">
        <v>0</v>
      </c>
      <c r="C12" s="562">
        <v>0</v>
      </c>
      <c r="D12" s="562">
        <v>1</v>
      </c>
      <c r="E12" s="562" t="str">
        <f t="shared" si="0"/>
        <v>001</v>
      </c>
      <c r="F12" s="562">
        <v>0</v>
      </c>
    </row>
    <row r="13" spans="1:6">
      <c r="A13" s="562" t="s">
        <v>1396</v>
      </c>
      <c r="B13" s="562">
        <v>0</v>
      </c>
      <c r="C13" s="562">
        <v>0</v>
      </c>
      <c r="D13" s="562">
        <v>0</v>
      </c>
      <c r="E13" s="562" t="str">
        <f t="shared" si="0"/>
        <v>000</v>
      </c>
      <c r="F13" s="562">
        <v>0</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BY66"/>
  <sheetViews>
    <sheetView view="pageBreakPreview" zoomScaleNormal="100" zoomScaleSheetLayoutView="100" workbookViewId="0">
      <selection activeCell="B1" sqref="B1"/>
    </sheetView>
  </sheetViews>
  <sheetFormatPr defaultRowHeight="12"/>
  <cols>
    <col min="1" max="1" width="1.75" style="369" customWidth="1"/>
    <col min="2" max="30" width="3.125" style="369" customWidth="1"/>
    <col min="31" max="31" width="1.5" style="369" customWidth="1"/>
    <col min="32" max="32" width="1.75" style="369" customWidth="1"/>
    <col min="33" max="61" width="3.125" style="369" customWidth="1"/>
    <col min="62" max="62" width="1.5" style="369" customWidth="1"/>
    <col min="63" max="98" width="3.125" style="369" customWidth="1"/>
    <col min="99" max="256" width="9" style="369"/>
    <col min="257" max="257" width="1.75" style="369" customWidth="1"/>
    <col min="258" max="286" width="3.125" style="369" customWidth="1"/>
    <col min="287" max="287" width="1.5" style="369" customWidth="1"/>
    <col min="288" max="288" width="1.75" style="369" customWidth="1"/>
    <col min="289" max="317" width="3.125" style="369" customWidth="1"/>
    <col min="318" max="318" width="1.5" style="369" customWidth="1"/>
    <col min="319" max="354" width="3.125" style="369" customWidth="1"/>
    <col min="355" max="512" width="9" style="369"/>
    <col min="513" max="513" width="1.75" style="369" customWidth="1"/>
    <col min="514" max="542" width="3.125" style="369" customWidth="1"/>
    <col min="543" max="543" width="1.5" style="369" customWidth="1"/>
    <col min="544" max="544" width="1.75" style="369" customWidth="1"/>
    <col min="545" max="573" width="3.125" style="369" customWidth="1"/>
    <col min="574" max="574" width="1.5" style="369" customWidth="1"/>
    <col min="575" max="610" width="3.125" style="369" customWidth="1"/>
    <col min="611" max="768" width="9" style="369"/>
    <col min="769" max="769" width="1.75" style="369" customWidth="1"/>
    <col min="770" max="798" width="3.125" style="369" customWidth="1"/>
    <col min="799" max="799" width="1.5" style="369" customWidth="1"/>
    <col min="800" max="800" width="1.75" style="369" customWidth="1"/>
    <col min="801" max="829" width="3.125" style="369" customWidth="1"/>
    <col min="830" max="830" width="1.5" style="369" customWidth="1"/>
    <col min="831" max="866" width="3.125" style="369" customWidth="1"/>
    <col min="867" max="1024" width="9" style="369"/>
    <col min="1025" max="1025" width="1.75" style="369" customWidth="1"/>
    <col min="1026" max="1054" width="3.125" style="369" customWidth="1"/>
    <col min="1055" max="1055" width="1.5" style="369" customWidth="1"/>
    <col min="1056" max="1056" width="1.75" style="369" customWidth="1"/>
    <col min="1057" max="1085" width="3.125" style="369" customWidth="1"/>
    <col min="1086" max="1086" width="1.5" style="369" customWidth="1"/>
    <col min="1087" max="1122" width="3.125" style="369" customWidth="1"/>
    <col min="1123" max="1280" width="9" style="369"/>
    <col min="1281" max="1281" width="1.75" style="369" customWidth="1"/>
    <col min="1282" max="1310" width="3.125" style="369" customWidth="1"/>
    <col min="1311" max="1311" width="1.5" style="369" customWidth="1"/>
    <col min="1312" max="1312" width="1.75" style="369" customWidth="1"/>
    <col min="1313" max="1341" width="3.125" style="369" customWidth="1"/>
    <col min="1342" max="1342" width="1.5" style="369" customWidth="1"/>
    <col min="1343" max="1378" width="3.125" style="369" customWidth="1"/>
    <col min="1379" max="1536" width="9" style="369"/>
    <col min="1537" max="1537" width="1.75" style="369" customWidth="1"/>
    <col min="1538" max="1566" width="3.125" style="369" customWidth="1"/>
    <col min="1567" max="1567" width="1.5" style="369" customWidth="1"/>
    <col min="1568" max="1568" width="1.75" style="369" customWidth="1"/>
    <col min="1569" max="1597" width="3.125" style="369" customWidth="1"/>
    <col min="1598" max="1598" width="1.5" style="369" customWidth="1"/>
    <col min="1599" max="1634" width="3.125" style="369" customWidth="1"/>
    <col min="1635" max="1792" width="9" style="369"/>
    <col min="1793" max="1793" width="1.75" style="369" customWidth="1"/>
    <col min="1794" max="1822" width="3.125" style="369" customWidth="1"/>
    <col min="1823" max="1823" width="1.5" style="369" customWidth="1"/>
    <col min="1824" max="1824" width="1.75" style="369" customWidth="1"/>
    <col min="1825" max="1853" width="3.125" style="369" customWidth="1"/>
    <col min="1854" max="1854" width="1.5" style="369" customWidth="1"/>
    <col min="1855" max="1890" width="3.125" style="369" customWidth="1"/>
    <col min="1891" max="2048" width="9" style="369"/>
    <col min="2049" max="2049" width="1.75" style="369" customWidth="1"/>
    <col min="2050" max="2078" width="3.125" style="369" customWidth="1"/>
    <col min="2079" max="2079" width="1.5" style="369" customWidth="1"/>
    <col min="2080" max="2080" width="1.75" style="369" customWidth="1"/>
    <col min="2081" max="2109" width="3.125" style="369" customWidth="1"/>
    <col min="2110" max="2110" width="1.5" style="369" customWidth="1"/>
    <col min="2111" max="2146" width="3.125" style="369" customWidth="1"/>
    <col min="2147" max="2304" width="9" style="369"/>
    <col min="2305" max="2305" width="1.75" style="369" customWidth="1"/>
    <col min="2306" max="2334" width="3.125" style="369" customWidth="1"/>
    <col min="2335" max="2335" width="1.5" style="369" customWidth="1"/>
    <col min="2336" max="2336" width="1.75" style="369" customWidth="1"/>
    <col min="2337" max="2365" width="3.125" style="369" customWidth="1"/>
    <col min="2366" max="2366" width="1.5" style="369" customWidth="1"/>
    <col min="2367" max="2402" width="3.125" style="369" customWidth="1"/>
    <col min="2403" max="2560" width="9" style="369"/>
    <col min="2561" max="2561" width="1.75" style="369" customWidth="1"/>
    <col min="2562" max="2590" width="3.125" style="369" customWidth="1"/>
    <col min="2591" max="2591" width="1.5" style="369" customWidth="1"/>
    <col min="2592" max="2592" width="1.75" style="369" customWidth="1"/>
    <col min="2593" max="2621" width="3.125" style="369" customWidth="1"/>
    <col min="2622" max="2622" width="1.5" style="369" customWidth="1"/>
    <col min="2623" max="2658" width="3.125" style="369" customWidth="1"/>
    <col min="2659" max="2816" width="9" style="369"/>
    <col min="2817" max="2817" width="1.75" style="369" customWidth="1"/>
    <col min="2818" max="2846" width="3.125" style="369" customWidth="1"/>
    <col min="2847" max="2847" width="1.5" style="369" customWidth="1"/>
    <col min="2848" max="2848" width="1.75" style="369" customWidth="1"/>
    <col min="2849" max="2877" width="3.125" style="369" customWidth="1"/>
    <col min="2878" max="2878" width="1.5" style="369" customWidth="1"/>
    <col min="2879" max="2914" width="3.125" style="369" customWidth="1"/>
    <col min="2915" max="3072" width="9" style="369"/>
    <col min="3073" max="3073" width="1.75" style="369" customWidth="1"/>
    <col min="3074" max="3102" width="3.125" style="369" customWidth="1"/>
    <col min="3103" max="3103" width="1.5" style="369" customWidth="1"/>
    <col min="3104" max="3104" width="1.75" style="369" customWidth="1"/>
    <col min="3105" max="3133" width="3.125" style="369" customWidth="1"/>
    <col min="3134" max="3134" width="1.5" style="369" customWidth="1"/>
    <col min="3135" max="3170" width="3.125" style="369" customWidth="1"/>
    <col min="3171" max="3328" width="9" style="369"/>
    <col min="3329" max="3329" width="1.75" style="369" customWidth="1"/>
    <col min="3330" max="3358" width="3.125" style="369" customWidth="1"/>
    <col min="3359" max="3359" width="1.5" style="369" customWidth="1"/>
    <col min="3360" max="3360" width="1.75" style="369" customWidth="1"/>
    <col min="3361" max="3389" width="3.125" style="369" customWidth="1"/>
    <col min="3390" max="3390" width="1.5" style="369" customWidth="1"/>
    <col min="3391" max="3426" width="3.125" style="369" customWidth="1"/>
    <col min="3427" max="3584" width="9" style="369"/>
    <col min="3585" max="3585" width="1.75" style="369" customWidth="1"/>
    <col min="3586" max="3614" width="3.125" style="369" customWidth="1"/>
    <col min="3615" max="3615" width="1.5" style="369" customWidth="1"/>
    <col min="3616" max="3616" width="1.75" style="369" customWidth="1"/>
    <col min="3617" max="3645" width="3.125" style="369" customWidth="1"/>
    <col min="3646" max="3646" width="1.5" style="369" customWidth="1"/>
    <col min="3647" max="3682" width="3.125" style="369" customWidth="1"/>
    <col min="3683" max="3840" width="9" style="369"/>
    <col min="3841" max="3841" width="1.75" style="369" customWidth="1"/>
    <col min="3842" max="3870" width="3.125" style="369" customWidth="1"/>
    <col min="3871" max="3871" width="1.5" style="369" customWidth="1"/>
    <col min="3872" max="3872" width="1.75" style="369" customWidth="1"/>
    <col min="3873" max="3901" width="3.125" style="369" customWidth="1"/>
    <col min="3902" max="3902" width="1.5" style="369" customWidth="1"/>
    <col min="3903" max="3938" width="3.125" style="369" customWidth="1"/>
    <col min="3939" max="4096" width="9" style="369"/>
    <col min="4097" max="4097" width="1.75" style="369" customWidth="1"/>
    <col min="4098" max="4126" width="3.125" style="369" customWidth="1"/>
    <col min="4127" max="4127" width="1.5" style="369" customWidth="1"/>
    <col min="4128" max="4128" width="1.75" style="369" customWidth="1"/>
    <col min="4129" max="4157" width="3.125" style="369" customWidth="1"/>
    <col min="4158" max="4158" width="1.5" style="369" customWidth="1"/>
    <col min="4159" max="4194" width="3.125" style="369" customWidth="1"/>
    <col min="4195" max="4352" width="9" style="369"/>
    <col min="4353" max="4353" width="1.75" style="369" customWidth="1"/>
    <col min="4354" max="4382" width="3.125" style="369" customWidth="1"/>
    <col min="4383" max="4383" width="1.5" style="369" customWidth="1"/>
    <col min="4384" max="4384" width="1.75" style="369" customWidth="1"/>
    <col min="4385" max="4413" width="3.125" style="369" customWidth="1"/>
    <col min="4414" max="4414" width="1.5" style="369" customWidth="1"/>
    <col min="4415" max="4450" width="3.125" style="369" customWidth="1"/>
    <col min="4451" max="4608" width="9" style="369"/>
    <col min="4609" max="4609" width="1.75" style="369" customWidth="1"/>
    <col min="4610" max="4638" width="3.125" style="369" customWidth="1"/>
    <col min="4639" max="4639" width="1.5" style="369" customWidth="1"/>
    <col min="4640" max="4640" width="1.75" style="369" customWidth="1"/>
    <col min="4641" max="4669" width="3.125" style="369" customWidth="1"/>
    <col min="4670" max="4670" width="1.5" style="369" customWidth="1"/>
    <col min="4671" max="4706" width="3.125" style="369" customWidth="1"/>
    <col min="4707" max="4864" width="9" style="369"/>
    <col min="4865" max="4865" width="1.75" style="369" customWidth="1"/>
    <col min="4866" max="4894" width="3.125" style="369" customWidth="1"/>
    <col min="4895" max="4895" width="1.5" style="369" customWidth="1"/>
    <col min="4896" max="4896" width="1.75" style="369" customWidth="1"/>
    <col min="4897" max="4925" width="3.125" style="369" customWidth="1"/>
    <col min="4926" max="4926" width="1.5" style="369" customWidth="1"/>
    <col min="4927" max="4962" width="3.125" style="369" customWidth="1"/>
    <col min="4963" max="5120" width="9" style="369"/>
    <col min="5121" max="5121" width="1.75" style="369" customWidth="1"/>
    <col min="5122" max="5150" width="3.125" style="369" customWidth="1"/>
    <col min="5151" max="5151" width="1.5" style="369" customWidth="1"/>
    <col min="5152" max="5152" width="1.75" style="369" customWidth="1"/>
    <col min="5153" max="5181" width="3.125" style="369" customWidth="1"/>
    <col min="5182" max="5182" width="1.5" style="369" customWidth="1"/>
    <col min="5183" max="5218" width="3.125" style="369" customWidth="1"/>
    <col min="5219" max="5376" width="9" style="369"/>
    <col min="5377" max="5377" width="1.75" style="369" customWidth="1"/>
    <col min="5378" max="5406" width="3.125" style="369" customWidth="1"/>
    <col min="5407" max="5407" width="1.5" style="369" customWidth="1"/>
    <col min="5408" max="5408" width="1.75" style="369" customWidth="1"/>
    <col min="5409" max="5437" width="3.125" style="369" customWidth="1"/>
    <col min="5438" max="5438" width="1.5" style="369" customWidth="1"/>
    <col min="5439" max="5474" width="3.125" style="369" customWidth="1"/>
    <col min="5475" max="5632" width="9" style="369"/>
    <col min="5633" max="5633" width="1.75" style="369" customWidth="1"/>
    <col min="5634" max="5662" width="3.125" style="369" customWidth="1"/>
    <col min="5663" max="5663" width="1.5" style="369" customWidth="1"/>
    <col min="5664" max="5664" width="1.75" style="369" customWidth="1"/>
    <col min="5665" max="5693" width="3.125" style="369" customWidth="1"/>
    <col min="5694" max="5694" width="1.5" style="369" customWidth="1"/>
    <col min="5695" max="5730" width="3.125" style="369" customWidth="1"/>
    <col min="5731" max="5888" width="9" style="369"/>
    <col min="5889" max="5889" width="1.75" style="369" customWidth="1"/>
    <col min="5890" max="5918" width="3.125" style="369" customWidth="1"/>
    <col min="5919" max="5919" width="1.5" style="369" customWidth="1"/>
    <col min="5920" max="5920" width="1.75" style="369" customWidth="1"/>
    <col min="5921" max="5949" width="3.125" style="369" customWidth="1"/>
    <col min="5950" max="5950" width="1.5" style="369" customWidth="1"/>
    <col min="5951" max="5986" width="3.125" style="369" customWidth="1"/>
    <col min="5987" max="6144" width="9" style="369"/>
    <col min="6145" max="6145" width="1.75" style="369" customWidth="1"/>
    <col min="6146" max="6174" width="3.125" style="369" customWidth="1"/>
    <col min="6175" max="6175" width="1.5" style="369" customWidth="1"/>
    <col min="6176" max="6176" width="1.75" style="369" customWidth="1"/>
    <col min="6177" max="6205" width="3.125" style="369" customWidth="1"/>
    <col min="6206" max="6206" width="1.5" style="369" customWidth="1"/>
    <col min="6207" max="6242" width="3.125" style="369" customWidth="1"/>
    <col min="6243" max="6400" width="9" style="369"/>
    <col min="6401" max="6401" width="1.75" style="369" customWidth="1"/>
    <col min="6402" max="6430" width="3.125" style="369" customWidth="1"/>
    <col min="6431" max="6431" width="1.5" style="369" customWidth="1"/>
    <col min="6432" max="6432" width="1.75" style="369" customWidth="1"/>
    <col min="6433" max="6461" width="3.125" style="369" customWidth="1"/>
    <col min="6462" max="6462" width="1.5" style="369" customWidth="1"/>
    <col min="6463" max="6498" width="3.125" style="369" customWidth="1"/>
    <col min="6499" max="6656" width="9" style="369"/>
    <col min="6657" max="6657" width="1.75" style="369" customWidth="1"/>
    <col min="6658" max="6686" width="3.125" style="369" customWidth="1"/>
    <col min="6687" max="6687" width="1.5" style="369" customWidth="1"/>
    <col min="6688" max="6688" width="1.75" style="369" customWidth="1"/>
    <col min="6689" max="6717" width="3.125" style="369" customWidth="1"/>
    <col min="6718" max="6718" width="1.5" style="369" customWidth="1"/>
    <col min="6719" max="6754" width="3.125" style="369" customWidth="1"/>
    <col min="6755" max="6912" width="9" style="369"/>
    <col min="6913" max="6913" width="1.75" style="369" customWidth="1"/>
    <col min="6914" max="6942" width="3.125" style="369" customWidth="1"/>
    <col min="6943" max="6943" width="1.5" style="369" customWidth="1"/>
    <col min="6944" max="6944" width="1.75" style="369" customWidth="1"/>
    <col min="6945" max="6973" width="3.125" style="369" customWidth="1"/>
    <col min="6974" max="6974" width="1.5" style="369" customWidth="1"/>
    <col min="6975" max="7010" width="3.125" style="369" customWidth="1"/>
    <col min="7011" max="7168" width="9" style="369"/>
    <col min="7169" max="7169" width="1.75" style="369" customWidth="1"/>
    <col min="7170" max="7198" width="3.125" style="369" customWidth="1"/>
    <col min="7199" max="7199" width="1.5" style="369" customWidth="1"/>
    <col min="7200" max="7200" width="1.75" style="369" customWidth="1"/>
    <col min="7201" max="7229" width="3.125" style="369" customWidth="1"/>
    <col min="7230" max="7230" width="1.5" style="369" customWidth="1"/>
    <col min="7231" max="7266" width="3.125" style="369" customWidth="1"/>
    <col min="7267" max="7424" width="9" style="369"/>
    <col min="7425" max="7425" width="1.75" style="369" customWidth="1"/>
    <col min="7426" max="7454" width="3.125" style="369" customWidth="1"/>
    <col min="7455" max="7455" width="1.5" style="369" customWidth="1"/>
    <col min="7456" max="7456" width="1.75" style="369" customWidth="1"/>
    <col min="7457" max="7485" width="3.125" style="369" customWidth="1"/>
    <col min="7486" max="7486" width="1.5" style="369" customWidth="1"/>
    <col min="7487" max="7522" width="3.125" style="369" customWidth="1"/>
    <col min="7523" max="7680" width="9" style="369"/>
    <col min="7681" max="7681" width="1.75" style="369" customWidth="1"/>
    <col min="7682" max="7710" width="3.125" style="369" customWidth="1"/>
    <col min="7711" max="7711" width="1.5" style="369" customWidth="1"/>
    <col min="7712" max="7712" width="1.75" style="369" customWidth="1"/>
    <col min="7713" max="7741" width="3.125" style="369" customWidth="1"/>
    <col min="7742" max="7742" width="1.5" style="369" customWidth="1"/>
    <col min="7743" max="7778" width="3.125" style="369" customWidth="1"/>
    <col min="7779" max="7936" width="9" style="369"/>
    <col min="7937" max="7937" width="1.75" style="369" customWidth="1"/>
    <col min="7938" max="7966" width="3.125" style="369" customWidth="1"/>
    <col min="7967" max="7967" width="1.5" style="369" customWidth="1"/>
    <col min="7968" max="7968" width="1.75" style="369" customWidth="1"/>
    <col min="7969" max="7997" width="3.125" style="369" customWidth="1"/>
    <col min="7998" max="7998" width="1.5" style="369" customWidth="1"/>
    <col min="7999" max="8034" width="3.125" style="369" customWidth="1"/>
    <col min="8035" max="8192" width="9" style="369"/>
    <col min="8193" max="8193" width="1.75" style="369" customWidth="1"/>
    <col min="8194" max="8222" width="3.125" style="369" customWidth="1"/>
    <col min="8223" max="8223" width="1.5" style="369" customWidth="1"/>
    <col min="8224" max="8224" width="1.75" style="369" customWidth="1"/>
    <col min="8225" max="8253" width="3.125" style="369" customWidth="1"/>
    <col min="8254" max="8254" width="1.5" style="369" customWidth="1"/>
    <col min="8255" max="8290" width="3.125" style="369" customWidth="1"/>
    <col min="8291" max="8448" width="9" style="369"/>
    <col min="8449" max="8449" width="1.75" style="369" customWidth="1"/>
    <col min="8450" max="8478" width="3.125" style="369" customWidth="1"/>
    <col min="8479" max="8479" width="1.5" style="369" customWidth="1"/>
    <col min="8480" max="8480" width="1.75" style="369" customWidth="1"/>
    <col min="8481" max="8509" width="3.125" style="369" customWidth="1"/>
    <col min="8510" max="8510" width="1.5" style="369" customWidth="1"/>
    <col min="8511" max="8546" width="3.125" style="369" customWidth="1"/>
    <col min="8547" max="8704" width="9" style="369"/>
    <col min="8705" max="8705" width="1.75" style="369" customWidth="1"/>
    <col min="8706" max="8734" width="3.125" style="369" customWidth="1"/>
    <col min="8735" max="8735" width="1.5" style="369" customWidth="1"/>
    <col min="8736" max="8736" width="1.75" style="369" customWidth="1"/>
    <col min="8737" max="8765" width="3.125" style="369" customWidth="1"/>
    <col min="8766" max="8766" width="1.5" style="369" customWidth="1"/>
    <col min="8767" max="8802" width="3.125" style="369" customWidth="1"/>
    <col min="8803" max="8960" width="9" style="369"/>
    <col min="8961" max="8961" width="1.75" style="369" customWidth="1"/>
    <col min="8962" max="8990" width="3.125" style="369" customWidth="1"/>
    <col min="8991" max="8991" width="1.5" style="369" customWidth="1"/>
    <col min="8992" max="8992" width="1.75" style="369" customWidth="1"/>
    <col min="8993" max="9021" width="3.125" style="369" customWidth="1"/>
    <col min="9022" max="9022" width="1.5" style="369" customWidth="1"/>
    <col min="9023" max="9058" width="3.125" style="369" customWidth="1"/>
    <col min="9059" max="9216" width="9" style="369"/>
    <col min="9217" max="9217" width="1.75" style="369" customWidth="1"/>
    <col min="9218" max="9246" width="3.125" style="369" customWidth="1"/>
    <col min="9247" max="9247" width="1.5" style="369" customWidth="1"/>
    <col min="9248" max="9248" width="1.75" style="369" customWidth="1"/>
    <col min="9249" max="9277" width="3.125" style="369" customWidth="1"/>
    <col min="9278" max="9278" width="1.5" style="369" customWidth="1"/>
    <col min="9279" max="9314" width="3.125" style="369" customWidth="1"/>
    <col min="9315" max="9472" width="9" style="369"/>
    <col min="9473" max="9473" width="1.75" style="369" customWidth="1"/>
    <col min="9474" max="9502" width="3.125" style="369" customWidth="1"/>
    <col min="9503" max="9503" width="1.5" style="369" customWidth="1"/>
    <col min="9504" max="9504" width="1.75" style="369" customWidth="1"/>
    <col min="9505" max="9533" width="3.125" style="369" customWidth="1"/>
    <col min="9534" max="9534" width="1.5" style="369" customWidth="1"/>
    <col min="9535" max="9570" width="3.125" style="369" customWidth="1"/>
    <col min="9571" max="9728" width="9" style="369"/>
    <col min="9729" max="9729" width="1.75" style="369" customWidth="1"/>
    <col min="9730" max="9758" width="3.125" style="369" customWidth="1"/>
    <col min="9759" max="9759" width="1.5" style="369" customWidth="1"/>
    <col min="9760" max="9760" width="1.75" style="369" customWidth="1"/>
    <col min="9761" max="9789" width="3.125" style="369" customWidth="1"/>
    <col min="9790" max="9790" width="1.5" style="369" customWidth="1"/>
    <col min="9791" max="9826" width="3.125" style="369" customWidth="1"/>
    <col min="9827" max="9984" width="9" style="369"/>
    <col min="9985" max="9985" width="1.75" style="369" customWidth="1"/>
    <col min="9986" max="10014" width="3.125" style="369" customWidth="1"/>
    <col min="10015" max="10015" width="1.5" style="369" customWidth="1"/>
    <col min="10016" max="10016" width="1.75" style="369" customWidth="1"/>
    <col min="10017" max="10045" width="3.125" style="369" customWidth="1"/>
    <col min="10046" max="10046" width="1.5" style="369" customWidth="1"/>
    <col min="10047" max="10082" width="3.125" style="369" customWidth="1"/>
    <col min="10083" max="10240" width="9" style="369"/>
    <col min="10241" max="10241" width="1.75" style="369" customWidth="1"/>
    <col min="10242" max="10270" width="3.125" style="369" customWidth="1"/>
    <col min="10271" max="10271" width="1.5" style="369" customWidth="1"/>
    <col min="10272" max="10272" width="1.75" style="369" customWidth="1"/>
    <col min="10273" max="10301" width="3.125" style="369" customWidth="1"/>
    <col min="10302" max="10302" width="1.5" style="369" customWidth="1"/>
    <col min="10303" max="10338" width="3.125" style="369" customWidth="1"/>
    <col min="10339" max="10496" width="9" style="369"/>
    <col min="10497" max="10497" width="1.75" style="369" customWidth="1"/>
    <col min="10498" max="10526" width="3.125" style="369" customWidth="1"/>
    <col min="10527" max="10527" width="1.5" style="369" customWidth="1"/>
    <col min="10528" max="10528" width="1.75" style="369" customWidth="1"/>
    <col min="10529" max="10557" width="3.125" style="369" customWidth="1"/>
    <col min="10558" max="10558" width="1.5" style="369" customWidth="1"/>
    <col min="10559" max="10594" width="3.125" style="369" customWidth="1"/>
    <col min="10595" max="10752" width="9" style="369"/>
    <col min="10753" max="10753" width="1.75" style="369" customWidth="1"/>
    <col min="10754" max="10782" width="3.125" style="369" customWidth="1"/>
    <col min="10783" max="10783" width="1.5" style="369" customWidth="1"/>
    <col min="10784" max="10784" width="1.75" style="369" customWidth="1"/>
    <col min="10785" max="10813" width="3.125" style="369" customWidth="1"/>
    <col min="10814" max="10814" width="1.5" style="369" customWidth="1"/>
    <col min="10815" max="10850" width="3.125" style="369" customWidth="1"/>
    <col min="10851" max="11008" width="9" style="369"/>
    <col min="11009" max="11009" width="1.75" style="369" customWidth="1"/>
    <col min="11010" max="11038" width="3.125" style="369" customWidth="1"/>
    <col min="11039" max="11039" width="1.5" style="369" customWidth="1"/>
    <col min="11040" max="11040" width="1.75" style="369" customWidth="1"/>
    <col min="11041" max="11069" width="3.125" style="369" customWidth="1"/>
    <col min="11070" max="11070" width="1.5" style="369" customWidth="1"/>
    <col min="11071" max="11106" width="3.125" style="369" customWidth="1"/>
    <col min="11107" max="11264" width="9" style="369"/>
    <col min="11265" max="11265" width="1.75" style="369" customWidth="1"/>
    <col min="11266" max="11294" width="3.125" style="369" customWidth="1"/>
    <col min="11295" max="11295" width="1.5" style="369" customWidth="1"/>
    <col min="11296" max="11296" width="1.75" style="369" customWidth="1"/>
    <col min="11297" max="11325" width="3.125" style="369" customWidth="1"/>
    <col min="11326" max="11326" width="1.5" style="369" customWidth="1"/>
    <col min="11327" max="11362" width="3.125" style="369" customWidth="1"/>
    <col min="11363" max="11520" width="9" style="369"/>
    <col min="11521" max="11521" width="1.75" style="369" customWidth="1"/>
    <col min="11522" max="11550" width="3.125" style="369" customWidth="1"/>
    <col min="11551" max="11551" width="1.5" style="369" customWidth="1"/>
    <col min="11552" max="11552" width="1.75" style="369" customWidth="1"/>
    <col min="11553" max="11581" width="3.125" style="369" customWidth="1"/>
    <col min="11582" max="11582" width="1.5" style="369" customWidth="1"/>
    <col min="11583" max="11618" width="3.125" style="369" customWidth="1"/>
    <col min="11619" max="11776" width="9" style="369"/>
    <col min="11777" max="11777" width="1.75" style="369" customWidth="1"/>
    <col min="11778" max="11806" width="3.125" style="369" customWidth="1"/>
    <col min="11807" max="11807" width="1.5" style="369" customWidth="1"/>
    <col min="11808" max="11808" width="1.75" style="369" customWidth="1"/>
    <col min="11809" max="11837" width="3.125" style="369" customWidth="1"/>
    <col min="11838" max="11838" width="1.5" style="369" customWidth="1"/>
    <col min="11839" max="11874" width="3.125" style="369" customWidth="1"/>
    <col min="11875" max="12032" width="9" style="369"/>
    <col min="12033" max="12033" width="1.75" style="369" customWidth="1"/>
    <col min="12034" max="12062" width="3.125" style="369" customWidth="1"/>
    <col min="12063" max="12063" width="1.5" style="369" customWidth="1"/>
    <col min="12064" max="12064" width="1.75" style="369" customWidth="1"/>
    <col min="12065" max="12093" width="3.125" style="369" customWidth="1"/>
    <col min="12094" max="12094" width="1.5" style="369" customWidth="1"/>
    <col min="12095" max="12130" width="3.125" style="369" customWidth="1"/>
    <col min="12131" max="12288" width="9" style="369"/>
    <col min="12289" max="12289" width="1.75" style="369" customWidth="1"/>
    <col min="12290" max="12318" width="3.125" style="369" customWidth="1"/>
    <col min="12319" max="12319" width="1.5" style="369" customWidth="1"/>
    <col min="12320" max="12320" width="1.75" style="369" customWidth="1"/>
    <col min="12321" max="12349" width="3.125" style="369" customWidth="1"/>
    <col min="12350" max="12350" width="1.5" style="369" customWidth="1"/>
    <col min="12351" max="12386" width="3.125" style="369" customWidth="1"/>
    <col min="12387" max="12544" width="9" style="369"/>
    <col min="12545" max="12545" width="1.75" style="369" customWidth="1"/>
    <col min="12546" max="12574" width="3.125" style="369" customWidth="1"/>
    <col min="12575" max="12575" width="1.5" style="369" customWidth="1"/>
    <col min="12576" max="12576" width="1.75" style="369" customWidth="1"/>
    <col min="12577" max="12605" width="3.125" style="369" customWidth="1"/>
    <col min="12606" max="12606" width="1.5" style="369" customWidth="1"/>
    <col min="12607" max="12642" width="3.125" style="369" customWidth="1"/>
    <col min="12643" max="12800" width="9" style="369"/>
    <col min="12801" max="12801" width="1.75" style="369" customWidth="1"/>
    <col min="12802" max="12830" width="3.125" style="369" customWidth="1"/>
    <col min="12831" max="12831" width="1.5" style="369" customWidth="1"/>
    <col min="12832" max="12832" width="1.75" style="369" customWidth="1"/>
    <col min="12833" max="12861" width="3.125" style="369" customWidth="1"/>
    <col min="12862" max="12862" width="1.5" style="369" customWidth="1"/>
    <col min="12863" max="12898" width="3.125" style="369" customWidth="1"/>
    <col min="12899" max="13056" width="9" style="369"/>
    <col min="13057" max="13057" width="1.75" style="369" customWidth="1"/>
    <col min="13058" max="13086" width="3.125" style="369" customWidth="1"/>
    <col min="13087" max="13087" width="1.5" style="369" customWidth="1"/>
    <col min="13088" max="13088" width="1.75" style="369" customWidth="1"/>
    <col min="13089" max="13117" width="3.125" style="369" customWidth="1"/>
    <col min="13118" max="13118" width="1.5" style="369" customWidth="1"/>
    <col min="13119" max="13154" width="3.125" style="369" customWidth="1"/>
    <col min="13155" max="13312" width="9" style="369"/>
    <col min="13313" max="13313" width="1.75" style="369" customWidth="1"/>
    <col min="13314" max="13342" width="3.125" style="369" customWidth="1"/>
    <col min="13343" max="13343" width="1.5" style="369" customWidth="1"/>
    <col min="13344" max="13344" width="1.75" style="369" customWidth="1"/>
    <col min="13345" max="13373" width="3.125" style="369" customWidth="1"/>
    <col min="13374" max="13374" width="1.5" style="369" customWidth="1"/>
    <col min="13375" max="13410" width="3.125" style="369" customWidth="1"/>
    <col min="13411" max="13568" width="9" style="369"/>
    <col min="13569" max="13569" width="1.75" style="369" customWidth="1"/>
    <col min="13570" max="13598" width="3.125" style="369" customWidth="1"/>
    <col min="13599" max="13599" width="1.5" style="369" customWidth="1"/>
    <col min="13600" max="13600" width="1.75" style="369" customWidth="1"/>
    <col min="13601" max="13629" width="3.125" style="369" customWidth="1"/>
    <col min="13630" max="13630" width="1.5" style="369" customWidth="1"/>
    <col min="13631" max="13666" width="3.125" style="369" customWidth="1"/>
    <col min="13667" max="13824" width="9" style="369"/>
    <col min="13825" max="13825" width="1.75" style="369" customWidth="1"/>
    <col min="13826" max="13854" width="3.125" style="369" customWidth="1"/>
    <col min="13855" max="13855" width="1.5" style="369" customWidth="1"/>
    <col min="13856" max="13856" width="1.75" style="369" customWidth="1"/>
    <col min="13857" max="13885" width="3.125" style="369" customWidth="1"/>
    <col min="13886" max="13886" width="1.5" style="369" customWidth="1"/>
    <col min="13887" max="13922" width="3.125" style="369" customWidth="1"/>
    <col min="13923" max="14080" width="9" style="369"/>
    <col min="14081" max="14081" width="1.75" style="369" customWidth="1"/>
    <col min="14082" max="14110" width="3.125" style="369" customWidth="1"/>
    <col min="14111" max="14111" width="1.5" style="369" customWidth="1"/>
    <col min="14112" max="14112" width="1.75" style="369" customWidth="1"/>
    <col min="14113" max="14141" width="3.125" style="369" customWidth="1"/>
    <col min="14142" max="14142" width="1.5" style="369" customWidth="1"/>
    <col min="14143" max="14178" width="3.125" style="369" customWidth="1"/>
    <col min="14179" max="14336" width="9" style="369"/>
    <col min="14337" max="14337" width="1.75" style="369" customWidth="1"/>
    <col min="14338" max="14366" width="3.125" style="369" customWidth="1"/>
    <col min="14367" max="14367" width="1.5" style="369" customWidth="1"/>
    <col min="14368" max="14368" width="1.75" style="369" customWidth="1"/>
    <col min="14369" max="14397" width="3.125" style="369" customWidth="1"/>
    <col min="14398" max="14398" width="1.5" style="369" customWidth="1"/>
    <col min="14399" max="14434" width="3.125" style="369" customWidth="1"/>
    <col min="14435" max="14592" width="9" style="369"/>
    <col min="14593" max="14593" width="1.75" style="369" customWidth="1"/>
    <col min="14594" max="14622" width="3.125" style="369" customWidth="1"/>
    <col min="14623" max="14623" width="1.5" style="369" customWidth="1"/>
    <col min="14624" max="14624" width="1.75" style="369" customWidth="1"/>
    <col min="14625" max="14653" width="3.125" style="369" customWidth="1"/>
    <col min="14654" max="14654" width="1.5" style="369" customWidth="1"/>
    <col min="14655" max="14690" width="3.125" style="369" customWidth="1"/>
    <col min="14691" max="14848" width="9" style="369"/>
    <col min="14849" max="14849" width="1.75" style="369" customWidth="1"/>
    <col min="14850" max="14878" width="3.125" style="369" customWidth="1"/>
    <col min="14879" max="14879" width="1.5" style="369" customWidth="1"/>
    <col min="14880" max="14880" width="1.75" style="369" customWidth="1"/>
    <col min="14881" max="14909" width="3.125" style="369" customWidth="1"/>
    <col min="14910" max="14910" width="1.5" style="369" customWidth="1"/>
    <col min="14911" max="14946" width="3.125" style="369" customWidth="1"/>
    <col min="14947" max="15104" width="9" style="369"/>
    <col min="15105" max="15105" width="1.75" style="369" customWidth="1"/>
    <col min="15106" max="15134" width="3.125" style="369" customWidth="1"/>
    <col min="15135" max="15135" width="1.5" style="369" customWidth="1"/>
    <col min="15136" max="15136" width="1.75" style="369" customWidth="1"/>
    <col min="15137" max="15165" width="3.125" style="369" customWidth="1"/>
    <col min="15166" max="15166" width="1.5" style="369" customWidth="1"/>
    <col min="15167" max="15202" width="3.125" style="369" customWidth="1"/>
    <col min="15203" max="15360" width="9" style="369"/>
    <col min="15361" max="15361" width="1.75" style="369" customWidth="1"/>
    <col min="15362" max="15390" width="3.125" style="369" customWidth="1"/>
    <col min="15391" max="15391" width="1.5" style="369" customWidth="1"/>
    <col min="15392" max="15392" width="1.75" style="369" customWidth="1"/>
    <col min="15393" max="15421" width="3.125" style="369" customWidth="1"/>
    <col min="15422" max="15422" width="1.5" style="369" customWidth="1"/>
    <col min="15423" max="15458" width="3.125" style="369" customWidth="1"/>
    <col min="15459" max="15616" width="9" style="369"/>
    <col min="15617" max="15617" width="1.75" style="369" customWidth="1"/>
    <col min="15618" max="15646" width="3.125" style="369" customWidth="1"/>
    <col min="15647" max="15647" width="1.5" style="369" customWidth="1"/>
    <col min="15648" max="15648" width="1.75" style="369" customWidth="1"/>
    <col min="15649" max="15677" width="3.125" style="369" customWidth="1"/>
    <col min="15678" max="15678" width="1.5" style="369" customWidth="1"/>
    <col min="15679" max="15714" width="3.125" style="369" customWidth="1"/>
    <col min="15715" max="15872" width="9" style="369"/>
    <col min="15873" max="15873" width="1.75" style="369" customWidth="1"/>
    <col min="15874" max="15902" width="3.125" style="369" customWidth="1"/>
    <col min="15903" max="15903" width="1.5" style="369" customWidth="1"/>
    <col min="15904" max="15904" width="1.75" style="369" customWidth="1"/>
    <col min="15905" max="15933" width="3.125" style="369" customWidth="1"/>
    <col min="15934" max="15934" width="1.5" style="369" customWidth="1"/>
    <col min="15935" max="15970" width="3.125" style="369" customWidth="1"/>
    <col min="15971" max="16128" width="9" style="369"/>
    <col min="16129" max="16129" width="1.75" style="369" customWidth="1"/>
    <col min="16130" max="16158" width="3.125" style="369" customWidth="1"/>
    <col min="16159" max="16159" width="1.5" style="369" customWidth="1"/>
    <col min="16160" max="16160" width="1.75" style="369" customWidth="1"/>
    <col min="16161" max="16189" width="3.125" style="369" customWidth="1"/>
    <col min="16190" max="16190" width="1.5" style="369" customWidth="1"/>
    <col min="16191" max="16226" width="3.125" style="369" customWidth="1"/>
    <col min="16227" max="16384" width="9" style="369"/>
  </cols>
  <sheetData>
    <row r="1" spans="2:64">
      <c r="B1" s="368" t="s">
        <v>946</v>
      </c>
    </row>
    <row r="2" spans="2:64">
      <c r="B2" s="368"/>
    </row>
    <row r="3" spans="2:64" ht="17.25">
      <c r="B3" s="1296" t="s">
        <v>1085</v>
      </c>
      <c r="C3" s="1296"/>
      <c r="D3" s="1296"/>
      <c r="E3" s="1296"/>
      <c r="F3" s="1296"/>
      <c r="G3" s="1296"/>
      <c r="H3" s="1296"/>
      <c r="I3" s="1296"/>
      <c r="J3" s="1296"/>
      <c r="K3" s="1296"/>
      <c r="L3" s="1296"/>
      <c r="M3" s="1296"/>
      <c r="N3" s="1296"/>
      <c r="O3" s="1296"/>
      <c r="P3" s="1296"/>
      <c r="Q3" s="1296"/>
      <c r="R3" s="1296"/>
      <c r="S3" s="1296"/>
      <c r="T3" s="1296"/>
      <c r="U3" s="1297" t="s">
        <v>1084</v>
      </c>
      <c r="V3" s="1297"/>
      <c r="W3" s="1295"/>
      <c r="X3" s="1295"/>
      <c r="Y3" s="1294" t="s">
        <v>947</v>
      </c>
      <c r="Z3" s="1294"/>
      <c r="AA3" s="1295"/>
      <c r="AB3" s="1295"/>
      <c r="AC3" s="1294" t="s">
        <v>948</v>
      </c>
      <c r="AD3" s="1294"/>
      <c r="AG3" s="1296" t="s">
        <v>949</v>
      </c>
      <c r="AH3" s="1296"/>
      <c r="AI3" s="1296"/>
      <c r="AJ3" s="1296"/>
      <c r="AK3" s="1296"/>
      <c r="AL3" s="1296"/>
      <c r="AM3" s="1296"/>
      <c r="AN3" s="1296"/>
      <c r="AO3" s="1296"/>
      <c r="AP3" s="1296"/>
      <c r="AQ3" s="1296"/>
      <c r="AR3" s="1296"/>
      <c r="AS3" s="1296"/>
      <c r="AT3" s="1296"/>
      <c r="AU3" s="1296"/>
      <c r="AV3" s="1296"/>
      <c r="AW3" s="1296"/>
      <c r="AX3" s="1296"/>
      <c r="AY3" s="1296"/>
      <c r="AZ3" s="1297" t="s">
        <v>1084</v>
      </c>
      <c r="BA3" s="1297"/>
      <c r="BB3" s="1295"/>
      <c r="BC3" s="1295"/>
      <c r="BD3" s="1294" t="s">
        <v>950</v>
      </c>
      <c r="BE3" s="1294"/>
      <c r="BF3" s="1295">
        <v>4</v>
      </c>
      <c r="BG3" s="1295"/>
      <c r="BH3" s="1294" t="s">
        <v>948</v>
      </c>
      <c r="BI3" s="1294"/>
      <c r="BL3" s="370" t="s">
        <v>951</v>
      </c>
    </row>
    <row r="4" spans="2:64">
      <c r="BL4" s="370"/>
    </row>
    <row r="5" spans="2:64" ht="14.25">
      <c r="B5" s="1298" t="s">
        <v>952</v>
      </c>
      <c r="C5" s="1298"/>
      <c r="D5" s="1298"/>
      <c r="E5" s="1299"/>
      <c r="F5" s="1299"/>
      <c r="G5" s="1299"/>
      <c r="H5" s="1299"/>
      <c r="I5" s="1299"/>
      <c r="J5" s="1300" t="s">
        <v>953</v>
      </c>
      <c r="K5" s="1300"/>
      <c r="L5" s="371"/>
      <c r="M5" s="1301" t="s">
        <v>954</v>
      </c>
      <c r="N5" s="1301"/>
      <c r="O5" s="371"/>
      <c r="P5" s="1301" t="s">
        <v>955</v>
      </c>
      <c r="Q5" s="1301"/>
      <c r="R5" s="371"/>
      <c r="S5" s="1301" t="s">
        <v>956</v>
      </c>
      <c r="T5" s="1301"/>
      <c r="U5" s="371"/>
      <c r="V5" s="1301" t="s">
        <v>957</v>
      </c>
      <c r="W5" s="1301"/>
      <c r="X5" s="371"/>
      <c r="Y5" s="1301" t="s">
        <v>958</v>
      </c>
      <c r="Z5" s="1301"/>
      <c r="AA5" s="369" t="s">
        <v>959</v>
      </c>
      <c r="AG5" s="1298" t="s">
        <v>960</v>
      </c>
      <c r="AH5" s="1298"/>
      <c r="AI5" s="1298"/>
      <c r="AJ5" s="1299" t="s">
        <v>961</v>
      </c>
      <c r="AK5" s="1299"/>
      <c r="AL5" s="1299"/>
      <c r="AM5" s="1299"/>
      <c r="AN5" s="1299"/>
      <c r="AO5" s="1300" t="s">
        <v>962</v>
      </c>
      <c r="AP5" s="1300"/>
      <c r="AQ5" s="371" t="s">
        <v>426</v>
      </c>
      <c r="AR5" s="1301" t="s">
        <v>963</v>
      </c>
      <c r="AS5" s="1301"/>
      <c r="AT5" s="371"/>
      <c r="AU5" s="1301" t="s">
        <v>964</v>
      </c>
      <c r="AV5" s="1301"/>
      <c r="AW5" s="371"/>
      <c r="AX5" s="1301" t="s">
        <v>956</v>
      </c>
      <c r="AY5" s="1301"/>
      <c r="AZ5" s="371"/>
      <c r="BA5" s="1301" t="s">
        <v>965</v>
      </c>
      <c r="BB5" s="1301"/>
      <c r="BC5" s="371"/>
      <c r="BD5" s="1301" t="s">
        <v>966</v>
      </c>
      <c r="BE5" s="1301"/>
      <c r="BF5" s="369" t="s">
        <v>967</v>
      </c>
    </row>
    <row r="7" spans="2:64" ht="13.5" customHeight="1">
      <c r="H7" s="1300" t="s">
        <v>968</v>
      </c>
      <c r="I7" s="1300"/>
      <c r="J7" s="1300"/>
      <c r="K7" s="1300"/>
      <c r="L7" s="371"/>
      <c r="M7" s="1301" t="s">
        <v>969</v>
      </c>
      <c r="N7" s="1301"/>
      <c r="O7" s="371"/>
      <c r="P7" s="1301" t="s">
        <v>970</v>
      </c>
      <c r="Q7" s="1301"/>
      <c r="R7" s="371"/>
      <c r="S7" s="1301" t="s">
        <v>971</v>
      </c>
      <c r="T7" s="1301"/>
      <c r="U7" s="1299"/>
      <c r="V7" s="1299"/>
      <c r="W7" s="1299"/>
      <c r="X7" s="1299"/>
      <c r="Y7" s="1299"/>
      <c r="Z7" s="1299"/>
      <c r="AA7" s="369" t="s">
        <v>972</v>
      </c>
      <c r="AM7" s="1300" t="s">
        <v>973</v>
      </c>
      <c r="AN7" s="1300"/>
      <c r="AO7" s="1300"/>
      <c r="AP7" s="1300"/>
      <c r="AQ7" s="371" t="s">
        <v>426</v>
      </c>
      <c r="AR7" s="1301" t="s">
        <v>974</v>
      </c>
      <c r="AS7" s="1301"/>
      <c r="AT7" s="371"/>
      <c r="AU7" s="1301" t="s">
        <v>975</v>
      </c>
      <c r="AV7" s="1301"/>
      <c r="AW7" s="371"/>
      <c r="AX7" s="1301" t="s">
        <v>976</v>
      </c>
      <c r="AY7" s="1301"/>
      <c r="AZ7" s="1299"/>
      <c r="BA7" s="1299"/>
      <c r="BB7" s="1299"/>
      <c r="BC7" s="1299"/>
      <c r="BD7" s="1299"/>
      <c r="BE7" s="1299"/>
      <c r="BF7" s="369" t="s">
        <v>967</v>
      </c>
    </row>
    <row r="9" spans="2:64" ht="13.5" customHeight="1">
      <c r="H9" s="1300" t="s">
        <v>977</v>
      </c>
      <c r="I9" s="1300"/>
      <c r="J9" s="1300"/>
      <c r="K9" s="1300"/>
      <c r="L9" s="1300" t="s">
        <v>978</v>
      </c>
      <c r="M9" s="1300"/>
      <c r="N9" s="372"/>
      <c r="O9" s="373" t="s">
        <v>979</v>
      </c>
      <c r="P9" s="372"/>
      <c r="Q9" s="373" t="s">
        <v>980</v>
      </c>
      <c r="R9" s="373" t="s">
        <v>981</v>
      </c>
      <c r="S9" s="1302" t="s">
        <v>982</v>
      </c>
      <c r="T9" s="1302"/>
      <c r="U9" s="1302"/>
      <c r="V9" s="372"/>
      <c r="W9" s="373" t="s">
        <v>979</v>
      </c>
      <c r="X9" s="372"/>
      <c r="Y9" s="373" t="s">
        <v>980</v>
      </c>
      <c r="Z9" s="1301" t="s">
        <v>983</v>
      </c>
      <c r="AA9" s="1301"/>
      <c r="AB9" s="1301"/>
      <c r="AM9" s="1300" t="s">
        <v>984</v>
      </c>
      <c r="AN9" s="1300"/>
      <c r="AO9" s="1300"/>
      <c r="AP9" s="1300"/>
      <c r="AQ9" s="1300" t="s">
        <v>978</v>
      </c>
      <c r="AR9" s="1300"/>
      <c r="AS9" s="372">
        <v>5</v>
      </c>
      <c r="AT9" s="373" t="s">
        <v>979</v>
      </c>
      <c r="AU9" s="372">
        <v>0</v>
      </c>
      <c r="AV9" s="373" t="s">
        <v>980</v>
      </c>
      <c r="AW9" s="373" t="s">
        <v>985</v>
      </c>
      <c r="AX9" s="1302" t="s">
        <v>982</v>
      </c>
      <c r="AY9" s="1302"/>
      <c r="AZ9" s="1302"/>
      <c r="BA9" s="372">
        <v>9</v>
      </c>
      <c r="BB9" s="373" t="s">
        <v>979</v>
      </c>
      <c r="BC9" s="372">
        <v>0</v>
      </c>
      <c r="BD9" s="373" t="s">
        <v>980</v>
      </c>
      <c r="BE9" s="1301" t="s">
        <v>983</v>
      </c>
      <c r="BF9" s="1301"/>
      <c r="BG9" s="1301"/>
    </row>
    <row r="11" spans="2:64">
      <c r="E11" s="1301" t="s">
        <v>986</v>
      </c>
      <c r="F11" s="1301"/>
      <c r="G11" s="1301"/>
      <c r="H11" s="1301"/>
      <c r="I11" s="1301"/>
      <c r="J11" s="1303"/>
      <c r="K11" s="1303"/>
      <c r="L11" s="1303"/>
      <c r="M11" s="1301" t="s">
        <v>987</v>
      </c>
      <c r="N11" s="1301"/>
      <c r="AJ11" s="1301" t="s">
        <v>988</v>
      </c>
      <c r="AK11" s="1301"/>
      <c r="AL11" s="1301"/>
      <c r="AM11" s="1301"/>
      <c r="AN11" s="1301"/>
      <c r="AO11" s="1303">
        <v>57</v>
      </c>
      <c r="AP11" s="1303"/>
      <c r="AQ11" s="1303"/>
      <c r="AR11" s="1301" t="s">
        <v>987</v>
      </c>
      <c r="AS11" s="1301"/>
    </row>
    <row r="13" spans="2:64">
      <c r="E13" s="1301" t="s">
        <v>989</v>
      </c>
      <c r="F13" s="1301"/>
      <c r="G13" s="1301"/>
      <c r="H13" s="1301"/>
      <c r="I13" s="1301"/>
      <c r="J13" s="1309" t="e">
        <f>ROUNDDOWN(Z13,2)</f>
        <v>#DIV/0!</v>
      </c>
      <c r="K13" s="1309"/>
      <c r="L13" s="1309"/>
      <c r="M13" s="1301" t="s">
        <v>990</v>
      </c>
      <c r="N13" s="1301"/>
      <c r="O13" s="1301" t="s">
        <v>991</v>
      </c>
      <c r="P13" s="1304" t="s">
        <v>992</v>
      </c>
      <c r="Q13" s="1304"/>
      <c r="R13" s="1304"/>
      <c r="S13" s="1304"/>
      <c r="T13" s="1304"/>
      <c r="U13" s="1304"/>
      <c r="V13" s="1305"/>
      <c r="W13" s="1305"/>
      <c r="X13" s="1305"/>
      <c r="Y13" s="1301" t="s">
        <v>991</v>
      </c>
      <c r="Z13" s="1306" t="e">
        <f>ROUNDDOWN(V13/(Q14*U14),3)</f>
        <v>#DIV/0!</v>
      </c>
      <c r="AA13" s="1306"/>
      <c r="AJ13" s="1301" t="s">
        <v>989</v>
      </c>
      <c r="AK13" s="1301"/>
      <c r="AL13" s="1301"/>
      <c r="AM13" s="1301"/>
      <c r="AN13" s="1301"/>
      <c r="AO13" s="1309">
        <f>ROUNDDOWN(BE13,2)</f>
        <v>2.62</v>
      </c>
      <c r="AP13" s="1309"/>
      <c r="AQ13" s="1309"/>
      <c r="AR13" s="1301" t="s">
        <v>990</v>
      </c>
      <c r="AS13" s="1301"/>
      <c r="AT13" s="1301" t="s">
        <v>993</v>
      </c>
      <c r="AU13" s="1304" t="s">
        <v>994</v>
      </c>
      <c r="AV13" s="1304"/>
      <c r="AW13" s="1304"/>
      <c r="AX13" s="1304"/>
      <c r="AY13" s="1304"/>
      <c r="AZ13" s="1304"/>
      <c r="BA13" s="1305">
        <v>1260</v>
      </c>
      <c r="BB13" s="1305"/>
      <c r="BC13" s="1305"/>
      <c r="BD13" s="1301" t="s">
        <v>482</v>
      </c>
      <c r="BE13" s="1306">
        <f>ROUNDDOWN(BA13/(AV14*AZ14),3)</f>
        <v>2.625</v>
      </c>
      <c r="BF13" s="1306"/>
    </row>
    <row r="14" spans="2:64">
      <c r="E14" s="1301" t="s">
        <v>995</v>
      </c>
      <c r="F14" s="1301"/>
      <c r="G14" s="1301"/>
      <c r="H14" s="1301"/>
      <c r="I14" s="1301"/>
      <c r="J14" s="1309"/>
      <c r="K14" s="1309"/>
      <c r="L14" s="1309"/>
      <c r="M14" s="1301"/>
      <c r="N14" s="1301"/>
      <c r="O14" s="1301"/>
      <c r="Q14" s="1307"/>
      <c r="R14" s="1307"/>
      <c r="S14" s="1308" t="s">
        <v>996</v>
      </c>
      <c r="T14" s="1308"/>
      <c r="U14" s="1307"/>
      <c r="V14" s="1307"/>
      <c r="Y14" s="1301"/>
      <c r="Z14" s="1306"/>
      <c r="AA14" s="1306"/>
      <c r="AJ14" s="1301" t="s">
        <v>995</v>
      </c>
      <c r="AK14" s="1301"/>
      <c r="AL14" s="1301"/>
      <c r="AM14" s="1301"/>
      <c r="AN14" s="1301"/>
      <c r="AO14" s="1309"/>
      <c r="AP14" s="1309"/>
      <c r="AQ14" s="1309"/>
      <c r="AR14" s="1301"/>
      <c r="AS14" s="1301"/>
      <c r="AT14" s="1301"/>
      <c r="AV14" s="1307">
        <v>30</v>
      </c>
      <c r="AW14" s="1307"/>
      <c r="AX14" s="1308" t="s">
        <v>997</v>
      </c>
      <c r="AY14" s="1308"/>
      <c r="AZ14" s="1307">
        <v>16</v>
      </c>
      <c r="BA14" s="1307"/>
      <c r="BD14" s="1301"/>
      <c r="BE14" s="1306"/>
      <c r="BF14" s="1306"/>
    </row>
    <row r="16" spans="2:64">
      <c r="E16" s="1301" t="s">
        <v>998</v>
      </c>
      <c r="F16" s="1301"/>
      <c r="G16" s="1301"/>
      <c r="H16" s="1301"/>
      <c r="I16" s="1301"/>
      <c r="J16" s="1310" t="e">
        <f>ROUNDDOWN(J11/J13,1)</f>
        <v>#DIV/0!</v>
      </c>
      <c r="K16" s="1310"/>
      <c r="L16" s="1310"/>
      <c r="M16" s="1312" t="s">
        <v>999</v>
      </c>
      <c r="N16" s="1312"/>
      <c r="O16" s="1312"/>
      <c r="AJ16" s="1301" t="s">
        <v>998</v>
      </c>
      <c r="AK16" s="1301"/>
      <c r="AL16" s="1301"/>
      <c r="AM16" s="1301"/>
      <c r="AN16" s="1301"/>
      <c r="AO16" s="1310">
        <f>ROUNDDOWN(AO11/AO13,1)</f>
        <v>21.7</v>
      </c>
      <c r="AP16" s="1310"/>
      <c r="AQ16" s="1310"/>
      <c r="AR16" s="1312" t="s">
        <v>999</v>
      </c>
      <c r="AS16" s="1312"/>
      <c r="AT16" s="1312"/>
    </row>
    <row r="17" spans="2:77">
      <c r="E17" s="1301" t="s">
        <v>1000</v>
      </c>
      <c r="F17" s="1301"/>
      <c r="G17" s="1301"/>
      <c r="H17" s="1301"/>
      <c r="I17" s="1301"/>
      <c r="J17" s="1311"/>
      <c r="K17" s="1311"/>
      <c r="L17" s="1311"/>
      <c r="M17" s="1313"/>
      <c r="N17" s="1313"/>
      <c r="O17" s="1313"/>
      <c r="V17" s="374"/>
      <c r="W17" s="374"/>
      <c r="AJ17" s="1301" t="s">
        <v>1000</v>
      </c>
      <c r="AK17" s="1301"/>
      <c r="AL17" s="1301"/>
      <c r="AM17" s="1301"/>
      <c r="AN17" s="1301"/>
      <c r="AO17" s="1311"/>
      <c r="AP17" s="1311"/>
      <c r="AQ17" s="1311"/>
      <c r="AR17" s="1313"/>
      <c r="AS17" s="1313"/>
      <c r="AT17" s="1313"/>
      <c r="BA17" s="374"/>
      <c r="BB17" s="374"/>
    </row>
    <row r="18" spans="2:77">
      <c r="V18" s="375"/>
      <c r="W18" s="374"/>
      <c r="BA18" s="375"/>
      <c r="BB18" s="374"/>
    </row>
    <row r="19" spans="2:77">
      <c r="B19" s="376"/>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G19" s="376"/>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8"/>
    </row>
    <row r="20" spans="2:77">
      <c r="B20" s="379"/>
      <c r="C20" s="374"/>
      <c r="D20" s="374"/>
      <c r="E20" s="1312" t="s">
        <v>1001</v>
      </c>
      <c r="F20" s="1312"/>
      <c r="G20" s="1312"/>
      <c r="H20" s="1312"/>
      <c r="I20" s="1312"/>
      <c r="J20" s="1310" t="e">
        <f>ROUNDDOWN((W20-AA20)/X21,2)</f>
        <v>#DIV/0!</v>
      </c>
      <c r="K20" s="1310"/>
      <c r="L20" s="1310"/>
      <c r="M20" s="1312" t="s">
        <v>447</v>
      </c>
      <c r="N20" s="1312"/>
      <c r="O20" s="1312" t="s">
        <v>482</v>
      </c>
      <c r="P20" s="1304" t="s">
        <v>1002</v>
      </c>
      <c r="Q20" s="1304"/>
      <c r="R20" s="1304"/>
      <c r="S20" s="1304"/>
      <c r="T20" s="1304"/>
      <c r="U20" s="1304"/>
      <c r="V20" s="380" t="s">
        <v>1003</v>
      </c>
      <c r="W20" s="1305"/>
      <c r="X20" s="1305"/>
      <c r="Y20" s="1305"/>
      <c r="Z20" s="381" t="s">
        <v>1004</v>
      </c>
      <c r="AA20" s="1305"/>
      <c r="AB20" s="1305"/>
      <c r="AC20" s="381" t="s">
        <v>1005</v>
      </c>
      <c r="AD20" s="1314"/>
      <c r="AG20" s="379"/>
      <c r="AH20" s="374"/>
      <c r="AI20" s="374"/>
      <c r="AJ20" s="1312" t="s">
        <v>1001</v>
      </c>
      <c r="AK20" s="1312"/>
      <c r="AL20" s="1312"/>
      <c r="AM20" s="1312"/>
      <c r="AN20" s="1312"/>
      <c r="AO20" s="1310">
        <f>ROUNDDOWN((BB20-BF20)/BC21,1)</f>
        <v>62.9</v>
      </c>
      <c r="AP20" s="1310"/>
      <c r="AQ20" s="1310"/>
      <c r="AR20" s="1312" t="s">
        <v>447</v>
      </c>
      <c r="AS20" s="1312"/>
      <c r="AT20" s="1312" t="s">
        <v>993</v>
      </c>
      <c r="AU20" s="1304" t="s">
        <v>1006</v>
      </c>
      <c r="AV20" s="1304"/>
      <c r="AW20" s="1304"/>
      <c r="AX20" s="1304"/>
      <c r="AY20" s="1304"/>
      <c r="AZ20" s="1304"/>
      <c r="BA20" s="380" t="s">
        <v>1007</v>
      </c>
      <c r="BB20" s="1305">
        <v>1260</v>
      </c>
      <c r="BC20" s="1305"/>
      <c r="BD20" s="1305"/>
      <c r="BE20" s="381" t="s">
        <v>1008</v>
      </c>
      <c r="BF20" s="1305">
        <v>64</v>
      </c>
      <c r="BG20" s="1305"/>
      <c r="BH20" s="381" t="s">
        <v>1009</v>
      </c>
      <c r="BI20" s="1314"/>
    </row>
    <row r="21" spans="2:77">
      <c r="B21" s="379"/>
      <c r="C21" s="374"/>
      <c r="D21" s="374"/>
      <c r="E21" s="1312"/>
      <c r="F21" s="1312"/>
      <c r="G21" s="1312"/>
      <c r="H21" s="1312"/>
      <c r="I21" s="1312"/>
      <c r="J21" s="1310"/>
      <c r="K21" s="1310"/>
      <c r="L21" s="1310"/>
      <c r="M21" s="1312"/>
      <c r="N21" s="1312"/>
      <c r="O21" s="1312"/>
      <c r="P21" s="1315" t="s">
        <v>1010</v>
      </c>
      <c r="Q21" s="1315"/>
      <c r="R21" s="1315"/>
      <c r="S21" s="1315"/>
      <c r="T21" s="1315"/>
      <c r="U21" s="1315"/>
      <c r="V21" s="1315"/>
      <c r="W21" s="1315"/>
      <c r="X21" s="1316"/>
      <c r="Y21" s="1316"/>
      <c r="Z21" s="374"/>
      <c r="AA21" s="374"/>
      <c r="AB21" s="374"/>
      <c r="AC21" s="374"/>
      <c r="AD21" s="1314"/>
      <c r="AG21" s="379"/>
      <c r="AH21" s="374"/>
      <c r="AI21" s="374"/>
      <c r="AJ21" s="1312"/>
      <c r="AK21" s="1312"/>
      <c r="AL21" s="1312"/>
      <c r="AM21" s="1312"/>
      <c r="AN21" s="1312"/>
      <c r="AO21" s="1310"/>
      <c r="AP21" s="1310"/>
      <c r="AQ21" s="1310"/>
      <c r="AR21" s="1312"/>
      <c r="AS21" s="1312"/>
      <c r="AT21" s="1312"/>
      <c r="AU21" s="1315" t="s">
        <v>1011</v>
      </c>
      <c r="AV21" s="1315"/>
      <c r="AW21" s="1315"/>
      <c r="AX21" s="1315"/>
      <c r="AY21" s="1315"/>
      <c r="AZ21" s="1315"/>
      <c r="BA21" s="1315"/>
      <c r="BB21" s="1315"/>
      <c r="BC21" s="1316">
        <v>19</v>
      </c>
      <c r="BD21" s="1316"/>
      <c r="BE21" s="374"/>
      <c r="BF21" s="374"/>
      <c r="BG21" s="374"/>
      <c r="BH21" s="374"/>
      <c r="BI21" s="1314"/>
    </row>
    <row r="22" spans="2:77">
      <c r="B22" s="379"/>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82"/>
      <c r="AG22" s="379"/>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82"/>
    </row>
    <row r="23" spans="2:77">
      <c r="B23" s="379" t="s">
        <v>1012</v>
      </c>
      <c r="C23" s="1317" t="s">
        <v>1013</v>
      </c>
      <c r="D23" s="1318" t="s">
        <v>1014</v>
      </c>
      <c r="E23" s="1318"/>
      <c r="F23" s="1318"/>
      <c r="G23" s="1319" t="s">
        <v>1015</v>
      </c>
      <c r="H23" s="1319"/>
      <c r="I23" s="1319"/>
      <c r="J23" s="1320" t="s">
        <v>1016</v>
      </c>
      <c r="K23" s="1321"/>
      <c r="L23" s="1322"/>
      <c r="M23" s="1329" t="s">
        <v>1017</v>
      </c>
      <c r="N23" s="1330"/>
      <c r="O23" s="1329" t="s">
        <v>1018</v>
      </c>
      <c r="P23" s="1330"/>
      <c r="Q23" s="1335" t="s">
        <v>981</v>
      </c>
      <c r="R23" s="1330"/>
      <c r="S23" s="1337" t="s">
        <v>1019</v>
      </c>
      <c r="T23" s="1338"/>
      <c r="U23" s="1338"/>
      <c r="V23" s="1338"/>
      <c r="W23" s="1338"/>
      <c r="X23" s="1339"/>
      <c r="Y23" s="1317" t="s">
        <v>1020</v>
      </c>
      <c r="Z23" s="1317"/>
      <c r="AA23" s="374"/>
      <c r="AB23" s="374"/>
      <c r="AC23" s="374"/>
      <c r="AD23" s="382"/>
      <c r="AE23" s="374"/>
      <c r="AG23" s="379" t="s">
        <v>1012</v>
      </c>
      <c r="AH23" s="1317" t="s">
        <v>1013</v>
      </c>
      <c r="AI23" s="1318" t="s">
        <v>1014</v>
      </c>
      <c r="AJ23" s="1318"/>
      <c r="AK23" s="1318"/>
      <c r="AL23" s="1319" t="s">
        <v>1021</v>
      </c>
      <c r="AM23" s="1319"/>
      <c r="AN23" s="1319"/>
      <c r="AO23" s="1320" t="s">
        <v>1022</v>
      </c>
      <c r="AP23" s="1321"/>
      <c r="AQ23" s="1322"/>
      <c r="AR23" s="1329" t="s">
        <v>1017</v>
      </c>
      <c r="AS23" s="1330"/>
      <c r="AT23" s="1329" t="s">
        <v>1018</v>
      </c>
      <c r="AU23" s="1330"/>
      <c r="AV23" s="1335" t="s">
        <v>981</v>
      </c>
      <c r="AW23" s="1330"/>
      <c r="AX23" s="1337" t="s">
        <v>1019</v>
      </c>
      <c r="AY23" s="1338"/>
      <c r="AZ23" s="1338"/>
      <c r="BA23" s="1338"/>
      <c r="BB23" s="1338"/>
      <c r="BC23" s="1339"/>
      <c r="BD23" s="1317" t="s">
        <v>1020</v>
      </c>
      <c r="BE23" s="1317"/>
      <c r="BF23" s="374"/>
      <c r="BG23" s="374"/>
      <c r="BH23" s="374"/>
      <c r="BI23" s="382"/>
      <c r="BJ23" s="374"/>
      <c r="BK23" s="374"/>
      <c r="BL23" s="374"/>
      <c r="BM23" s="374"/>
      <c r="BN23" s="374"/>
      <c r="BO23" s="374"/>
      <c r="BP23" s="374"/>
      <c r="BQ23" s="374"/>
      <c r="BR23" s="374"/>
      <c r="BS23" s="374"/>
      <c r="BT23" s="374"/>
      <c r="BU23" s="374"/>
      <c r="BV23" s="374"/>
      <c r="BW23" s="374"/>
      <c r="BX23" s="374"/>
      <c r="BY23" s="374"/>
    </row>
    <row r="24" spans="2:77">
      <c r="B24" s="379"/>
      <c r="C24" s="1318"/>
      <c r="D24" s="1318"/>
      <c r="E24" s="1318"/>
      <c r="F24" s="1318"/>
      <c r="G24" s="1319"/>
      <c r="H24" s="1319"/>
      <c r="I24" s="1319"/>
      <c r="J24" s="1323"/>
      <c r="K24" s="1324"/>
      <c r="L24" s="1325"/>
      <c r="M24" s="1331"/>
      <c r="N24" s="1332"/>
      <c r="O24" s="1331"/>
      <c r="P24" s="1332"/>
      <c r="Q24" s="1331"/>
      <c r="R24" s="1336"/>
      <c r="S24" s="1340" t="s">
        <v>1023</v>
      </c>
      <c r="T24" s="1341"/>
      <c r="U24" s="1344" t="s">
        <v>1024</v>
      </c>
      <c r="V24" s="1345"/>
      <c r="W24" s="1345"/>
      <c r="X24" s="1346"/>
      <c r="Y24" s="1317"/>
      <c r="Z24" s="1317"/>
      <c r="AA24" s="374"/>
      <c r="AB24" s="374"/>
      <c r="AC24" s="374"/>
      <c r="AD24" s="382"/>
      <c r="AE24" s="374"/>
      <c r="AG24" s="379"/>
      <c r="AH24" s="1318"/>
      <c r="AI24" s="1318"/>
      <c r="AJ24" s="1318"/>
      <c r="AK24" s="1318"/>
      <c r="AL24" s="1319"/>
      <c r="AM24" s="1319"/>
      <c r="AN24" s="1319"/>
      <c r="AO24" s="1323"/>
      <c r="AP24" s="1324"/>
      <c r="AQ24" s="1325"/>
      <c r="AR24" s="1331"/>
      <c r="AS24" s="1332"/>
      <c r="AT24" s="1331"/>
      <c r="AU24" s="1332"/>
      <c r="AV24" s="1331"/>
      <c r="AW24" s="1336"/>
      <c r="AX24" s="1340" t="s">
        <v>1023</v>
      </c>
      <c r="AY24" s="1341"/>
      <c r="AZ24" s="1344" t="s">
        <v>1024</v>
      </c>
      <c r="BA24" s="1345"/>
      <c r="BB24" s="1345"/>
      <c r="BC24" s="1346"/>
      <c r="BD24" s="1317"/>
      <c r="BE24" s="1317"/>
      <c r="BF24" s="374"/>
      <c r="BG24" s="374"/>
      <c r="BH24" s="374"/>
      <c r="BI24" s="382"/>
      <c r="BJ24" s="374"/>
      <c r="BK24" s="374"/>
      <c r="BL24" s="374"/>
      <c r="BM24" s="374"/>
      <c r="BN24" s="374"/>
      <c r="BO24" s="374"/>
      <c r="BP24" s="374"/>
      <c r="BQ24" s="374"/>
      <c r="BR24" s="374"/>
      <c r="BS24" s="374"/>
      <c r="BT24" s="374"/>
      <c r="BU24" s="374"/>
      <c r="BV24" s="374"/>
      <c r="BW24" s="374"/>
      <c r="BX24" s="374"/>
      <c r="BY24" s="374"/>
    </row>
    <row r="25" spans="2:77">
      <c r="B25" s="379"/>
      <c r="C25" s="1318"/>
      <c r="D25" s="1318"/>
      <c r="E25" s="1318"/>
      <c r="F25" s="1318"/>
      <c r="G25" s="1319"/>
      <c r="H25" s="1319"/>
      <c r="I25" s="1319"/>
      <c r="J25" s="1326"/>
      <c r="K25" s="1327"/>
      <c r="L25" s="1328"/>
      <c r="M25" s="1333"/>
      <c r="N25" s="1334"/>
      <c r="O25" s="1333"/>
      <c r="P25" s="1334"/>
      <c r="Q25" s="1333"/>
      <c r="R25" s="1304"/>
      <c r="S25" s="1342"/>
      <c r="T25" s="1343"/>
      <c r="U25" s="1347" t="s">
        <v>1025</v>
      </c>
      <c r="V25" s="1348"/>
      <c r="W25" s="1348"/>
      <c r="X25" s="1349"/>
      <c r="Y25" s="1317"/>
      <c r="Z25" s="1317"/>
      <c r="AA25" s="374"/>
      <c r="AB25" s="374"/>
      <c r="AC25" s="374"/>
      <c r="AD25" s="382"/>
      <c r="AE25" s="374"/>
      <c r="AG25" s="379"/>
      <c r="AH25" s="1318"/>
      <c r="AI25" s="1318"/>
      <c r="AJ25" s="1318"/>
      <c r="AK25" s="1318"/>
      <c r="AL25" s="1319"/>
      <c r="AM25" s="1319"/>
      <c r="AN25" s="1319"/>
      <c r="AO25" s="1326"/>
      <c r="AP25" s="1327"/>
      <c r="AQ25" s="1328"/>
      <c r="AR25" s="1333"/>
      <c r="AS25" s="1334"/>
      <c r="AT25" s="1333"/>
      <c r="AU25" s="1334"/>
      <c r="AV25" s="1333"/>
      <c r="AW25" s="1304"/>
      <c r="AX25" s="1342"/>
      <c r="AY25" s="1343"/>
      <c r="AZ25" s="1347" t="s">
        <v>1025</v>
      </c>
      <c r="BA25" s="1348"/>
      <c r="BB25" s="1348"/>
      <c r="BC25" s="1349"/>
      <c r="BD25" s="1317"/>
      <c r="BE25" s="1317"/>
      <c r="BF25" s="374"/>
      <c r="BG25" s="374"/>
      <c r="BH25" s="374"/>
      <c r="BI25" s="382"/>
      <c r="BJ25" s="374"/>
      <c r="BK25" s="374"/>
      <c r="BL25" s="374"/>
      <c r="BM25" s="374"/>
      <c r="BN25" s="374"/>
      <c r="BO25" s="374"/>
      <c r="BP25" s="374"/>
      <c r="BQ25" s="374"/>
      <c r="BR25" s="374"/>
      <c r="BS25" s="374"/>
      <c r="BT25" s="374"/>
      <c r="BU25" s="374"/>
      <c r="BV25" s="374"/>
      <c r="BW25" s="374"/>
      <c r="BX25" s="374"/>
      <c r="BY25" s="374"/>
    </row>
    <row r="26" spans="2:77">
      <c r="B26" s="379"/>
      <c r="C26" s="383"/>
      <c r="D26" s="1350"/>
      <c r="E26" s="1351"/>
      <c r="F26" s="1352"/>
      <c r="G26" s="1350"/>
      <c r="H26" s="1351"/>
      <c r="I26" s="1352"/>
      <c r="J26" s="1350"/>
      <c r="K26" s="1351"/>
      <c r="L26" s="1352"/>
      <c r="M26" s="1350"/>
      <c r="N26" s="1352"/>
      <c r="O26" s="1350"/>
      <c r="P26" s="1352"/>
      <c r="Q26" s="1350"/>
      <c r="R26" s="1352"/>
      <c r="S26" s="1353"/>
      <c r="T26" s="1354"/>
      <c r="U26" s="1355"/>
      <c r="V26" s="1356"/>
      <c r="W26" s="1356"/>
      <c r="X26" s="1357"/>
      <c r="Y26" s="1318"/>
      <c r="Z26" s="1318"/>
      <c r="AA26" s="374"/>
      <c r="AB26" s="374"/>
      <c r="AC26" s="374"/>
      <c r="AD26" s="382"/>
      <c r="AE26" s="374"/>
      <c r="AG26" s="379"/>
      <c r="AH26" s="383">
        <v>1</v>
      </c>
      <c r="AI26" s="1350" t="s">
        <v>1026</v>
      </c>
      <c r="AJ26" s="1351"/>
      <c r="AK26" s="1352"/>
      <c r="AL26" s="1350">
        <v>1</v>
      </c>
      <c r="AM26" s="1351"/>
      <c r="AN26" s="1352"/>
      <c r="AO26" s="1350" t="s">
        <v>1027</v>
      </c>
      <c r="AP26" s="1351"/>
      <c r="AQ26" s="1352"/>
      <c r="AR26" s="1358" t="s">
        <v>1028</v>
      </c>
      <c r="AS26" s="1359"/>
      <c r="AT26" s="1358"/>
      <c r="AU26" s="1359"/>
      <c r="AV26" s="1358"/>
      <c r="AW26" s="1359"/>
      <c r="AX26" s="1360">
        <v>72</v>
      </c>
      <c r="AY26" s="1361"/>
      <c r="AZ26" s="1362"/>
      <c r="BA26" s="1363"/>
      <c r="BB26" s="1363"/>
      <c r="BC26" s="1364"/>
      <c r="BD26" s="1318"/>
      <c r="BE26" s="1318"/>
      <c r="BF26" s="374"/>
      <c r="BG26" s="374"/>
      <c r="BH26" s="374"/>
      <c r="BI26" s="382"/>
      <c r="BJ26" s="374"/>
      <c r="BK26" s="374"/>
      <c r="BL26" s="374"/>
      <c r="BM26" s="374"/>
      <c r="BN26" s="374"/>
      <c r="BO26" s="374"/>
      <c r="BP26" s="374"/>
      <c r="BQ26" s="374"/>
      <c r="BR26" s="374"/>
      <c r="BS26" s="374"/>
      <c r="BT26" s="374"/>
      <c r="BU26" s="374"/>
      <c r="BV26" s="374"/>
      <c r="BW26" s="374"/>
      <c r="BX26" s="374"/>
      <c r="BY26" s="374"/>
    </row>
    <row r="27" spans="2:77">
      <c r="B27" s="379"/>
      <c r="C27" s="383"/>
      <c r="D27" s="1350"/>
      <c r="E27" s="1351"/>
      <c r="F27" s="1352"/>
      <c r="G27" s="1350"/>
      <c r="H27" s="1351"/>
      <c r="I27" s="1352"/>
      <c r="J27" s="1350"/>
      <c r="K27" s="1351"/>
      <c r="L27" s="1352"/>
      <c r="M27" s="1350"/>
      <c r="N27" s="1352"/>
      <c r="O27" s="1350"/>
      <c r="P27" s="1352"/>
      <c r="Q27" s="1350"/>
      <c r="R27" s="1352"/>
      <c r="S27" s="1353"/>
      <c r="T27" s="1354"/>
      <c r="U27" s="1355"/>
      <c r="V27" s="1356"/>
      <c r="W27" s="1356"/>
      <c r="X27" s="1357"/>
      <c r="Y27" s="1318"/>
      <c r="Z27" s="1318"/>
      <c r="AA27" s="374"/>
      <c r="AB27" s="374"/>
      <c r="AC27" s="374"/>
      <c r="AD27" s="382"/>
      <c r="AE27" s="374"/>
      <c r="AG27" s="379"/>
      <c r="AH27" s="383">
        <v>2</v>
      </c>
      <c r="AI27" s="1350" t="s">
        <v>1029</v>
      </c>
      <c r="AJ27" s="1351"/>
      <c r="AK27" s="1352"/>
      <c r="AL27" s="1350"/>
      <c r="AM27" s="1351"/>
      <c r="AN27" s="1352"/>
      <c r="AO27" s="1350" t="s">
        <v>1030</v>
      </c>
      <c r="AP27" s="1351"/>
      <c r="AQ27" s="1352"/>
      <c r="AR27" s="1358"/>
      <c r="AS27" s="1359"/>
      <c r="AT27" s="1358" t="s">
        <v>1031</v>
      </c>
      <c r="AU27" s="1359"/>
      <c r="AV27" s="1358" t="s">
        <v>1031</v>
      </c>
      <c r="AW27" s="1359"/>
      <c r="AX27" s="1360">
        <v>64</v>
      </c>
      <c r="AY27" s="1361"/>
      <c r="AZ27" s="1362">
        <v>64</v>
      </c>
      <c r="BA27" s="1363"/>
      <c r="BB27" s="1363"/>
      <c r="BC27" s="1364"/>
      <c r="BD27" s="1318"/>
      <c r="BE27" s="1318"/>
      <c r="BF27" s="374"/>
      <c r="BG27" s="374"/>
      <c r="BH27" s="374"/>
      <c r="BI27" s="382"/>
      <c r="BJ27" s="374"/>
      <c r="BK27" s="374"/>
      <c r="BL27" s="374"/>
      <c r="BM27" s="374"/>
      <c r="BN27" s="374"/>
      <c r="BO27" s="374"/>
      <c r="BP27" s="374"/>
      <c r="BQ27" s="374"/>
      <c r="BR27" s="374"/>
      <c r="BS27" s="374"/>
      <c r="BT27" s="374"/>
      <c r="BU27" s="374"/>
      <c r="BV27" s="374"/>
      <c r="BW27" s="374"/>
      <c r="BX27" s="374"/>
      <c r="BY27" s="374"/>
    </row>
    <row r="28" spans="2:77">
      <c r="B28" s="379"/>
      <c r="C28" s="383"/>
      <c r="D28" s="1350"/>
      <c r="E28" s="1351"/>
      <c r="F28" s="1352"/>
      <c r="G28" s="1350"/>
      <c r="H28" s="1351"/>
      <c r="I28" s="1352"/>
      <c r="J28" s="1350"/>
      <c r="K28" s="1351"/>
      <c r="L28" s="1352"/>
      <c r="M28" s="1350"/>
      <c r="N28" s="1352"/>
      <c r="O28" s="1350"/>
      <c r="P28" s="1352"/>
      <c r="Q28" s="1350"/>
      <c r="R28" s="1352"/>
      <c r="S28" s="1353"/>
      <c r="T28" s="1354"/>
      <c r="U28" s="1355"/>
      <c r="V28" s="1356"/>
      <c r="W28" s="1356"/>
      <c r="X28" s="1357"/>
      <c r="Y28" s="1318"/>
      <c r="Z28" s="1318"/>
      <c r="AA28" s="374"/>
      <c r="AB28" s="374"/>
      <c r="AC28" s="374"/>
      <c r="AD28" s="382"/>
      <c r="AE28" s="374"/>
      <c r="AG28" s="379"/>
      <c r="AH28" s="383">
        <v>19</v>
      </c>
      <c r="AI28" s="1350" t="s">
        <v>1026</v>
      </c>
      <c r="AJ28" s="1351"/>
      <c r="AK28" s="1352"/>
      <c r="AL28" s="1350">
        <v>1</v>
      </c>
      <c r="AM28" s="1351"/>
      <c r="AN28" s="1352"/>
      <c r="AO28" s="1350" t="s">
        <v>1030</v>
      </c>
      <c r="AP28" s="1351"/>
      <c r="AQ28" s="1352"/>
      <c r="AR28" s="1358"/>
      <c r="AS28" s="1359"/>
      <c r="AT28" s="1358"/>
      <c r="AU28" s="1359"/>
      <c r="AV28" s="1358" t="s">
        <v>1028</v>
      </c>
      <c r="AW28" s="1359"/>
      <c r="AX28" s="1360">
        <v>60</v>
      </c>
      <c r="AY28" s="1361"/>
      <c r="AZ28" s="1362"/>
      <c r="BA28" s="1363"/>
      <c r="BB28" s="1363"/>
      <c r="BC28" s="1364"/>
      <c r="BD28" s="1318"/>
      <c r="BE28" s="1318"/>
      <c r="BF28" s="374"/>
      <c r="BG28" s="374"/>
      <c r="BH28" s="374"/>
      <c r="BI28" s="382"/>
      <c r="BJ28" s="374"/>
      <c r="BK28" s="374"/>
      <c r="BL28" s="374"/>
      <c r="BM28" s="374"/>
      <c r="BN28" s="374"/>
      <c r="BO28" s="374"/>
      <c r="BP28" s="374"/>
      <c r="BQ28" s="374"/>
      <c r="BR28" s="374"/>
      <c r="BS28" s="374"/>
      <c r="BT28" s="374"/>
      <c r="BU28" s="374"/>
      <c r="BV28" s="374"/>
      <c r="BW28" s="374"/>
      <c r="BX28" s="374"/>
      <c r="BY28" s="374"/>
    </row>
    <row r="29" spans="2:77">
      <c r="B29" s="379"/>
      <c r="C29" s="383"/>
      <c r="D29" s="1350"/>
      <c r="E29" s="1351"/>
      <c r="F29" s="1352"/>
      <c r="G29" s="1350"/>
      <c r="H29" s="1351"/>
      <c r="I29" s="1352"/>
      <c r="J29" s="1350"/>
      <c r="K29" s="1351"/>
      <c r="L29" s="1352"/>
      <c r="M29" s="1350"/>
      <c r="N29" s="1352"/>
      <c r="O29" s="1350"/>
      <c r="P29" s="1352"/>
      <c r="Q29" s="1350"/>
      <c r="R29" s="1352"/>
      <c r="S29" s="1355"/>
      <c r="T29" s="1357"/>
      <c r="U29" s="1353"/>
      <c r="V29" s="1366"/>
      <c r="W29" s="1366"/>
      <c r="X29" s="1354"/>
      <c r="Y29" s="1318"/>
      <c r="Z29" s="1318"/>
      <c r="AA29" s="374"/>
      <c r="AB29" s="374"/>
      <c r="AC29" s="374"/>
      <c r="AD29" s="382"/>
      <c r="AE29" s="374"/>
      <c r="AG29" s="379"/>
      <c r="AH29" s="383">
        <v>20</v>
      </c>
      <c r="AI29" s="1350" t="s">
        <v>1029</v>
      </c>
      <c r="AJ29" s="1351"/>
      <c r="AK29" s="1352"/>
      <c r="AL29" s="1350">
        <v>1</v>
      </c>
      <c r="AM29" s="1351"/>
      <c r="AN29" s="1352"/>
      <c r="AO29" s="1350" t="s">
        <v>1032</v>
      </c>
      <c r="AP29" s="1351"/>
      <c r="AQ29" s="1352"/>
      <c r="AR29" s="1358" t="s">
        <v>1028</v>
      </c>
      <c r="AS29" s="1359"/>
      <c r="AT29" s="1358"/>
      <c r="AU29" s="1359"/>
      <c r="AV29" s="1358"/>
      <c r="AW29" s="1359"/>
      <c r="AX29" s="1362">
        <v>72</v>
      </c>
      <c r="AY29" s="1364"/>
      <c r="AZ29" s="1360"/>
      <c r="BA29" s="1365"/>
      <c r="BB29" s="1365"/>
      <c r="BC29" s="1361"/>
      <c r="BD29" s="1318"/>
      <c r="BE29" s="1318"/>
      <c r="BF29" s="374"/>
      <c r="BG29" s="374"/>
      <c r="BH29" s="374"/>
      <c r="BI29" s="382"/>
      <c r="BJ29" s="374"/>
      <c r="BK29" s="374"/>
      <c r="BL29" s="374"/>
      <c r="BM29" s="374"/>
      <c r="BN29" s="374"/>
      <c r="BO29" s="374"/>
      <c r="BP29" s="374"/>
      <c r="BQ29" s="374"/>
      <c r="BR29" s="374"/>
      <c r="BS29" s="374"/>
      <c r="BT29" s="374"/>
      <c r="BU29" s="374"/>
      <c r="BV29" s="374"/>
      <c r="BW29" s="374"/>
      <c r="BX29" s="374"/>
      <c r="BY29" s="374"/>
    </row>
    <row r="30" spans="2:77">
      <c r="B30" s="379"/>
      <c r="C30" s="1350" t="s">
        <v>1033</v>
      </c>
      <c r="D30" s="1351"/>
      <c r="E30" s="1351"/>
      <c r="F30" s="1352"/>
      <c r="G30" s="1367"/>
      <c r="H30" s="1368"/>
      <c r="I30" s="1369"/>
      <c r="J30" s="1367"/>
      <c r="K30" s="1368"/>
      <c r="L30" s="1369"/>
      <c r="M30" s="1350"/>
      <c r="N30" s="1352"/>
      <c r="O30" s="1350"/>
      <c r="P30" s="1352"/>
      <c r="Q30" s="1350"/>
      <c r="R30" s="1351"/>
      <c r="S30" s="1377" t="s">
        <v>1034</v>
      </c>
      <c r="T30" s="1378"/>
      <c r="U30" s="1379" t="s">
        <v>1035</v>
      </c>
      <c r="V30" s="1379"/>
      <c r="W30" s="1379"/>
      <c r="X30" s="1380"/>
      <c r="Y30" s="1318"/>
      <c r="Z30" s="1318"/>
      <c r="AA30" s="374"/>
      <c r="AB30" s="374"/>
      <c r="AC30" s="374"/>
      <c r="AD30" s="382"/>
      <c r="AE30" s="374"/>
      <c r="AG30" s="379"/>
      <c r="AH30" s="1350" t="s">
        <v>1019</v>
      </c>
      <c r="AI30" s="1351"/>
      <c r="AJ30" s="1351"/>
      <c r="AK30" s="1352"/>
      <c r="AL30" s="1367"/>
      <c r="AM30" s="1368"/>
      <c r="AN30" s="1369"/>
      <c r="AO30" s="1367"/>
      <c r="AP30" s="1368"/>
      <c r="AQ30" s="1369"/>
      <c r="AR30" s="1370" t="s">
        <v>1036</v>
      </c>
      <c r="AS30" s="1371"/>
      <c r="AT30" s="1370" t="s">
        <v>1036</v>
      </c>
      <c r="AU30" s="1371"/>
      <c r="AV30" s="1370" t="s">
        <v>1037</v>
      </c>
      <c r="AW30" s="1372"/>
      <c r="AX30" s="1373">
        <v>1260</v>
      </c>
      <c r="AY30" s="1374"/>
      <c r="AZ30" s="1375">
        <v>64</v>
      </c>
      <c r="BA30" s="1375"/>
      <c r="BB30" s="1375"/>
      <c r="BC30" s="1376"/>
      <c r="BD30" s="1318"/>
      <c r="BE30" s="1318"/>
      <c r="BF30" s="374"/>
      <c r="BG30" s="374"/>
      <c r="BH30" s="374"/>
      <c r="BI30" s="382"/>
      <c r="BJ30" s="374"/>
      <c r="BK30" s="374"/>
      <c r="BL30" s="374"/>
      <c r="BM30" s="374"/>
      <c r="BN30" s="374"/>
      <c r="BO30" s="374"/>
      <c r="BP30" s="374"/>
      <c r="BQ30" s="374"/>
      <c r="BR30" s="374"/>
      <c r="BS30" s="374"/>
      <c r="BT30" s="374"/>
      <c r="BU30" s="374"/>
      <c r="BV30" s="374"/>
      <c r="BW30" s="374"/>
      <c r="BX30" s="374"/>
      <c r="BY30" s="374"/>
    </row>
    <row r="31" spans="2:77">
      <c r="B31" s="379"/>
      <c r="C31" s="1381" t="s">
        <v>1038</v>
      </c>
      <c r="D31" s="1382"/>
      <c r="E31" s="1382"/>
      <c r="F31" s="1383"/>
      <c r="G31" s="1387" t="s">
        <v>1039</v>
      </c>
      <c r="H31" s="1307"/>
      <c r="I31" s="1388"/>
      <c r="J31" s="1350" t="s">
        <v>1040</v>
      </c>
      <c r="K31" s="1351"/>
      <c r="L31" s="1352"/>
      <c r="M31" s="1391"/>
      <c r="N31" s="1392"/>
      <c r="O31" s="1391"/>
      <c r="P31" s="1392"/>
      <c r="Q31" s="1391"/>
      <c r="R31" s="1392"/>
      <c r="S31" s="1393"/>
      <c r="T31" s="1394"/>
      <c r="U31" s="1367"/>
      <c r="V31" s="1368"/>
      <c r="W31" s="1368"/>
      <c r="X31" s="1369"/>
      <c r="Y31" s="1318"/>
      <c r="Z31" s="1318"/>
      <c r="AA31" s="374"/>
      <c r="AB31" s="374"/>
      <c r="AC31" s="374"/>
      <c r="AD31" s="382"/>
      <c r="AE31" s="374"/>
      <c r="AG31" s="379"/>
      <c r="AH31" s="1381" t="s">
        <v>1038</v>
      </c>
      <c r="AI31" s="1382"/>
      <c r="AJ31" s="1382"/>
      <c r="AK31" s="1383"/>
      <c r="AL31" s="1387">
        <v>19</v>
      </c>
      <c r="AM31" s="1307"/>
      <c r="AN31" s="1388"/>
      <c r="AO31" s="1350" t="s">
        <v>1040</v>
      </c>
      <c r="AP31" s="1351"/>
      <c r="AQ31" s="1352"/>
      <c r="AR31" s="1391">
        <v>1.5</v>
      </c>
      <c r="AS31" s="1392"/>
      <c r="AT31" s="1391">
        <v>1.5</v>
      </c>
      <c r="AU31" s="1392"/>
      <c r="AV31" s="1391">
        <v>1.3</v>
      </c>
      <c r="AW31" s="1392"/>
      <c r="AX31" s="1393"/>
      <c r="AY31" s="1394"/>
      <c r="AZ31" s="1367"/>
      <c r="BA31" s="1368"/>
      <c r="BB31" s="1368"/>
      <c r="BC31" s="1369"/>
      <c r="BD31" s="1318"/>
      <c r="BE31" s="1318"/>
      <c r="BF31" s="374"/>
      <c r="BG31" s="374"/>
      <c r="BH31" s="374"/>
      <c r="BI31" s="382"/>
      <c r="BJ31" s="374"/>
      <c r="BK31" s="374"/>
      <c r="BL31" s="374"/>
      <c r="BM31" s="374"/>
      <c r="BN31" s="374"/>
      <c r="BO31" s="374"/>
      <c r="BP31" s="374"/>
      <c r="BQ31" s="374"/>
      <c r="BR31" s="374"/>
      <c r="BS31" s="374"/>
      <c r="BT31" s="374"/>
      <c r="BU31" s="374"/>
      <c r="BV31" s="374"/>
      <c r="BW31" s="374"/>
      <c r="BX31" s="374"/>
      <c r="BY31" s="374"/>
    </row>
    <row r="32" spans="2:77">
      <c r="B32" s="379"/>
      <c r="C32" s="1384"/>
      <c r="D32" s="1385"/>
      <c r="E32" s="1385"/>
      <c r="F32" s="1386"/>
      <c r="G32" s="1389"/>
      <c r="H32" s="1305"/>
      <c r="I32" s="1390"/>
      <c r="J32" s="1350" t="s">
        <v>1041</v>
      </c>
      <c r="K32" s="1351"/>
      <c r="L32" s="1352"/>
      <c r="M32" s="1391"/>
      <c r="N32" s="1392"/>
      <c r="O32" s="1391"/>
      <c r="P32" s="1392"/>
      <c r="Q32" s="1391"/>
      <c r="R32" s="1392"/>
      <c r="S32" s="1367"/>
      <c r="T32" s="1369"/>
      <c r="U32" s="1367"/>
      <c r="V32" s="1368"/>
      <c r="W32" s="1368"/>
      <c r="X32" s="1369"/>
      <c r="Y32" s="1318"/>
      <c r="Z32" s="1318"/>
      <c r="AA32" s="374"/>
      <c r="AB32" s="374"/>
      <c r="AC32" s="374"/>
      <c r="AD32" s="382"/>
      <c r="AE32" s="374"/>
      <c r="AG32" s="379"/>
      <c r="AH32" s="1384"/>
      <c r="AI32" s="1385"/>
      <c r="AJ32" s="1385"/>
      <c r="AK32" s="1386"/>
      <c r="AL32" s="1389"/>
      <c r="AM32" s="1305"/>
      <c r="AN32" s="1390"/>
      <c r="AO32" s="1350" t="s">
        <v>1042</v>
      </c>
      <c r="AP32" s="1351"/>
      <c r="AQ32" s="1352"/>
      <c r="AR32" s="1391">
        <v>1.1000000000000001</v>
      </c>
      <c r="AS32" s="1392"/>
      <c r="AT32" s="1391">
        <v>1.1000000000000001</v>
      </c>
      <c r="AU32" s="1392"/>
      <c r="AV32" s="1391">
        <v>1</v>
      </c>
      <c r="AW32" s="1392"/>
      <c r="AX32" s="1367"/>
      <c r="AY32" s="1369"/>
      <c r="AZ32" s="1367"/>
      <c r="BA32" s="1368"/>
      <c r="BB32" s="1368"/>
      <c r="BC32" s="1369"/>
      <c r="BD32" s="1318"/>
      <c r="BE32" s="1318"/>
      <c r="BF32" s="374"/>
      <c r="BG32" s="374"/>
      <c r="BH32" s="374"/>
      <c r="BI32" s="382"/>
      <c r="BJ32" s="374"/>
      <c r="BK32" s="374"/>
      <c r="BL32" s="374"/>
      <c r="BM32" s="374"/>
      <c r="BN32" s="374"/>
      <c r="BO32" s="374"/>
      <c r="BP32" s="374"/>
      <c r="BQ32" s="374"/>
      <c r="BR32" s="374"/>
      <c r="BS32" s="374"/>
      <c r="BT32" s="374"/>
      <c r="BU32" s="374"/>
      <c r="BV32" s="374"/>
      <c r="BW32" s="374"/>
      <c r="BX32" s="374"/>
      <c r="BY32" s="374"/>
    </row>
    <row r="33" spans="2:61">
      <c r="B33" s="384"/>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5"/>
      <c r="AG33" s="384"/>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5"/>
    </row>
    <row r="34" spans="2:61">
      <c r="B34" s="42" t="s">
        <v>1043</v>
      </c>
      <c r="AG34" s="42" t="s">
        <v>1043</v>
      </c>
    </row>
    <row r="35" spans="2:61">
      <c r="B35" s="42" t="s">
        <v>1044</v>
      </c>
      <c r="AG35" s="42" t="s">
        <v>1044</v>
      </c>
    </row>
    <row r="36" spans="2:61">
      <c r="B36" s="42" t="s">
        <v>1045</v>
      </c>
      <c r="AG36" s="42" t="s">
        <v>1045</v>
      </c>
    </row>
    <row r="37" spans="2:61">
      <c r="B37" s="42" t="s">
        <v>1046</v>
      </c>
      <c r="AG37" s="42" t="s">
        <v>1046</v>
      </c>
    </row>
    <row r="38" spans="2:61">
      <c r="B38" s="42" t="s">
        <v>1047</v>
      </c>
      <c r="AG38" s="42" t="s">
        <v>1047</v>
      </c>
    </row>
    <row r="39" spans="2:61">
      <c r="B39" s="42" t="s">
        <v>1048</v>
      </c>
      <c r="AG39" s="42" t="s">
        <v>1048</v>
      </c>
    </row>
    <row r="40" spans="2:61">
      <c r="B40" s="42" t="s">
        <v>1049</v>
      </c>
      <c r="AG40" s="42" t="s">
        <v>1049</v>
      </c>
    </row>
    <row r="41" spans="2:61">
      <c r="B41" s="42" t="s">
        <v>1050</v>
      </c>
      <c r="AG41" s="42" t="s">
        <v>1050</v>
      </c>
    </row>
    <row r="42" spans="2:61">
      <c r="B42" s="42" t="s">
        <v>1051</v>
      </c>
      <c r="AG42" s="42" t="s">
        <v>1051</v>
      </c>
    </row>
    <row r="43" spans="2:61">
      <c r="B43" s="42" t="s">
        <v>1052</v>
      </c>
      <c r="AG43" s="42" t="s">
        <v>1052</v>
      </c>
    </row>
    <row r="44" spans="2:61">
      <c r="B44" s="42" t="s">
        <v>1053</v>
      </c>
      <c r="AG44" s="42" t="s">
        <v>1053</v>
      </c>
    </row>
    <row r="45" spans="2:61">
      <c r="B45" s="42"/>
      <c r="AG45" s="42"/>
    </row>
    <row r="46" spans="2:61" ht="7.5" customHeight="1">
      <c r="B46" s="376"/>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8"/>
      <c r="AG46" s="376"/>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8"/>
    </row>
    <row r="47" spans="2:61" s="389" customFormat="1">
      <c r="B47" s="386" t="s">
        <v>1054</v>
      </c>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8"/>
      <c r="AG47" s="386" t="s">
        <v>1054</v>
      </c>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8"/>
    </row>
    <row r="48" spans="2:61" s="389" customFormat="1" ht="27.95" customHeight="1">
      <c r="B48" s="386"/>
      <c r="C48" s="1395"/>
      <c r="D48" s="1395"/>
      <c r="E48" s="1395"/>
      <c r="F48" s="1395"/>
      <c r="G48" s="1395"/>
      <c r="H48" s="1402" t="s">
        <v>1055</v>
      </c>
      <c r="I48" s="1402"/>
      <c r="J48" s="1402"/>
      <c r="K48" s="1402"/>
      <c r="L48" s="1402"/>
      <c r="M48" s="1402"/>
      <c r="N48" s="1402"/>
      <c r="O48" s="1402"/>
      <c r="P48" s="1402"/>
      <c r="Q48" s="1402"/>
      <c r="R48" s="1402"/>
      <c r="S48" s="1402"/>
      <c r="T48" s="1402"/>
      <c r="U48" s="1402"/>
      <c r="V48" s="1402"/>
      <c r="W48" s="1402"/>
      <c r="X48" s="1402"/>
      <c r="Y48" s="1403" t="s">
        <v>1056</v>
      </c>
      <c r="Z48" s="1403"/>
      <c r="AA48" s="1403"/>
      <c r="AB48" s="1403"/>
      <c r="AC48" s="1403"/>
      <c r="AD48" s="388"/>
      <c r="AG48" s="386"/>
      <c r="AH48" s="1395"/>
      <c r="AI48" s="1395"/>
      <c r="AJ48" s="1395"/>
      <c r="AK48" s="1395"/>
      <c r="AL48" s="1395"/>
      <c r="AM48" s="1402" t="s">
        <v>1055</v>
      </c>
      <c r="AN48" s="1402"/>
      <c r="AO48" s="1402"/>
      <c r="AP48" s="1402"/>
      <c r="AQ48" s="1402"/>
      <c r="AR48" s="1402"/>
      <c r="AS48" s="1402"/>
      <c r="AT48" s="1402"/>
      <c r="AU48" s="1402"/>
      <c r="AV48" s="1402"/>
      <c r="AW48" s="1402"/>
      <c r="AX48" s="1402"/>
      <c r="AY48" s="1402"/>
      <c r="AZ48" s="1402"/>
      <c r="BA48" s="1402"/>
      <c r="BB48" s="1402"/>
      <c r="BC48" s="1402"/>
      <c r="BD48" s="1403" t="s">
        <v>1056</v>
      </c>
      <c r="BE48" s="1403"/>
      <c r="BF48" s="1403"/>
      <c r="BG48" s="1403"/>
      <c r="BH48" s="1403"/>
      <c r="BI48" s="388"/>
    </row>
    <row r="49" spans="2:61" s="389" customFormat="1" ht="13.5" customHeight="1">
      <c r="B49" s="386"/>
      <c r="C49" s="1395" t="s">
        <v>1057</v>
      </c>
      <c r="D49" s="1395"/>
      <c r="E49" s="1395"/>
      <c r="F49" s="1395"/>
      <c r="G49" s="1396"/>
      <c r="H49" s="1397" t="s">
        <v>1058</v>
      </c>
      <c r="I49" s="1398"/>
      <c r="J49" s="1398"/>
      <c r="K49" s="1398"/>
      <c r="L49" s="1398"/>
      <c r="M49" s="1398"/>
      <c r="N49" s="1398"/>
      <c r="O49" s="1398"/>
      <c r="P49" s="1398"/>
      <c r="Q49" s="1398"/>
      <c r="R49" s="1398"/>
      <c r="S49" s="1398"/>
      <c r="T49" s="1398"/>
      <c r="U49" s="1398"/>
      <c r="V49" s="1398"/>
      <c r="W49" s="1398"/>
      <c r="X49" s="1399"/>
      <c r="Y49" s="1400" t="s">
        <v>1059</v>
      </c>
      <c r="Z49" s="1401"/>
      <c r="AA49" s="1401"/>
      <c r="AB49" s="1401"/>
      <c r="AC49" s="1401"/>
      <c r="AD49" s="388"/>
      <c r="AG49" s="386"/>
      <c r="AH49" s="1395" t="s">
        <v>1057</v>
      </c>
      <c r="AI49" s="1395"/>
      <c r="AJ49" s="1395"/>
      <c r="AK49" s="1395"/>
      <c r="AL49" s="1396"/>
      <c r="AM49" s="1397" t="s">
        <v>1060</v>
      </c>
      <c r="AN49" s="1398"/>
      <c r="AO49" s="1398"/>
      <c r="AP49" s="1398"/>
      <c r="AQ49" s="1398"/>
      <c r="AR49" s="1398"/>
      <c r="AS49" s="1398"/>
      <c r="AT49" s="1398"/>
      <c r="AU49" s="1398"/>
      <c r="AV49" s="1398"/>
      <c r="AW49" s="1398"/>
      <c r="AX49" s="1398"/>
      <c r="AY49" s="1398"/>
      <c r="AZ49" s="1398"/>
      <c r="BA49" s="1398"/>
      <c r="BB49" s="1398"/>
      <c r="BC49" s="1399"/>
      <c r="BD49" s="1400" t="s">
        <v>1059</v>
      </c>
      <c r="BE49" s="1401"/>
      <c r="BF49" s="1401"/>
      <c r="BG49" s="1401"/>
      <c r="BH49" s="1401"/>
      <c r="BI49" s="388"/>
    </row>
    <row r="50" spans="2:61" s="389" customFormat="1" ht="13.5" customHeight="1">
      <c r="B50" s="386"/>
      <c r="C50" s="1404" t="s">
        <v>1061</v>
      </c>
      <c r="D50" s="1405"/>
      <c r="E50" s="1406"/>
      <c r="F50" s="1401" t="s">
        <v>1062</v>
      </c>
      <c r="G50" s="1410"/>
      <c r="H50" s="1411" t="s">
        <v>1063</v>
      </c>
      <c r="I50" s="1412"/>
      <c r="J50" s="1412"/>
      <c r="K50" s="1412"/>
      <c r="L50" s="1412"/>
      <c r="M50" s="1412"/>
      <c r="N50" s="1412"/>
      <c r="O50" s="1412"/>
      <c r="P50" s="1412"/>
      <c r="Q50" s="1412"/>
      <c r="R50" s="1412"/>
      <c r="S50" s="1412"/>
      <c r="T50" s="1412"/>
      <c r="U50" s="1412"/>
      <c r="V50" s="1412"/>
      <c r="W50" s="1412"/>
      <c r="X50" s="1413"/>
      <c r="Y50" s="1400" t="s">
        <v>1064</v>
      </c>
      <c r="Z50" s="1401"/>
      <c r="AA50" s="1401"/>
      <c r="AB50" s="1401"/>
      <c r="AC50" s="1401"/>
      <c r="AD50" s="388"/>
      <c r="AG50" s="386"/>
      <c r="AH50" s="1404" t="s">
        <v>1061</v>
      </c>
      <c r="AI50" s="1405"/>
      <c r="AJ50" s="1406"/>
      <c r="AK50" s="1401" t="s">
        <v>1062</v>
      </c>
      <c r="AL50" s="1410"/>
      <c r="AM50" s="1411" t="s">
        <v>1065</v>
      </c>
      <c r="AN50" s="1412"/>
      <c r="AO50" s="1412"/>
      <c r="AP50" s="1412"/>
      <c r="AQ50" s="1412"/>
      <c r="AR50" s="1412"/>
      <c r="AS50" s="1412"/>
      <c r="AT50" s="1412"/>
      <c r="AU50" s="1412"/>
      <c r="AV50" s="1412"/>
      <c r="AW50" s="1412"/>
      <c r="AX50" s="1412"/>
      <c r="AY50" s="1412"/>
      <c r="AZ50" s="1412"/>
      <c r="BA50" s="1412"/>
      <c r="BB50" s="1412"/>
      <c r="BC50" s="1413"/>
      <c r="BD50" s="1400" t="s">
        <v>1064</v>
      </c>
      <c r="BE50" s="1401"/>
      <c r="BF50" s="1401"/>
      <c r="BG50" s="1401"/>
      <c r="BH50" s="1401"/>
      <c r="BI50" s="388"/>
    </row>
    <row r="51" spans="2:61" s="389" customFormat="1" ht="13.5" customHeight="1">
      <c r="B51" s="386"/>
      <c r="C51" s="1407"/>
      <c r="D51" s="1408"/>
      <c r="E51" s="1409"/>
      <c r="F51" s="1401" t="s">
        <v>1066</v>
      </c>
      <c r="G51" s="1410"/>
      <c r="H51" s="1414" t="s">
        <v>1067</v>
      </c>
      <c r="I51" s="1415"/>
      <c r="J51" s="1415"/>
      <c r="K51" s="1415"/>
      <c r="L51" s="1415"/>
      <c r="M51" s="1415"/>
      <c r="N51" s="1415"/>
      <c r="O51" s="1415"/>
      <c r="P51" s="1415"/>
      <c r="Q51" s="1415"/>
      <c r="R51" s="1415"/>
      <c r="S51" s="1415"/>
      <c r="T51" s="1415"/>
      <c r="U51" s="1415"/>
      <c r="V51" s="1415"/>
      <c r="W51" s="1415"/>
      <c r="X51" s="1416"/>
      <c r="Y51" s="1400" t="s">
        <v>1064</v>
      </c>
      <c r="Z51" s="1401"/>
      <c r="AA51" s="1401"/>
      <c r="AB51" s="1401"/>
      <c r="AC51" s="1401"/>
      <c r="AD51" s="388"/>
      <c r="AG51" s="386"/>
      <c r="AH51" s="1407"/>
      <c r="AI51" s="1408"/>
      <c r="AJ51" s="1409"/>
      <c r="AK51" s="1401" t="s">
        <v>1066</v>
      </c>
      <c r="AL51" s="1410"/>
      <c r="AM51" s="1414" t="s">
        <v>1067</v>
      </c>
      <c r="AN51" s="1415"/>
      <c r="AO51" s="1415"/>
      <c r="AP51" s="1415"/>
      <c r="AQ51" s="1415"/>
      <c r="AR51" s="1415"/>
      <c r="AS51" s="1415"/>
      <c r="AT51" s="1415"/>
      <c r="AU51" s="1415"/>
      <c r="AV51" s="1415"/>
      <c r="AW51" s="1415"/>
      <c r="AX51" s="1415"/>
      <c r="AY51" s="1415"/>
      <c r="AZ51" s="1415"/>
      <c r="BA51" s="1415"/>
      <c r="BB51" s="1415"/>
      <c r="BC51" s="1416"/>
      <c r="BD51" s="1400" t="s">
        <v>1064</v>
      </c>
      <c r="BE51" s="1401"/>
      <c r="BF51" s="1401"/>
      <c r="BG51" s="1401"/>
      <c r="BH51" s="1401"/>
      <c r="BI51" s="388"/>
    </row>
    <row r="52" spans="2:61" s="389" customFormat="1" ht="13.5" customHeight="1">
      <c r="B52" s="386"/>
      <c r="C52" s="1407"/>
      <c r="D52" s="1408"/>
      <c r="E52" s="1409"/>
      <c r="F52" s="1401" t="s">
        <v>1068</v>
      </c>
      <c r="G52" s="1410"/>
      <c r="H52" s="1414" t="s">
        <v>1069</v>
      </c>
      <c r="I52" s="1415"/>
      <c r="J52" s="1415"/>
      <c r="K52" s="1415"/>
      <c r="L52" s="1415"/>
      <c r="M52" s="1415"/>
      <c r="N52" s="1415"/>
      <c r="O52" s="1415"/>
      <c r="P52" s="1415"/>
      <c r="Q52" s="1415"/>
      <c r="R52" s="1415"/>
      <c r="S52" s="1415"/>
      <c r="T52" s="1415"/>
      <c r="U52" s="1415"/>
      <c r="V52" s="1415"/>
      <c r="W52" s="1415"/>
      <c r="X52" s="1416"/>
      <c r="Y52" s="1400" t="s">
        <v>1064</v>
      </c>
      <c r="Z52" s="1401"/>
      <c r="AA52" s="1401"/>
      <c r="AB52" s="1401"/>
      <c r="AC52" s="1401"/>
      <c r="AD52" s="388"/>
      <c r="AG52" s="386"/>
      <c r="AH52" s="1407"/>
      <c r="AI52" s="1408"/>
      <c r="AJ52" s="1409"/>
      <c r="AK52" s="1401" t="s">
        <v>1068</v>
      </c>
      <c r="AL52" s="1410"/>
      <c r="AM52" s="1414" t="s">
        <v>1069</v>
      </c>
      <c r="AN52" s="1415"/>
      <c r="AO52" s="1415"/>
      <c r="AP52" s="1415"/>
      <c r="AQ52" s="1415"/>
      <c r="AR52" s="1415"/>
      <c r="AS52" s="1415"/>
      <c r="AT52" s="1415"/>
      <c r="AU52" s="1415"/>
      <c r="AV52" s="1415"/>
      <c r="AW52" s="1415"/>
      <c r="AX52" s="1415"/>
      <c r="AY52" s="1415"/>
      <c r="AZ52" s="1415"/>
      <c r="BA52" s="1415"/>
      <c r="BB52" s="1415"/>
      <c r="BC52" s="1416"/>
      <c r="BD52" s="1400" t="s">
        <v>1064</v>
      </c>
      <c r="BE52" s="1401"/>
      <c r="BF52" s="1401"/>
      <c r="BG52" s="1401"/>
      <c r="BH52" s="1401"/>
      <c r="BI52" s="388"/>
    </row>
    <row r="53" spans="2:61" s="389" customFormat="1" ht="13.5" customHeight="1">
      <c r="B53" s="386"/>
      <c r="C53" s="1407"/>
      <c r="D53" s="1408"/>
      <c r="E53" s="1409"/>
      <c r="F53" s="1401" t="s">
        <v>1070</v>
      </c>
      <c r="G53" s="1410"/>
      <c r="H53" s="1414" t="s">
        <v>1071</v>
      </c>
      <c r="I53" s="1415"/>
      <c r="J53" s="1415"/>
      <c r="K53" s="1415"/>
      <c r="L53" s="1415"/>
      <c r="M53" s="1415"/>
      <c r="N53" s="1415"/>
      <c r="O53" s="1415"/>
      <c r="P53" s="1415"/>
      <c r="Q53" s="1415"/>
      <c r="R53" s="1415"/>
      <c r="S53" s="1415"/>
      <c r="T53" s="1415"/>
      <c r="U53" s="1415"/>
      <c r="V53" s="1415"/>
      <c r="W53" s="1415"/>
      <c r="X53" s="1416"/>
      <c r="Y53" s="1400" t="s">
        <v>1064</v>
      </c>
      <c r="Z53" s="1401"/>
      <c r="AA53" s="1401"/>
      <c r="AB53" s="1401"/>
      <c r="AC53" s="1401"/>
      <c r="AD53" s="388"/>
      <c r="AG53" s="386"/>
      <c r="AH53" s="1407"/>
      <c r="AI53" s="1408"/>
      <c r="AJ53" s="1409"/>
      <c r="AK53" s="1401" t="s">
        <v>1070</v>
      </c>
      <c r="AL53" s="1410"/>
      <c r="AM53" s="1414" t="s">
        <v>1072</v>
      </c>
      <c r="AN53" s="1415"/>
      <c r="AO53" s="1415"/>
      <c r="AP53" s="1415"/>
      <c r="AQ53" s="1415"/>
      <c r="AR53" s="1415"/>
      <c r="AS53" s="1415"/>
      <c r="AT53" s="1415"/>
      <c r="AU53" s="1415"/>
      <c r="AV53" s="1415"/>
      <c r="AW53" s="1415"/>
      <c r="AX53" s="1415"/>
      <c r="AY53" s="1415"/>
      <c r="AZ53" s="1415"/>
      <c r="BA53" s="1415"/>
      <c r="BB53" s="1415"/>
      <c r="BC53" s="1416"/>
      <c r="BD53" s="1400" t="s">
        <v>1064</v>
      </c>
      <c r="BE53" s="1401"/>
      <c r="BF53" s="1401"/>
      <c r="BG53" s="1401"/>
      <c r="BH53" s="1401"/>
      <c r="BI53" s="388"/>
    </row>
    <row r="54" spans="2:61" s="389" customFormat="1" ht="27.95" customHeight="1">
      <c r="B54" s="386"/>
      <c r="C54" s="1395" t="s">
        <v>1073</v>
      </c>
      <c r="D54" s="1395"/>
      <c r="E54" s="1395"/>
      <c r="F54" s="1395"/>
      <c r="G54" s="1395"/>
      <c r="H54" s="1423" t="s">
        <v>1074</v>
      </c>
      <c r="I54" s="1424"/>
      <c r="J54" s="1424"/>
      <c r="K54" s="1424"/>
      <c r="L54" s="1424"/>
      <c r="M54" s="1424"/>
      <c r="N54" s="1424"/>
      <c r="O54" s="1424"/>
      <c r="P54" s="1424"/>
      <c r="Q54" s="1424"/>
      <c r="R54" s="1424"/>
      <c r="S54" s="1424"/>
      <c r="T54" s="1424"/>
      <c r="U54" s="1424"/>
      <c r="V54" s="1424"/>
      <c r="W54" s="1424"/>
      <c r="X54" s="1424"/>
      <c r="Y54" s="1424"/>
      <c r="Z54" s="1424"/>
      <c r="AA54" s="1424"/>
      <c r="AB54" s="1424"/>
      <c r="AC54" s="1425"/>
      <c r="AD54" s="388"/>
      <c r="AG54" s="386"/>
      <c r="AH54" s="1395" t="s">
        <v>1073</v>
      </c>
      <c r="AI54" s="1395"/>
      <c r="AJ54" s="1395"/>
      <c r="AK54" s="1395"/>
      <c r="AL54" s="1395"/>
      <c r="AM54" s="1423" t="s">
        <v>1074</v>
      </c>
      <c r="AN54" s="1424"/>
      <c r="AO54" s="1424"/>
      <c r="AP54" s="1424"/>
      <c r="AQ54" s="1424"/>
      <c r="AR54" s="1424"/>
      <c r="AS54" s="1424"/>
      <c r="AT54" s="1424"/>
      <c r="AU54" s="1424"/>
      <c r="AV54" s="1424"/>
      <c r="AW54" s="1424"/>
      <c r="AX54" s="1424"/>
      <c r="AY54" s="1424"/>
      <c r="AZ54" s="1424"/>
      <c r="BA54" s="1424"/>
      <c r="BB54" s="1424"/>
      <c r="BC54" s="1424"/>
      <c r="BD54" s="1424"/>
      <c r="BE54" s="1424"/>
      <c r="BF54" s="1424"/>
      <c r="BG54" s="1424"/>
      <c r="BH54" s="1425"/>
      <c r="BI54" s="388"/>
    </row>
    <row r="55" spans="2:61" s="389" customFormat="1" ht="7.5" customHeight="1">
      <c r="B55" s="386"/>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8"/>
      <c r="AG55" s="386"/>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8"/>
    </row>
    <row r="56" spans="2:61" s="389" customFormat="1">
      <c r="B56" s="386" t="s">
        <v>1075</v>
      </c>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8"/>
      <c r="AG56" s="386" t="s">
        <v>1075</v>
      </c>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8"/>
    </row>
    <row r="57" spans="2:61" ht="58.5" customHeight="1">
      <c r="B57" s="1417" t="s">
        <v>1076</v>
      </c>
      <c r="C57" s="1418"/>
      <c r="D57" s="1418"/>
      <c r="E57" s="1418"/>
      <c r="F57" s="1418"/>
      <c r="G57" s="1418"/>
      <c r="H57" s="1418"/>
      <c r="I57" s="1418"/>
      <c r="J57" s="1418"/>
      <c r="K57" s="1418"/>
      <c r="L57" s="1418"/>
      <c r="M57" s="1418"/>
      <c r="N57" s="1418"/>
      <c r="O57" s="1418"/>
      <c r="P57" s="1418"/>
      <c r="Q57" s="1418"/>
      <c r="R57" s="1418"/>
      <c r="S57" s="1418"/>
      <c r="T57" s="1418"/>
      <c r="U57" s="1418"/>
      <c r="V57" s="1418"/>
      <c r="W57" s="1418"/>
      <c r="X57" s="1418"/>
      <c r="Y57" s="1418"/>
      <c r="Z57" s="1418"/>
      <c r="AA57" s="1418"/>
      <c r="AB57" s="1418"/>
      <c r="AC57" s="1418"/>
      <c r="AD57" s="1419"/>
      <c r="AG57" s="1417" t="s">
        <v>1076</v>
      </c>
      <c r="AH57" s="1418"/>
      <c r="AI57" s="1418"/>
      <c r="AJ57" s="1418"/>
      <c r="AK57" s="1418"/>
      <c r="AL57" s="1418"/>
      <c r="AM57" s="1418"/>
      <c r="AN57" s="1418"/>
      <c r="AO57" s="1418"/>
      <c r="AP57" s="1418"/>
      <c r="AQ57" s="1418"/>
      <c r="AR57" s="1418"/>
      <c r="AS57" s="1418"/>
      <c r="AT57" s="1418"/>
      <c r="AU57" s="1418"/>
      <c r="AV57" s="1418"/>
      <c r="AW57" s="1418"/>
      <c r="AX57" s="1418"/>
      <c r="AY57" s="1418"/>
      <c r="AZ57" s="1418"/>
      <c r="BA57" s="1418"/>
      <c r="BB57" s="1418"/>
      <c r="BC57" s="1418"/>
      <c r="BD57" s="1418"/>
      <c r="BE57" s="1418"/>
      <c r="BF57" s="1418"/>
      <c r="BG57" s="1418"/>
      <c r="BH57" s="1418"/>
      <c r="BI57" s="1419"/>
    </row>
    <row r="58" spans="2:61" ht="5.25" customHeight="1">
      <c r="B58" s="390"/>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82"/>
      <c r="AG58" s="390"/>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82"/>
    </row>
    <row r="59" spans="2:61">
      <c r="B59" s="390" t="s">
        <v>1077</v>
      </c>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82"/>
      <c r="AG59" s="390" t="s">
        <v>1077</v>
      </c>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82"/>
    </row>
    <row r="60" spans="2:61" ht="28.5" customHeight="1">
      <c r="B60" s="1417" t="s">
        <v>1078</v>
      </c>
      <c r="C60" s="1418"/>
      <c r="D60" s="1418"/>
      <c r="E60" s="1418"/>
      <c r="F60" s="1418"/>
      <c r="G60" s="1418"/>
      <c r="H60" s="1418"/>
      <c r="I60" s="1418"/>
      <c r="J60" s="1418"/>
      <c r="K60" s="1418"/>
      <c r="L60" s="1418"/>
      <c r="M60" s="1418"/>
      <c r="N60" s="1418"/>
      <c r="O60" s="1418"/>
      <c r="P60" s="1418"/>
      <c r="Q60" s="1418"/>
      <c r="R60" s="1418"/>
      <c r="S60" s="1418"/>
      <c r="T60" s="1418"/>
      <c r="U60" s="1418"/>
      <c r="V60" s="1418"/>
      <c r="W60" s="1418"/>
      <c r="X60" s="1418"/>
      <c r="Y60" s="1418"/>
      <c r="Z60" s="1418"/>
      <c r="AA60" s="1418"/>
      <c r="AB60" s="1418"/>
      <c r="AC60" s="1418"/>
      <c r="AD60" s="1419"/>
      <c r="AG60" s="1417" t="s">
        <v>1078</v>
      </c>
      <c r="AH60" s="1418"/>
      <c r="AI60" s="1418"/>
      <c r="AJ60" s="1418"/>
      <c r="AK60" s="1418"/>
      <c r="AL60" s="1418"/>
      <c r="AM60" s="1418"/>
      <c r="AN60" s="1418"/>
      <c r="AO60" s="1418"/>
      <c r="AP60" s="1418"/>
      <c r="AQ60" s="1418"/>
      <c r="AR60" s="1418"/>
      <c r="AS60" s="1418"/>
      <c r="AT60" s="1418"/>
      <c r="AU60" s="1418"/>
      <c r="AV60" s="1418"/>
      <c r="AW60" s="1418"/>
      <c r="AX60" s="1418"/>
      <c r="AY60" s="1418"/>
      <c r="AZ60" s="1418"/>
      <c r="BA60" s="1418"/>
      <c r="BB60" s="1418"/>
      <c r="BC60" s="1418"/>
      <c r="BD60" s="1418"/>
      <c r="BE60" s="1418"/>
      <c r="BF60" s="1418"/>
      <c r="BG60" s="1418"/>
      <c r="BH60" s="1418"/>
      <c r="BI60" s="1419"/>
    </row>
    <row r="61" spans="2:61">
      <c r="B61" s="1420" t="s">
        <v>1079</v>
      </c>
      <c r="C61" s="1421"/>
      <c r="D61" s="1421"/>
      <c r="E61" s="1421"/>
      <c r="F61" s="1421"/>
      <c r="G61" s="1421"/>
      <c r="H61" s="1421"/>
      <c r="I61" s="1421"/>
      <c r="J61" s="1421"/>
      <c r="K61" s="1421"/>
      <c r="L61" s="1421"/>
      <c r="M61" s="1421"/>
      <c r="N61" s="1421"/>
      <c r="O61" s="1421"/>
      <c r="P61" s="1421"/>
      <c r="Q61" s="1421"/>
      <c r="R61" s="1421"/>
      <c r="S61" s="1421"/>
      <c r="T61" s="1421"/>
      <c r="U61" s="1421"/>
      <c r="V61" s="1421"/>
      <c r="W61" s="1421"/>
      <c r="X61" s="1421"/>
      <c r="Y61" s="1421"/>
      <c r="Z61" s="1421"/>
      <c r="AA61" s="1421"/>
      <c r="AB61" s="1421"/>
      <c r="AC61" s="1421"/>
      <c r="AD61" s="1422"/>
      <c r="AG61" s="1420" t="s">
        <v>1079</v>
      </c>
      <c r="AH61" s="1421"/>
      <c r="AI61" s="1421"/>
      <c r="AJ61" s="1421"/>
      <c r="AK61" s="1421"/>
      <c r="AL61" s="1421"/>
      <c r="AM61" s="1421"/>
      <c r="AN61" s="1421"/>
      <c r="AO61" s="1421"/>
      <c r="AP61" s="1421"/>
      <c r="AQ61" s="1421"/>
      <c r="AR61" s="1421"/>
      <c r="AS61" s="1421"/>
      <c r="AT61" s="1421"/>
      <c r="AU61" s="1421"/>
      <c r="AV61" s="1421"/>
      <c r="AW61" s="1421"/>
      <c r="AX61" s="1421"/>
      <c r="AY61" s="1421"/>
      <c r="AZ61" s="1421"/>
      <c r="BA61" s="1421"/>
      <c r="BB61" s="1421"/>
      <c r="BC61" s="1421"/>
      <c r="BD61" s="1421"/>
      <c r="BE61" s="1421"/>
      <c r="BF61" s="1421"/>
      <c r="BG61" s="1421"/>
      <c r="BH61" s="1421"/>
      <c r="BI61" s="1422"/>
    </row>
    <row r="62" spans="2:61">
      <c r="B62" s="390" t="s">
        <v>1080</v>
      </c>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82"/>
      <c r="AG62" s="390" t="s">
        <v>1080</v>
      </c>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82"/>
    </row>
    <row r="63" spans="2:61">
      <c r="B63" s="390" t="s">
        <v>1081</v>
      </c>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82"/>
      <c r="AG63" s="390" t="s">
        <v>1081</v>
      </c>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82"/>
    </row>
    <row r="64" spans="2:61">
      <c r="B64" s="390" t="s">
        <v>1082</v>
      </c>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82"/>
      <c r="AG64" s="390" t="s">
        <v>1082</v>
      </c>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82"/>
    </row>
    <row r="65" spans="2:61">
      <c r="B65" s="390" t="s">
        <v>1083</v>
      </c>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82"/>
      <c r="AG65" s="390" t="s">
        <v>1083</v>
      </c>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c r="BF65" s="374"/>
      <c r="BG65" s="374"/>
      <c r="BH65" s="374"/>
      <c r="BI65" s="382"/>
    </row>
    <row r="66" spans="2:61">
      <c r="B66" s="384"/>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5"/>
      <c r="AG66" s="384"/>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385"/>
    </row>
  </sheetData>
  <mergeCells count="298">
    <mergeCell ref="B60:AD60"/>
    <mergeCell ref="AG60:BI60"/>
    <mergeCell ref="B61:AD61"/>
    <mergeCell ref="AG61:BI61"/>
    <mergeCell ref="C54:G54"/>
    <mergeCell ref="H54:AC54"/>
    <mergeCell ref="AH54:AL54"/>
    <mergeCell ref="AM54:BH54"/>
    <mergeCell ref="B57:AD57"/>
    <mergeCell ref="AG57:BI57"/>
    <mergeCell ref="AM52:BC52"/>
    <mergeCell ref="BD52:BH52"/>
    <mergeCell ref="F53:G53"/>
    <mergeCell ref="H53:X53"/>
    <mergeCell ref="Y53:AC53"/>
    <mergeCell ref="AK53:AL53"/>
    <mergeCell ref="AM53:BC53"/>
    <mergeCell ref="BD53:BH53"/>
    <mergeCell ref="AM50:BC50"/>
    <mergeCell ref="BD50:BH50"/>
    <mergeCell ref="F51:G51"/>
    <mergeCell ref="H51:X51"/>
    <mergeCell ref="Y51:AC51"/>
    <mergeCell ref="AK51:AL51"/>
    <mergeCell ref="AM51:BC51"/>
    <mergeCell ref="BD51:BH51"/>
    <mergeCell ref="C50:E53"/>
    <mergeCell ref="F50:G50"/>
    <mergeCell ref="H50:X50"/>
    <mergeCell ref="Y50:AC50"/>
    <mergeCell ref="AH50:AJ53"/>
    <mergeCell ref="AK50:AL50"/>
    <mergeCell ref="F52:G52"/>
    <mergeCell ref="H52:X52"/>
    <mergeCell ref="Y52:AC52"/>
    <mergeCell ref="AK52:AL52"/>
    <mergeCell ref="C49:G49"/>
    <mergeCell ref="H49:X49"/>
    <mergeCell ref="Y49:AC49"/>
    <mergeCell ref="AH49:AL49"/>
    <mergeCell ref="AM49:BC49"/>
    <mergeCell ref="BD49:BH49"/>
    <mergeCell ref="C48:G48"/>
    <mergeCell ref="H48:X48"/>
    <mergeCell ref="Y48:AC48"/>
    <mergeCell ref="AH48:AL48"/>
    <mergeCell ref="AM48:BC48"/>
    <mergeCell ref="BD48:BH48"/>
    <mergeCell ref="AR32:AS32"/>
    <mergeCell ref="AT32:AU32"/>
    <mergeCell ref="AV32:AW32"/>
    <mergeCell ref="AX32:AY32"/>
    <mergeCell ref="AZ32:BC32"/>
    <mergeCell ref="BD32:BE32"/>
    <mergeCell ref="AR31:AS31"/>
    <mergeCell ref="AT31:AU31"/>
    <mergeCell ref="AV31:AW31"/>
    <mergeCell ref="AX31:AY31"/>
    <mergeCell ref="AZ31:BC31"/>
    <mergeCell ref="BD31:BE31"/>
    <mergeCell ref="S31:T31"/>
    <mergeCell ref="U31:X31"/>
    <mergeCell ref="Y31:Z31"/>
    <mergeCell ref="AH31:AK32"/>
    <mergeCell ref="AL31:AN32"/>
    <mergeCell ref="AO31:AQ31"/>
    <mergeCell ref="S32:T32"/>
    <mergeCell ref="U32:X32"/>
    <mergeCell ref="Y32:Z32"/>
    <mergeCell ref="AO32:AQ32"/>
    <mergeCell ref="C31:F32"/>
    <mergeCell ref="G31:I32"/>
    <mergeCell ref="J31:L31"/>
    <mergeCell ref="M31:N31"/>
    <mergeCell ref="O31:P31"/>
    <mergeCell ref="Q31:R31"/>
    <mergeCell ref="J32:L32"/>
    <mergeCell ref="M32:N32"/>
    <mergeCell ref="O32:P32"/>
    <mergeCell ref="Q32:R32"/>
    <mergeCell ref="AX30:AY30"/>
    <mergeCell ref="AZ30:BC30"/>
    <mergeCell ref="BD30:BE30"/>
    <mergeCell ref="S30:T30"/>
    <mergeCell ref="U30:X30"/>
    <mergeCell ref="Y30:Z30"/>
    <mergeCell ref="AH30:AK30"/>
    <mergeCell ref="AL30:AN30"/>
    <mergeCell ref="AO30:AQ30"/>
    <mergeCell ref="C30:F30"/>
    <mergeCell ref="G30:I30"/>
    <mergeCell ref="J30:L30"/>
    <mergeCell ref="M30:N30"/>
    <mergeCell ref="O30:P30"/>
    <mergeCell ref="Q30:R30"/>
    <mergeCell ref="AR29:AS29"/>
    <mergeCell ref="AT29:AU29"/>
    <mergeCell ref="AV29:AW29"/>
    <mergeCell ref="D29:F29"/>
    <mergeCell ref="G29:I29"/>
    <mergeCell ref="J29:L29"/>
    <mergeCell ref="M29:N29"/>
    <mergeCell ref="O29:P29"/>
    <mergeCell ref="Q29:R29"/>
    <mergeCell ref="AR30:AS30"/>
    <mergeCell ref="AT30:AU30"/>
    <mergeCell ref="AV30:AW30"/>
    <mergeCell ref="AX29:AY29"/>
    <mergeCell ref="AZ29:BC29"/>
    <mergeCell ref="BD29:BE29"/>
    <mergeCell ref="S29:T29"/>
    <mergeCell ref="U29:X29"/>
    <mergeCell ref="Y29:Z29"/>
    <mergeCell ref="AI29:AK29"/>
    <mergeCell ref="AL29:AN29"/>
    <mergeCell ref="AO29:AQ29"/>
    <mergeCell ref="AX28:AY28"/>
    <mergeCell ref="AZ28:BC28"/>
    <mergeCell ref="BD28:BE28"/>
    <mergeCell ref="S28:T28"/>
    <mergeCell ref="U28:X28"/>
    <mergeCell ref="Y28:Z28"/>
    <mergeCell ref="AI28:AK28"/>
    <mergeCell ref="AL28:AN28"/>
    <mergeCell ref="AO28:AQ28"/>
    <mergeCell ref="D28:F28"/>
    <mergeCell ref="G28:I28"/>
    <mergeCell ref="J28:L28"/>
    <mergeCell ref="M28:N28"/>
    <mergeCell ref="O28:P28"/>
    <mergeCell ref="Q28:R28"/>
    <mergeCell ref="AR27:AS27"/>
    <mergeCell ref="AT27:AU27"/>
    <mergeCell ref="AV27:AW27"/>
    <mergeCell ref="D27:F27"/>
    <mergeCell ref="G27:I27"/>
    <mergeCell ref="J27:L27"/>
    <mergeCell ref="M27:N27"/>
    <mergeCell ref="O27:P27"/>
    <mergeCell ref="Q27:R27"/>
    <mergeCell ref="AR28:AS28"/>
    <mergeCell ref="AT28:AU28"/>
    <mergeCell ref="AV28:AW28"/>
    <mergeCell ref="AX27:AY27"/>
    <mergeCell ref="AZ27:BC27"/>
    <mergeCell ref="BD27:BE27"/>
    <mergeCell ref="S27:T27"/>
    <mergeCell ref="U27:X27"/>
    <mergeCell ref="Y27:Z27"/>
    <mergeCell ref="AI27:AK27"/>
    <mergeCell ref="AL27:AN27"/>
    <mergeCell ref="AO27:AQ27"/>
    <mergeCell ref="AO23:AQ25"/>
    <mergeCell ref="AR23:AS25"/>
    <mergeCell ref="AT23:AU25"/>
    <mergeCell ref="AR26:AS26"/>
    <mergeCell ref="AT26:AU26"/>
    <mergeCell ref="AV26:AW26"/>
    <mergeCell ref="AX26:AY26"/>
    <mergeCell ref="AZ26:BC26"/>
    <mergeCell ref="BD26:BE26"/>
    <mergeCell ref="AO26:AQ26"/>
    <mergeCell ref="AL23:AN25"/>
    <mergeCell ref="S24:T25"/>
    <mergeCell ref="U24:X24"/>
    <mergeCell ref="U25:X25"/>
    <mergeCell ref="D26:F26"/>
    <mergeCell ref="G26:I26"/>
    <mergeCell ref="J26:L26"/>
    <mergeCell ref="M26:N26"/>
    <mergeCell ref="O26:P26"/>
    <mergeCell ref="Q26:R26"/>
    <mergeCell ref="S26:T26"/>
    <mergeCell ref="U26:X26"/>
    <mergeCell ref="Y26:Z26"/>
    <mergeCell ref="AI26:AK26"/>
    <mergeCell ref="AL26:AN26"/>
    <mergeCell ref="C23:C25"/>
    <mergeCell ref="D23:F25"/>
    <mergeCell ref="G23:I25"/>
    <mergeCell ref="J23:L25"/>
    <mergeCell ref="M23:N25"/>
    <mergeCell ref="O23:P25"/>
    <mergeCell ref="AU20:AZ20"/>
    <mergeCell ref="BB20:BD20"/>
    <mergeCell ref="BF20:BG20"/>
    <mergeCell ref="E20:I21"/>
    <mergeCell ref="J20:L21"/>
    <mergeCell ref="M20:N21"/>
    <mergeCell ref="O20:O21"/>
    <mergeCell ref="AV23:AW25"/>
    <mergeCell ref="AX23:BC23"/>
    <mergeCell ref="BD23:BE25"/>
    <mergeCell ref="AX24:AY25"/>
    <mergeCell ref="AZ24:BC24"/>
    <mergeCell ref="AZ25:BC25"/>
    <mergeCell ref="Q23:R25"/>
    <mergeCell ref="S23:X23"/>
    <mergeCell ref="Y23:Z25"/>
    <mergeCell ref="AH23:AH25"/>
    <mergeCell ref="AI23:AK25"/>
    <mergeCell ref="E16:I16"/>
    <mergeCell ref="J16:L17"/>
    <mergeCell ref="M16:O17"/>
    <mergeCell ref="AJ16:AN16"/>
    <mergeCell ref="AO16:AQ17"/>
    <mergeCell ref="AR16:AT17"/>
    <mergeCell ref="E17:I17"/>
    <mergeCell ref="AJ17:AN17"/>
    <mergeCell ref="BI20:BI21"/>
    <mergeCell ref="P21:W21"/>
    <mergeCell ref="X21:Y21"/>
    <mergeCell ref="AU21:BB21"/>
    <mergeCell ref="BC21:BD21"/>
    <mergeCell ref="AA20:AB20"/>
    <mergeCell ref="AD20:AD21"/>
    <mergeCell ref="AJ20:AN21"/>
    <mergeCell ref="AO20:AQ21"/>
    <mergeCell ref="AR20:AS21"/>
    <mergeCell ref="AT20:AT21"/>
    <mergeCell ref="P20:U20"/>
    <mergeCell ref="W20:Y20"/>
    <mergeCell ref="AU13:AZ13"/>
    <mergeCell ref="BA13:BC13"/>
    <mergeCell ref="BD13:BD14"/>
    <mergeCell ref="BE13:BF14"/>
    <mergeCell ref="E14:I14"/>
    <mergeCell ref="Q14:R14"/>
    <mergeCell ref="S14:T14"/>
    <mergeCell ref="U14:V14"/>
    <mergeCell ref="AJ14:AN14"/>
    <mergeCell ref="AV14:AW14"/>
    <mergeCell ref="Y13:Y14"/>
    <mergeCell ref="Z13:AA14"/>
    <mergeCell ref="AJ13:AN13"/>
    <mergeCell ref="AO13:AQ14"/>
    <mergeCell ref="AR13:AS14"/>
    <mergeCell ref="AT13:AT14"/>
    <mergeCell ref="E13:I13"/>
    <mergeCell ref="J13:L14"/>
    <mergeCell ref="M13:N14"/>
    <mergeCell ref="O13:O14"/>
    <mergeCell ref="P13:U13"/>
    <mergeCell ref="V13:X13"/>
    <mergeCell ref="AX14:AY14"/>
    <mergeCell ref="AZ14:BA14"/>
    <mergeCell ref="AX9:AZ9"/>
    <mergeCell ref="BE9:BG9"/>
    <mergeCell ref="E11:I11"/>
    <mergeCell ref="J11:L11"/>
    <mergeCell ref="M11:N11"/>
    <mergeCell ref="AJ11:AN11"/>
    <mergeCell ref="AO11:AQ11"/>
    <mergeCell ref="AR11:AS11"/>
    <mergeCell ref="AR7:AS7"/>
    <mergeCell ref="AU7:AV7"/>
    <mergeCell ref="AX7:AY7"/>
    <mergeCell ref="AZ7:BE7"/>
    <mergeCell ref="H9:K9"/>
    <mergeCell ref="L9:M9"/>
    <mergeCell ref="S9:U9"/>
    <mergeCell ref="Z9:AB9"/>
    <mergeCell ref="AM9:AP9"/>
    <mergeCell ref="AQ9:AR9"/>
    <mergeCell ref="BD5:BE5"/>
    <mergeCell ref="H7:K7"/>
    <mergeCell ref="M7:N7"/>
    <mergeCell ref="P7:Q7"/>
    <mergeCell ref="S7:T7"/>
    <mergeCell ref="U7:Z7"/>
    <mergeCell ref="AM7:AP7"/>
    <mergeCell ref="V5:W5"/>
    <mergeCell ref="Y5:Z5"/>
    <mergeCell ref="AG5:AI5"/>
    <mergeCell ref="AJ5:AN5"/>
    <mergeCell ref="AO5:AP5"/>
    <mergeCell ref="AR5:AS5"/>
    <mergeCell ref="B5:D5"/>
    <mergeCell ref="E5:I5"/>
    <mergeCell ref="J5:K5"/>
    <mergeCell ref="M5:N5"/>
    <mergeCell ref="P5:Q5"/>
    <mergeCell ref="S5:T5"/>
    <mergeCell ref="AG3:AY3"/>
    <mergeCell ref="AZ3:BA3"/>
    <mergeCell ref="BB3:BC3"/>
    <mergeCell ref="AU5:AV5"/>
    <mergeCell ref="AX5:AY5"/>
    <mergeCell ref="BA5:BB5"/>
    <mergeCell ref="BD3:BE3"/>
    <mergeCell ref="BF3:BG3"/>
    <mergeCell ref="BH3:BI3"/>
    <mergeCell ref="B3:T3"/>
    <mergeCell ref="U3:V3"/>
    <mergeCell ref="W3:X3"/>
    <mergeCell ref="Y3:Z3"/>
    <mergeCell ref="AA3:AB3"/>
    <mergeCell ref="AC3:AD3"/>
  </mergeCells>
  <phoneticPr fontId="1"/>
  <printOptions horizontalCentered="1"/>
  <pageMargins left="0.39370078740157483" right="0.39370078740157483" top="0.19685039370078741" bottom="0.19685039370078741" header="0.31496062992125984" footer="0.31496062992125984"/>
  <pageSetup paperSize="9" orientation="portrait" blackAndWhite="1" r:id="rId1"/>
  <colBreaks count="2" manualBreakCount="2">
    <brk id="31" max="1048575" man="1"/>
    <brk id="62"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$BL$3:$BL$4</xm:f>
          </x14:formula1>
          <xm:sqref>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AQ65541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AQ131077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AQ196613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AQ262149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AQ327685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AQ393221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AQ458757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AQ524293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AQ589829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AQ655365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AQ720901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AQ786437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AQ851973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AQ917509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AQ983045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AW7 KS7 UO7 AEK7 AOG7 AYC7 BHY7 BRU7 CBQ7 CLM7 CVI7 DFE7 DPA7 DYW7 EIS7 ESO7 FCK7 FMG7 FWC7 GFY7 GPU7 GZQ7 HJM7 HTI7 IDE7 INA7 IWW7 JGS7 JQO7 KAK7 KKG7 KUC7 LDY7 LNU7 LXQ7 MHM7 MRI7 NBE7 NLA7 NUW7 OES7 OOO7 OYK7 PIG7 PSC7 QBY7 QLU7 QVQ7 RFM7 RPI7 RZE7 SJA7 SSW7 TCS7 TMO7 TWK7 UGG7 UQC7 UZY7 VJU7 VTQ7 WDM7 WNI7 WXE7 AW65543 KS65543 UO65543 AEK65543 AOG65543 AYC65543 BHY65543 BRU65543 CBQ65543 CLM65543 CVI65543 DFE65543 DPA65543 DYW65543 EIS65543 ESO65543 FCK65543 FMG65543 FWC65543 GFY65543 GPU65543 GZQ65543 HJM65543 HTI65543 IDE65543 INA65543 IWW65543 JGS65543 JQO65543 KAK65543 KKG65543 KUC65543 LDY65543 LNU65543 LXQ65543 MHM65543 MRI65543 NBE65543 NLA65543 NUW65543 OES65543 OOO65543 OYK65543 PIG65543 PSC65543 QBY65543 QLU65543 QVQ65543 RFM65543 RPI65543 RZE65543 SJA65543 SSW65543 TCS65543 TMO65543 TWK65543 UGG65543 UQC65543 UZY65543 VJU65543 VTQ65543 WDM65543 WNI65543 WXE65543 AW131079 KS131079 UO131079 AEK131079 AOG131079 AYC131079 BHY131079 BRU131079 CBQ131079 CLM131079 CVI131079 DFE131079 DPA131079 DYW131079 EIS131079 ESO131079 FCK131079 FMG131079 FWC131079 GFY131079 GPU131079 GZQ131079 HJM131079 HTI131079 IDE131079 INA131079 IWW131079 JGS131079 JQO131079 KAK131079 KKG131079 KUC131079 LDY131079 LNU131079 LXQ131079 MHM131079 MRI131079 NBE131079 NLA131079 NUW131079 OES131079 OOO131079 OYK131079 PIG131079 PSC131079 QBY131079 QLU131079 QVQ131079 RFM131079 RPI131079 RZE131079 SJA131079 SSW131079 TCS131079 TMO131079 TWK131079 UGG131079 UQC131079 UZY131079 VJU131079 VTQ131079 WDM131079 WNI131079 WXE131079 AW196615 KS196615 UO196615 AEK196615 AOG196615 AYC196615 BHY196615 BRU196615 CBQ196615 CLM196615 CVI196615 DFE196615 DPA196615 DYW196615 EIS196615 ESO196615 FCK196615 FMG196615 FWC196615 GFY196615 GPU196615 GZQ196615 HJM196615 HTI196615 IDE196615 INA196615 IWW196615 JGS196615 JQO196615 KAK196615 KKG196615 KUC196615 LDY196615 LNU196615 LXQ196615 MHM196615 MRI196615 NBE196615 NLA196615 NUW196615 OES196615 OOO196615 OYK196615 PIG196615 PSC196615 QBY196615 QLU196615 QVQ196615 RFM196615 RPI196615 RZE196615 SJA196615 SSW196615 TCS196615 TMO196615 TWK196615 UGG196615 UQC196615 UZY196615 VJU196615 VTQ196615 WDM196615 WNI196615 WXE196615 AW262151 KS262151 UO262151 AEK262151 AOG262151 AYC262151 BHY262151 BRU262151 CBQ262151 CLM262151 CVI262151 DFE262151 DPA262151 DYW262151 EIS262151 ESO262151 FCK262151 FMG262151 FWC262151 GFY262151 GPU262151 GZQ262151 HJM262151 HTI262151 IDE262151 INA262151 IWW262151 JGS262151 JQO262151 KAK262151 KKG262151 KUC262151 LDY262151 LNU262151 LXQ262151 MHM262151 MRI262151 NBE262151 NLA262151 NUW262151 OES262151 OOO262151 OYK262151 PIG262151 PSC262151 QBY262151 QLU262151 QVQ262151 RFM262151 RPI262151 RZE262151 SJA262151 SSW262151 TCS262151 TMO262151 TWK262151 UGG262151 UQC262151 UZY262151 VJU262151 VTQ262151 WDM262151 WNI262151 WXE262151 AW327687 KS327687 UO327687 AEK327687 AOG327687 AYC327687 BHY327687 BRU327687 CBQ327687 CLM327687 CVI327687 DFE327687 DPA327687 DYW327687 EIS327687 ESO327687 FCK327687 FMG327687 FWC327687 GFY327687 GPU327687 GZQ327687 HJM327687 HTI327687 IDE327687 INA327687 IWW327687 JGS327687 JQO327687 KAK327687 KKG327687 KUC327687 LDY327687 LNU327687 LXQ327687 MHM327687 MRI327687 NBE327687 NLA327687 NUW327687 OES327687 OOO327687 OYK327687 PIG327687 PSC327687 QBY327687 QLU327687 QVQ327687 RFM327687 RPI327687 RZE327687 SJA327687 SSW327687 TCS327687 TMO327687 TWK327687 UGG327687 UQC327687 UZY327687 VJU327687 VTQ327687 WDM327687 WNI327687 WXE327687 AW393223 KS393223 UO393223 AEK393223 AOG393223 AYC393223 BHY393223 BRU393223 CBQ393223 CLM393223 CVI393223 DFE393223 DPA393223 DYW393223 EIS393223 ESO393223 FCK393223 FMG393223 FWC393223 GFY393223 GPU393223 GZQ393223 HJM393223 HTI393223 IDE393223 INA393223 IWW393223 JGS393223 JQO393223 KAK393223 KKG393223 KUC393223 LDY393223 LNU393223 LXQ393223 MHM393223 MRI393223 NBE393223 NLA393223 NUW393223 OES393223 OOO393223 OYK393223 PIG393223 PSC393223 QBY393223 QLU393223 QVQ393223 RFM393223 RPI393223 RZE393223 SJA393223 SSW393223 TCS393223 TMO393223 TWK393223 UGG393223 UQC393223 UZY393223 VJU393223 VTQ393223 WDM393223 WNI393223 WXE393223 AW458759 KS458759 UO458759 AEK458759 AOG458759 AYC458759 BHY458759 BRU458759 CBQ458759 CLM458759 CVI458759 DFE458759 DPA458759 DYW458759 EIS458759 ESO458759 FCK458759 FMG458759 FWC458759 GFY458759 GPU458759 GZQ458759 HJM458759 HTI458759 IDE458759 INA458759 IWW458759 JGS458759 JQO458759 KAK458759 KKG458759 KUC458759 LDY458759 LNU458759 LXQ458759 MHM458759 MRI458759 NBE458759 NLA458759 NUW458759 OES458759 OOO458759 OYK458759 PIG458759 PSC458759 QBY458759 QLU458759 QVQ458759 RFM458759 RPI458759 RZE458759 SJA458759 SSW458759 TCS458759 TMO458759 TWK458759 UGG458759 UQC458759 UZY458759 VJU458759 VTQ458759 WDM458759 WNI458759 WXE458759 AW524295 KS524295 UO524295 AEK524295 AOG524295 AYC524295 BHY524295 BRU524295 CBQ524295 CLM524295 CVI524295 DFE524295 DPA524295 DYW524295 EIS524295 ESO524295 FCK524295 FMG524295 FWC524295 GFY524295 GPU524295 GZQ524295 HJM524295 HTI524295 IDE524295 INA524295 IWW524295 JGS524295 JQO524295 KAK524295 KKG524295 KUC524295 LDY524295 LNU524295 LXQ524295 MHM524295 MRI524295 NBE524295 NLA524295 NUW524295 OES524295 OOO524295 OYK524295 PIG524295 PSC524295 QBY524295 QLU524295 QVQ524295 RFM524295 RPI524295 RZE524295 SJA524295 SSW524295 TCS524295 TMO524295 TWK524295 UGG524295 UQC524295 UZY524295 VJU524295 VTQ524295 WDM524295 WNI524295 WXE524295 AW589831 KS589831 UO589831 AEK589831 AOG589831 AYC589831 BHY589831 BRU589831 CBQ589831 CLM589831 CVI589831 DFE589831 DPA589831 DYW589831 EIS589831 ESO589831 FCK589831 FMG589831 FWC589831 GFY589831 GPU589831 GZQ589831 HJM589831 HTI589831 IDE589831 INA589831 IWW589831 JGS589831 JQO589831 KAK589831 KKG589831 KUC589831 LDY589831 LNU589831 LXQ589831 MHM589831 MRI589831 NBE589831 NLA589831 NUW589831 OES589831 OOO589831 OYK589831 PIG589831 PSC589831 QBY589831 QLU589831 QVQ589831 RFM589831 RPI589831 RZE589831 SJA589831 SSW589831 TCS589831 TMO589831 TWK589831 UGG589831 UQC589831 UZY589831 VJU589831 VTQ589831 WDM589831 WNI589831 WXE589831 AW655367 KS655367 UO655367 AEK655367 AOG655367 AYC655367 BHY655367 BRU655367 CBQ655367 CLM655367 CVI655367 DFE655367 DPA655367 DYW655367 EIS655367 ESO655367 FCK655367 FMG655367 FWC655367 GFY655367 GPU655367 GZQ655367 HJM655367 HTI655367 IDE655367 INA655367 IWW655367 JGS655367 JQO655367 KAK655367 KKG655367 KUC655367 LDY655367 LNU655367 LXQ655367 MHM655367 MRI655367 NBE655367 NLA655367 NUW655367 OES655367 OOO655367 OYK655367 PIG655367 PSC655367 QBY655367 QLU655367 QVQ655367 RFM655367 RPI655367 RZE655367 SJA655367 SSW655367 TCS655367 TMO655367 TWK655367 UGG655367 UQC655367 UZY655367 VJU655367 VTQ655367 WDM655367 WNI655367 WXE655367 AW720903 KS720903 UO720903 AEK720903 AOG720903 AYC720903 BHY720903 BRU720903 CBQ720903 CLM720903 CVI720903 DFE720903 DPA720903 DYW720903 EIS720903 ESO720903 FCK720903 FMG720903 FWC720903 GFY720903 GPU720903 GZQ720903 HJM720903 HTI720903 IDE720903 INA720903 IWW720903 JGS720903 JQO720903 KAK720903 KKG720903 KUC720903 LDY720903 LNU720903 LXQ720903 MHM720903 MRI720903 NBE720903 NLA720903 NUW720903 OES720903 OOO720903 OYK720903 PIG720903 PSC720903 QBY720903 QLU720903 QVQ720903 RFM720903 RPI720903 RZE720903 SJA720903 SSW720903 TCS720903 TMO720903 TWK720903 UGG720903 UQC720903 UZY720903 VJU720903 VTQ720903 WDM720903 WNI720903 WXE720903 AW786439 KS786439 UO786439 AEK786439 AOG786439 AYC786439 BHY786439 BRU786439 CBQ786439 CLM786439 CVI786439 DFE786439 DPA786439 DYW786439 EIS786439 ESO786439 FCK786439 FMG786439 FWC786439 GFY786439 GPU786439 GZQ786439 HJM786439 HTI786439 IDE786439 INA786439 IWW786439 JGS786439 JQO786439 KAK786439 KKG786439 KUC786439 LDY786439 LNU786439 LXQ786439 MHM786439 MRI786439 NBE786439 NLA786439 NUW786439 OES786439 OOO786439 OYK786439 PIG786439 PSC786439 QBY786439 QLU786439 QVQ786439 RFM786439 RPI786439 RZE786439 SJA786439 SSW786439 TCS786439 TMO786439 TWK786439 UGG786439 UQC786439 UZY786439 VJU786439 VTQ786439 WDM786439 WNI786439 WXE786439 AW851975 KS851975 UO851975 AEK851975 AOG851975 AYC851975 BHY851975 BRU851975 CBQ851975 CLM851975 CVI851975 DFE851975 DPA851975 DYW851975 EIS851975 ESO851975 FCK851975 FMG851975 FWC851975 GFY851975 GPU851975 GZQ851975 HJM851975 HTI851975 IDE851975 INA851975 IWW851975 JGS851975 JQO851975 KAK851975 KKG851975 KUC851975 LDY851975 LNU851975 LXQ851975 MHM851975 MRI851975 NBE851975 NLA851975 NUW851975 OES851975 OOO851975 OYK851975 PIG851975 PSC851975 QBY851975 QLU851975 QVQ851975 RFM851975 RPI851975 RZE851975 SJA851975 SSW851975 TCS851975 TMO851975 TWK851975 UGG851975 UQC851975 UZY851975 VJU851975 VTQ851975 WDM851975 WNI851975 WXE851975 AW917511 KS917511 UO917511 AEK917511 AOG917511 AYC917511 BHY917511 BRU917511 CBQ917511 CLM917511 CVI917511 DFE917511 DPA917511 DYW917511 EIS917511 ESO917511 FCK917511 FMG917511 FWC917511 GFY917511 GPU917511 GZQ917511 HJM917511 HTI917511 IDE917511 INA917511 IWW917511 JGS917511 JQO917511 KAK917511 KKG917511 KUC917511 LDY917511 LNU917511 LXQ917511 MHM917511 MRI917511 NBE917511 NLA917511 NUW917511 OES917511 OOO917511 OYK917511 PIG917511 PSC917511 QBY917511 QLU917511 QVQ917511 RFM917511 RPI917511 RZE917511 SJA917511 SSW917511 TCS917511 TMO917511 TWK917511 UGG917511 UQC917511 UZY917511 VJU917511 VTQ917511 WDM917511 WNI917511 WXE917511 AW983047 KS983047 UO983047 AEK983047 AOG983047 AYC983047 BHY983047 BRU983047 CBQ983047 CLM983047 CVI983047 DFE983047 DPA983047 DYW983047 EIS983047 ESO983047 FCK983047 FMG983047 FWC983047 GFY983047 GPU983047 GZQ983047 HJM983047 HTI983047 IDE983047 INA983047 IWW983047 JGS983047 JQO983047 KAK983047 KKG983047 KUC983047 LDY983047 LNU983047 LXQ983047 MHM983047 MRI983047 NBE983047 NLA983047 NUW983047 OES983047 OOO983047 OYK983047 PIG983047 PSC983047 QBY983047 QLU983047 QVQ983047 RFM983047 RPI983047 RZE983047 SJA983047 SSW983047 TCS983047 TMO983047 TWK983047 UGG983047 UQC983047 UZY983047 VJU983047 VTQ983047 WDM983047 WNI983047 WXE983047 BC5 KY5 UU5 AEQ5 AOM5 AYI5 BIE5 BSA5 CBW5 CLS5 CVO5 DFK5 DPG5 DZC5 EIY5 ESU5 FCQ5 FMM5 FWI5 GGE5 GQA5 GZW5 HJS5 HTO5 IDK5 ING5 IXC5 JGY5 JQU5 KAQ5 KKM5 KUI5 LEE5 LOA5 LXW5 MHS5 MRO5 NBK5 NLG5 NVC5 OEY5 OOU5 OYQ5 PIM5 PSI5 QCE5 QMA5 QVW5 RFS5 RPO5 RZK5 SJG5 STC5 TCY5 TMU5 TWQ5 UGM5 UQI5 VAE5 VKA5 VTW5 WDS5 WNO5 WXK5 BC65541 KY65541 UU65541 AEQ65541 AOM65541 AYI65541 BIE65541 BSA65541 CBW65541 CLS65541 CVO65541 DFK65541 DPG65541 DZC65541 EIY65541 ESU65541 FCQ65541 FMM65541 FWI65541 GGE65541 GQA65541 GZW65541 HJS65541 HTO65541 IDK65541 ING65541 IXC65541 JGY65541 JQU65541 KAQ65541 KKM65541 KUI65541 LEE65541 LOA65541 LXW65541 MHS65541 MRO65541 NBK65541 NLG65541 NVC65541 OEY65541 OOU65541 OYQ65541 PIM65541 PSI65541 QCE65541 QMA65541 QVW65541 RFS65541 RPO65541 RZK65541 SJG65541 STC65541 TCY65541 TMU65541 TWQ65541 UGM65541 UQI65541 VAE65541 VKA65541 VTW65541 WDS65541 WNO65541 WXK65541 BC131077 KY131077 UU131077 AEQ131077 AOM131077 AYI131077 BIE131077 BSA131077 CBW131077 CLS131077 CVO131077 DFK131077 DPG131077 DZC131077 EIY131077 ESU131077 FCQ131077 FMM131077 FWI131077 GGE131077 GQA131077 GZW131077 HJS131077 HTO131077 IDK131077 ING131077 IXC131077 JGY131077 JQU131077 KAQ131077 KKM131077 KUI131077 LEE131077 LOA131077 LXW131077 MHS131077 MRO131077 NBK131077 NLG131077 NVC131077 OEY131077 OOU131077 OYQ131077 PIM131077 PSI131077 QCE131077 QMA131077 QVW131077 RFS131077 RPO131077 RZK131077 SJG131077 STC131077 TCY131077 TMU131077 TWQ131077 UGM131077 UQI131077 VAE131077 VKA131077 VTW131077 WDS131077 WNO131077 WXK131077 BC196613 KY196613 UU196613 AEQ196613 AOM196613 AYI196613 BIE196613 BSA196613 CBW196613 CLS196613 CVO196613 DFK196613 DPG196613 DZC196613 EIY196613 ESU196613 FCQ196613 FMM196613 FWI196613 GGE196613 GQA196613 GZW196613 HJS196613 HTO196613 IDK196613 ING196613 IXC196613 JGY196613 JQU196613 KAQ196613 KKM196613 KUI196613 LEE196613 LOA196613 LXW196613 MHS196613 MRO196613 NBK196613 NLG196613 NVC196613 OEY196613 OOU196613 OYQ196613 PIM196613 PSI196613 QCE196613 QMA196613 QVW196613 RFS196613 RPO196613 RZK196613 SJG196613 STC196613 TCY196613 TMU196613 TWQ196613 UGM196613 UQI196613 VAE196613 VKA196613 VTW196613 WDS196613 WNO196613 WXK196613 BC262149 KY262149 UU262149 AEQ262149 AOM262149 AYI262149 BIE262149 BSA262149 CBW262149 CLS262149 CVO262149 DFK262149 DPG262149 DZC262149 EIY262149 ESU262149 FCQ262149 FMM262149 FWI262149 GGE262149 GQA262149 GZW262149 HJS262149 HTO262149 IDK262149 ING262149 IXC262149 JGY262149 JQU262149 KAQ262149 KKM262149 KUI262149 LEE262149 LOA262149 LXW262149 MHS262149 MRO262149 NBK262149 NLG262149 NVC262149 OEY262149 OOU262149 OYQ262149 PIM262149 PSI262149 QCE262149 QMA262149 QVW262149 RFS262149 RPO262149 RZK262149 SJG262149 STC262149 TCY262149 TMU262149 TWQ262149 UGM262149 UQI262149 VAE262149 VKA262149 VTW262149 WDS262149 WNO262149 WXK262149 BC327685 KY327685 UU327685 AEQ327685 AOM327685 AYI327685 BIE327685 BSA327685 CBW327685 CLS327685 CVO327685 DFK327685 DPG327685 DZC327685 EIY327685 ESU327685 FCQ327685 FMM327685 FWI327685 GGE327685 GQA327685 GZW327685 HJS327685 HTO327685 IDK327685 ING327685 IXC327685 JGY327685 JQU327685 KAQ327685 KKM327685 KUI327685 LEE327685 LOA327685 LXW327685 MHS327685 MRO327685 NBK327685 NLG327685 NVC327685 OEY327685 OOU327685 OYQ327685 PIM327685 PSI327685 QCE327685 QMA327685 QVW327685 RFS327685 RPO327685 RZK327685 SJG327685 STC327685 TCY327685 TMU327685 TWQ327685 UGM327685 UQI327685 VAE327685 VKA327685 VTW327685 WDS327685 WNO327685 WXK327685 BC393221 KY393221 UU393221 AEQ393221 AOM393221 AYI393221 BIE393221 BSA393221 CBW393221 CLS393221 CVO393221 DFK393221 DPG393221 DZC393221 EIY393221 ESU393221 FCQ393221 FMM393221 FWI393221 GGE393221 GQA393221 GZW393221 HJS393221 HTO393221 IDK393221 ING393221 IXC393221 JGY393221 JQU393221 KAQ393221 KKM393221 KUI393221 LEE393221 LOA393221 LXW393221 MHS393221 MRO393221 NBK393221 NLG393221 NVC393221 OEY393221 OOU393221 OYQ393221 PIM393221 PSI393221 QCE393221 QMA393221 QVW393221 RFS393221 RPO393221 RZK393221 SJG393221 STC393221 TCY393221 TMU393221 TWQ393221 UGM393221 UQI393221 VAE393221 VKA393221 VTW393221 WDS393221 WNO393221 WXK393221 BC458757 KY458757 UU458757 AEQ458757 AOM458757 AYI458757 BIE458757 BSA458757 CBW458757 CLS458757 CVO458757 DFK458757 DPG458757 DZC458757 EIY458757 ESU458757 FCQ458757 FMM458757 FWI458757 GGE458757 GQA458757 GZW458757 HJS458757 HTO458757 IDK458757 ING458757 IXC458757 JGY458757 JQU458757 KAQ458757 KKM458757 KUI458757 LEE458757 LOA458757 LXW458757 MHS458757 MRO458757 NBK458757 NLG458757 NVC458757 OEY458757 OOU458757 OYQ458757 PIM458757 PSI458757 QCE458757 QMA458757 QVW458757 RFS458757 RPO458757 RZK458757 SJG458757 STC458757 TCY458757 TMU458757 TWQ458757 UGM458757 UQI458757 VAE458757 VKA458757 VTW458757 WDS458757 WNO458757 WXK458757 BC524293 KY524293 UU524293 AEQ524293 AOM524293 AYI524293 BIE524293 BSA524293 CBW524293 CLS524293 CVO524293 DFK524293 DPG524293 DZC524293 EIY524293 ESU524293 FCQ524293 FMM524293 FWI524293 GGE524293 GQA524293 GZW524293 HJS524293 HTO524293 IDK524293 ING524293 IXC524293 JGY524293 JQU524293 KAQ524293 KKM524293 KUI524293 LEE524293 LOA524293 LXW524293 MHS524293 MRO524293 NBK524293 NLG524293 NVC524293 OEY524293 OOU524293 OYQ524293 PIM524293 PSI524293 QCE524293 QMA524293 QVW524293 RFS524293 RPO524293 RZK524293 SJG524293 STC524293 TCY524293 TMU524293 TWQ524293 UGM524293 UQI524293 VAE524293 VKA524293 VTW524293 WDS524293 WNO524293 WXK524293 BC589829 KY589829 UU589829 AEQ589829 AOM589829 AYI589829 BIE589829 BSA589829 CBW589829 CLS589829 CVO589829 DFK589829 DPG589829 DZC589829 EIY589829 ESU589829 FCQ589829 FMM589829 FWI589829 GGE589829 GQA589829 GZW589829 HJS589829 HTO589829 IDK589829 ING589829 IXC589829 JGY589829 JQU589829 KAQ589829 KKM589829 KUI589829 LEE589829 LOA589829 LXW589829 MHS589829 MRO589829 NBK589829 NLG589829 NVC589829 OEY589829 OOU589829 OYQ589829 PIM589829 PSI589829 QCE589829 QMA589829 QVW589829 RFS589829 RPO589829 RZK589829 SJG589829 STC589829 TCY589829 TMU589829 TWQ589829 UGM589829 UQI589829 VAE589829 VKA589829 VTW589829 WDS589829 WNO589829 WXK589829 BC655365 KY655365 UU655365 AEQ655365 AOM655365 AYI655365 BIE655365 BSA655365 CBW655365 CLS655365 CVO655365 DFK655365 DPG655365 DZC655365 EIY655365 ESU655365 FCQ655365 FMM655365 FWI655365 GGE655365 GQA655365 GZW655365 HJS655365 HTO655365 IDK655365 ING655365 IXC655365 JGY655365 JQU655365 KAQ655365 KKM655365 KUI655365 LEE655365 LOA655365 LXW655365 MHS655365 MRO655365 NBK655365 NLG655365 NVC655365 OEY655365 OOU655365 OYQ655365 PIM655365 PSI655365 QCE655365 QMA655365 QVW655365 RFS655365 RPO655365 RZK655365 SJG655365 STC655365 TCY655365 TMU655365 TWQ655365 UGM655365 UQI655365 VAE655365 VKA655365 VTW655365 WDS655365 WNO655365 WXK655365 BC720901 KY720901 UU720901 AEQ720901 AOM720901 AYI720901 BIE720901 BSA720901 CBW720901 CLS720901 CVO720901 DFK720901 DPG720901 DZC720901 EIY720901 ESU720901 FCQ720901 FMM720901 FWI720901 GGE720901 GQA720901 GZW720901 HJS720901 HTO720901 IDK720901 ING720901 IXC720901 JGY720901 JQU720901 KAQ720901 KKM720901 KUI720901 LEE720901 LOA720901 LXW720901 MHS720901 MRO720901 NBK720901 NLG720901 NVC720901 OEY720901 OOU720901 OYQ720901 PIM720901 PSI720901 QCE720901 QMA720901 QVW720901 RFS720901 RPO720901 RZK720901 SJG720901 STC720901 TCY720901 TMU720901 TWQ720901 UGM720901 UQI720901 VAE720901 VKA720901 VTW720901 WDS720901 WNO720901 WXK720901 BC786437 KY786437 UU786437 AEQ786437 AOM786437 AYI786437 BIE786437 BSA786437 CBW786437 CLS786437 CVO786437 DFK786437 DPG786437 DZC786437 EIY786437 ESU786437 FCQ786437 FMM786437 FWI786437 GGE786437 GQA786437 GZW786437 HJS786437 HTO786437 IDK786437 ING786437 IXC786437 JGY786437 JQU786437 KAQ786437 KKM786437 KUI786437 LEE786437 LOA786437 LXW786437 MHS786437 MRO786437 NBK786437 NLG786437 NVC786437 OEY786437 OOU786437 OYQ786437 PIM786437 PSI786437 QCE786437 QMA786437 QVW786437 RFS786437 RPO786437 RZK786437 SJG786437 STC786437 TCY786437 TMU786437 TWQ786437 UGM786437 UQI786437 VAE786437 VKA786437 VTW786437 WDS786437 WNO786437 WXK786437 BC851973 KY851973 UU851973 AEQ851973 AOM851973 AYI851973 BIE851973 BSA851973 CBW851973 CLS851973 CVO851973 DFK851973 DPG851973 DZC851973 EIY851973 ESU851973 FCQ851973 FMM851973 FWI851973 GGE851973 GQA851973 GZW851973 HJS851973 HTO851973 IDK851973 ING851973 IXC851973 JGY851973 JQU851973 KAQ851973 KKM851973 KUI851973 LEE851973 LOA851973 LXW851973 MHS851973 MRO851973 NBK851973 NLG851973 NVC851973 OEY851973 OOU851973 OYQ851973 PIM851973 PSI851973 QCE851973 QMA851973 QVW851973 RFS851973 RPO851973 RZK851973 SJG851973 STC851973 TCY851973 TMU851973 TWQ851973 UGM851973 UQI851973 VAE851973 VKA851973 VTW851973 WDS851973 WNO851973 WXK851973 BC917509 KY917509 UU917509 AEQ917509 AOM917509 AYI917509 BIE917509 BSA917509 CBW917509 CLS917509 CVO917509 DFK917509 DPG917509 DZC917509 EIY917509 ESU917509 FCQ917509 FMM917509 FWI917509 GGE917509 GQA917509 GZW917509 HJS917509 HTO917509 IDK917509 ING917509 IXC917509 JGY917509 JQU917509 KAQ917509 KKM917509 KUI917509 LEE917509 LOA917509 LXW917509 MHS917509 MRO917509 NBK917509 NLG917509 NVC917509 OEY917509 OOU917509 OYQ917509 PIM917509 PSI917509 QCE917509 QMA917509 QVW917509 RFS917509 RPO917509 RZK917509 SJG917509 STC917509 TCY917509 TMU917509 TWQ917509 UGM917509 UQI917509 VAE917509 VKA917509 VTW917509 WDS917509 WNO917509 WXK917509 BC983045 KY983045 UU983045 AEQ983045 AOM983045 AYI983045 BIE983045 BSA983045 CBW983045 CLS983045 CVO983045 DFK983045 DPG983045 DZC983045 EIY983045 ESU983045 FCQ983045 FMM983045 FWI983045 GGE983045 GQA983045 GZW983045 HJS983045 HTO983045 IDK983045 ING983045 IXC983045 JGY983045 JQU983045 KAQ983045 KKM983045 KUI983045 LEE983045 LOA983045 LXW983045 MHS983045 MRO983045 NBK983045 NLG983045 NVC983045 OEY983045 OOU983045 OYQ983045 PIM983045 PSI983045 QCE983045 QMA983045 QVW983045 RFS983045 RPO983045 RZK983045 SJG983045 STC983045 TCY983045 TMU983045 TWQ983045 UGM983045 UQI983045 VAE983045 VKA983045 VTW983045 WDS983045 WNO983045 WXK983045 AZ5 KV5 UR5 AEN5 AOJ5 AYF5 BIB5 BRX5 CBT5 CLP5 CVL5 DFH5 DPD5 DYZ5 EIV5 ESR5 FCN5 FMJ5 FWF5 GGB5 GPX5 GZT5 HJP5 HTL5 IDH5 IND5 IWZ5 JGV5 JQR5 KAN5 KKJ5 KUF5 LEB5 LNX5 LXT5 MHP5 MRL5 NBH5 NLD5 NUZ5 OEV5 OOR5 OYN5 PIJ5 PSF5 QCB5 QLX5 QVT5 RFP5 RPL5 RZH5 SJD5 SSZ5 TCV5 TMR5 TWN5 UGJ5 UQF5 VAB5 VJX5 VTT5 WDP5 WNL5 WXH5 AZ65541 KV65541 UR65541 AEN65541 AOJ65541 AYF65541 BIB65541 BRX65541 CBT65541 CLP65541 CVL65541 DFH65541 DPD65541 DYZ65541 EIV65541 ESR65541 FCN65541 FMJ65541 FWF65541 GGB65541 GPX65541 GZT65541 HJP65541 HTL65541 IDH65541 IND65541 IWZ65541 JGV65541 JQR65541 KAN65541 KKJ65541 KUF65541 LEB65541 LNX65541 LXT65541 MHP65541 MRL65541 NBH65541 NLD65541 NUZ65541 OEV65541 OOR65541 OYN65541 PIJ65541 PSF65541 QCB65541 QLX65541 QVT65541 RFP65541 RPL65541 RZH65541 SJD65541 SSZ65541 TCV65541 TMR65541 TWN65541 UGJ65541 UQF65541 VAB65541 VJX65541 VTT65541 WDP65541 WNL65541 WXH65541 AZ131077 KV131077 UR131077 AEN131077 AOJ131077 AYF131077 BIB131077 BRX131077 CBT131077 CLP131077 CVL131077 DFH131077 DPD131077 DYZ131077 EIV131077 ESR131077 FCN131077 FMJ131077 FWF131077 GGB131077 GPX131077 GZT131077 HJP131077 HTL131077 IDH131077 IND131077 IWZ131077 JGV131077 JQR131077 KAN131077 KKJ131077 KUF131077 LEB131077 LNX131077 LXT131077 MHP131077 MRL131077 NBH131077 NLD131077 NUZ131077 OEV131077 OOR131077 OYN131077 PIJ131077 PSF131077 QCB131077 QLX131077 QVT131077 RFP131077 RPL131077 RZH131077 SJD131077 SSZ131077 TCV131077 TMR131077 TWN131077 UGJ131077 UQF131077 VAB131077 VJX131077 VTT131077 WDP131077 WNL131077 WXH131077 AZ196613 KV196613 UR196613 AEN196613 AOJ196613 AYF196613 BIB196613 BRX196613 CBT196613 CLP196613 CVL196613 DFH196613 DPD196613 DYZ196613 EIV196613 ESR196613 FCN196613 FMJ196613 FWF196613 GGB196613 GPX196613 GZT196613 HJP196613 HTL196613 IDH196613 IND196613 IWZ196613 JGV196613 JQR196613 KAN196613 KKJ196613 KUF196613 LEB196613 LNX196613 LXT196613 MHP196613 MRL196613 NBH196613 NLD196613 NUZ196613 OEV196613 OOR196613 OYN196613 PIJ196613 PSF196613 QCB196613 QLX196613 QVT196613 RFP196613 RPL196613 RZH196613 SJD196613 SSZ196613 TCV196613 TMR196613 TWN196613 UGJ196613 UQF196613 VAB196613 VJX196613 VTT196613 WDP196613 WNL196613 WXH196613 AZ262149 KV262149 UR262149 AEN262149 AOJ262149 AYF262149 BIB262149 BRX262149 CBT262149 CLP262149 CVL262149 DFH262149 DPD262149 DYZ262149 EIV262149 ESR262149 FCN262149 FMJ262149 FWF262149 GGB262149 GPX262149 GZT262149 HJP262149 HTL262149 IDH262149 IND262149 IWZ262149 JGV262149 JQR262149 KAN262149 KKJ262149 KUF262149 LEB262149 LNX262149 LXT262149 MHP262149 MRL262149 NBH262149 NLD262149 NUZ262149 OEV262149 OOR262149 OYN262149 PIJ262149 PSF262149 QCB262149 QLX262149 QVT262149 RFP262149 RPL262149 RZH262149 SJD262149 SSZ262149 TCV262149 TMR262149 TWN262149 UGJ262149 UQF262149 VAB262149 VJX262149 VTT262149 WDP262149 WNL262149 WXH262149 AZ327685 KV327685 UR327685 AEN327685 AOJ327685 AYF327685 BIB327685 BRX327685 CBT327685 CLP327685 CVL327685 DFH327685 DPD327685 DYZ327685 EIV327685 ESR327685 FCN327685 FMJ327685 FWF327685 GGB327685 GPX327685 GZT327685 HJP327685 HTL327685 IDH327685 IND327685 IWZ327685 JGV327685 JQR327685 KAN327685 KKJ327685 KUF327685 LEB327685 LNX327685 LXT327685 MHP327685 MRL327685 NBH327685 NLD327685 NUZ327685 OEV327685 OOR327685 OYN327685 PIJ327685 PSF327685 QCB327685 QLX327685 QVT327685 RFP327685 RPL327685 RZH327685 SJD327685 SSZ327685 TCV327685 TMR327685 TWN327685 UGJ327685 UQF327685 VAB327685 VJX327685 VTT327685 WDP327685 WNL327685 WXH327685 AZ393221 KV393221 UR393221 AEN393221 AOJ393221 AYF393221 BIB393221 BRX393221 CBT393221 CLP393221 CVL393221 DFH393221 DPD393221 DYZ393221 EIV393221 ESR393221 FCN393221 FMJ393221 FWF393221 GGB393221 GPX393221 GZT393221 HJP393221 HTL393221 IDH393221 IND393221 IWZ393221 JGV393221 JQR393221 KAN393221 KKJ393221 KUF393221 LEB393221 LNX393221 LXT393221 MHP393221 MRL393221 NBH393221 NLD393221 NUZ393221 OEV393221 OOR393221 OYN393221 PIJ393221 PSF393221 QCB393221 QLX393221 QVT393221 RFP393221 RPL393221 RZH393221 SJD393221 SSZ393221 TCV393221 TMR393221 TWN393221 UGJ393221 UQF393221 VAB393221 VJX393221 VTT393221 WDP393221 WNL393221 WXH393221 AZ458757 KV458757 UR458757 AEN458757 AOJ458757 AYF458757 BIB458757 BRX458757 CBT458757 CLP458757 CVL458757 DFH458757 DPD458757 DYZ458757 EIV458757 ESR458757 FCN458757 FMJ458757 FWF458757 GGB458757 GPX458757 GZT458757 HJP458757 HTL458757 IDH458757 IND458757 IWZ458757 JGV458757 JQR458757 KAN458757 KKJ458757 KUF458757 LEB458757 LNX458757 LXT458757 MHP458757 MRL458757 NBH458757 NLD458757 NUZ458757 OEV458757 OOR458757 OYN458757 PIJ458757 PSF458757 QCB458757 QLX458757 QVT458757 RFP458757 RPL458757 RZH458757 SJD458757 SSZ458757 TCV458757 TMR458757 TWN458757 UGJ458757 UQF458757 VAB458757 VJX458757 VTT458757 WDP458757 WNL458757 WXH458757 AZ524293 KV524293 UR524293 AEN524293 AOJ524293 AYF524293 BIB524293 BRX524293 CBT524293 CLP524293 CVL524293 DFH524293 DPD524293 DYZ524293 EIV524293 ESR524293 FCN524293 FMJ524293 FWF524293 GGB524293 GPX524293 GZT524293 HJP524293 HTL524293 IDH524293 IND524293 IWZ524293 JGV524293 JQR524293 KAN524293 KKJ524293 KUF524293 LEB524293 LNX524293 LXT524293 MHP524293 MRL524293 NBH524293 NLD524293 NUZ524293 OEV524293 OOR524293 OYN524293 PIJ524293 PSF524293 QCB524293 QLX524293 QVT524293 RFP524293 RPL524293 RZH524293 SJD524293 SSZ524293 TCV524293 TMR524293 TWN524293 UGJ524293 UQF524293 VAB524293 VJX524293 VTT524293 WDP524293 WNL524293 WXH524293 AZ589829 KV589829 UR589829 AEN589829 AOJ589829 AYF589829 BIB589829 BRX589829 CBT589829 CLP589829 CVL589829 DFH589829 DPD589829 DYZ589829 EIV589829 ESR589829 FCN589829 FMJ589829 FWF589829 GGB589829 GPX589829 GZT589829 HJP589829 HTL589829 IDH589829 IND589829 IWZ589829 JGV589829 JQR589829 KAN589829 KKJ589829 KUF589829 LEB589829 LNX589829 LXT589829 MHP589829 MRL589829 NBH589829 NLD589829 NUZ589829 OEV589829 OOR589829 OYN589829 PIJ589829 PSF589829 QCB589829 QLX589829 QVT589829 RFP589829 RPL589829 RZH589829 SJD589829 SSZ589829 TCV589829 TMR589829 TWN589829 UGJ589829 UQF589829 VAB589829 VJX589829 VTT589829 WDP589829 WNL589829 WXH589829 AZ655365 KV655365 UR655365 AEN655365 AOJ655365 AYF655365 BIB655365 BRX655365 CBT655365 CLP655365 CVL655365 DFH655365 DPD655365 DYZ655365 EIV655365 ESR655365 FCN655365 FMJ655365 FWF655365 GGB655365 GPX655365 GZT655365 HJP655365 HTL655365 IDH655365 IND655365 IWZ655365 JGV655365 JQR655365 KAN655365 KKJ655365 KUF655365 LEB655365 LNX655365 LXT655365 MHP655365 MRL655365 NBH655365 NLD655365 NUZ655365 OEV655365 OOR655365 OYN655365 PIJ655365 PSF655365 QCB655365 QLX655365 QVT655365 RFP655365 RPL655365 RZH655365 SJD655365 SSZ655365 TCV655365 TMR655365 TWN655365 UGJ655365 UQF655365 VAB655365 VJX655365 VTT655365 WDP655365 WNL655365 WXH655365 AZ720901 KV720901 UR720901 AEN720901 AOJ720901 AYF720901 BIB720901 BRX720901 CBT720901 CLP720901 CVL720901 DFH720901 DPD720901 DYZ720901 EIV720901 ESR720901 FCN720901 FMJ720901 FWF720901 GGB720901 GPX720901 GZT720901 HJP720901 HTL720901 IDH720901 IND720901 IWZ720901 JGV720901 JQR720901 KAN720901 KKJ720901 KUF720901 LEB720901 LNX720901 LXT720901 MHP720901 MRL720901 NBH720901 NLD720901 NUZ720901 OEV720901 OOR720901 OYN720901 PIJ720901 PSF720901 QCB720901 QLX720901 QVT720901 RFP720901 RPL720901 RZH720901 SJD720901 SSZ720901 TCV720901 TMR720901 TWN720901 UGJ720901 UQF720901 VAB720901 VJX720901 VTT720901 WDP720901 WNL720901 WXH720901 AZ786437 KV786437 UR786437 AEN786437 AOJ786437 AYF786437 BIB786437 BRX786437 CBT786437 CLP786437 CVL786437 DFH786437 DPD786437 DYZ786437 EIV786437 ESR786437 FCN786437 FMJ786437 FWF786437 GGB786437 GPX786437 GZT786437 HJP786437 HTL786437 IDH786437 IND786437 IWZ786437 JGV786437 JQR786437 KAN786437 KKJ786437 KUF786437 LEB786437 LNX786437 LXT786437 MHP786437 MRL786437 NBH786437 NLD786437 NUZ786437 OEV786437 OOR786437 OYN786437 PIJ786437 PSF786437 QCB786437 QLX786437 QVT786437 RFP786437 RPL786437 RZH786437 SJD786437 SSZ786437 TCV786437 TMR786437 TWN786437 UGJ786437 UQF786437 VAB786437 VJX786437 VTT786437 WDP786437 WNL786437 WXH786437 AZ851973 KV851973 UR851973 AEN851973 AOJ851973 AYF851973 BIB851973 BRX851973 CBT851973 CLP851973 CVL851973 DFH851973 DPD851973 DYZ851973 EIV851973 ESR851973 FCN851973 FMJ851973 FWF851973 GGB851973 GPX851973 GZT851973 HJP851973 HTL851973 IDH851973 IND851973 IWZ851973 JGV851973 JQR851973 KAN851973 KKJ851973 KUF851973 LEB851973 LNX851973 LXT851973 MHP851973 MRL851973 NBH851973 NLD851973 NUZ851973 OEV851973 OOR851973 OYN851973 PIJ851973 PSF851973 QCB851973 QLX851973 QVT851973 RFP851973 RPL851973 RZH851973 SJD851973 SSZ851973 TCV851973 TMR851973 TWN851973 UGJ851973 UQF851973 VAB851973 VJX851973 VTT851973 WDP851973 WNL851973 WXH851973 AZ917509 KV917509 UR917509 AEN917509 AOJ917509 AYF917509 BIB917509 BRX917509 CBT917509 CLP917509 CVL917509 DFH917509 DPD917509 DYZ917509 EIV917509 ESR917509 FCN917509 FMJ917509 FWF917509 GGB917509 GPX917509 GZT917509 HJP917509 HTL917509 IDH917509 IND917509 IWZ917509 JGV917509 JQR917509 KAN917509 KKJ917509 KUF917509 LEB917509 LNX917509 LXT917509 MHP917509 MRL917509 NBH917509 NLD917509 NUZ917509 OEV917509 OOR917509 OYN917509 PIJ917509 PSF917509 QCB917509 QLX917509 QVT917509 RFP917509 RPL917509 RZH917509 SJD917509 SSZ917509 TCV917509 TMR917509 TWN917509 UGJ917509 UQF917509 VAB917509 VJX917509 VTT917509 WDP917509 WNL917509 WXH917509 AZ983045 KV983045 UR983045 AEN983045 AOJ983045 AYF983045 BIB983045 BRX983045 CBT983045 CLP983045 CVL983045 DFH983045 DPD983045 DYZ983045 EIV983045 ESR983045 FCN983045 FMJ983045 FWF983045 GGB983045 GPX983045 GZT983045 HJP983045 HTL983045 IDH983045 IND983045 IWZ983045 JGV983045 JQR983045 KAN983045 KKJ983045 KUF983045 LEB983045 LNX983045 LXT983045 MHP983045 MRL983045 NBH983045 NLD983045 NUZ983045 OEV983045 OOR983045 OYN983045 PIJ983045 PSF983045 QCB983045 QLX983045 QVT983045 RFP983045 RPL983045 RZH983045 SJD983045 SSZ983045 TCV983045 TMR983045 TWN983045 UGJ983045 UQF983045 VAB983045 VJX983045 VTT983045 WDP983045 WNL983045 WXH983045 AW5 KS5 UO5 AEK5 AOG5 AYC5 BHY5 BRU5 CBQ5 CLM5 CVI5 DFE5 DPA5 DYW5 EIS5 ESO5 FCK5 FMG5 FWC5 GFY5 GPU5 GZQ5 HJM5 HTI5 IDE5 INA5 IWW5 JGS5 JQO5 KAK5 KKG5 KUC5 LDY5 LNU5 LXQ5 MHM5 MRI5 NBE5 NLA5 NUW5 OES5 OOO5 OYK5 PIG5 PSC5 QBY5 QLU5 QVQ5 RFM5 RPI5 RZE5 SJA5 SSW5 TCS5 TMO5 TWK5 UGG5 UQC5 UZY5 VJU5 VTQ5 WDM5 WNI5 WXE5 AW65541 KS65541 UO65541 AEK65541 AOG65541 AYC65541 BHY65541 BRU65541 CBQ65541 CLM65541 CVI65541 DFE65541 DPA65541 DYW65541 EIS65541 ESO65541 FCK65541 FMG65541 FWC65541 GFY65541 GPU65541 GZQ65541 HJM65541 HTI65541 IDE65541 INA65541 IWW65541 JGS65541 JQO65541 KAK65541 KKG65541 KUC65541 LDY65541 LNU65541 LXQ65541 MHM65541 MRI65541 NBE65541 NLA65541 NUW65541 OES65541 OOO65541 OYK65541 PIG65541 PSC65541 QBY65541 QLU65541 QVQ65541 RFM65541 RPI65541 RZE65541 SJA65541 SSW65541 TCS65541 TMO65541 TWK65541 UGG65541 UQC65541 UZY65541 VJU65541 VTQ65541 WDM65541 WNI65541 WXE65541 AW131077 KS131077 UO131077 AEK131077 AOG131077 AYC131077 BHY131077 BRU131077 CBQ131077 CLM131077 CVI131077 DFE131077 DPA131077 DYW131077 EIS131077 ESO131077 FCK131077 FMG131077 FWC131077 GFY131077 GPU131077 GZQ131077 HJM131077 HTI131077 IDE131077 INA131077 IWW131077 JGS131077 JQO131077 KAK131077 KKG131077 KUC131077 LDY131077 LNU131077 LXQ131077 MHM131077 MRI131077 NBE131077 NLA131077 NUW131077 OES131077 OOO131077 OYK131077 PIG131077 PSC131077 QBY131077 QLU131077 QVQ131077 RFM131077 RPI131077 RZE131077 SJA131077 SSW131077 TCS131077 TMO131077 TWK131077 UGG131077 UQC131077 UZY131077 VJU131077 VTQ131077 WDM131077 WNI131077 WXE131077 AW196613 KS196613 UO196613 AEK196613 AOG196613 AYC196613 BHY196613 BRU196613 CBQ196613 CLM196613 CVI196613 DFE196613 DPA196613 DYW196613 EIS196613 ESO196613 FCK196613 FMG196613 FWC196613 GFY196613 GPU196613 GZQ196613 HJM196613 HTI196613 IDE196613 INA196613 IWW196613 JGS196613 JQO196613 KAK196613 KKG196613 KUC196613 LDY196613 LNU196613 LXQ196613 MHM196613 MRI196613 NBE196613 NLA196613 NUW196613 OES196613 OOO196613 OYK196613 PIG196613 PSC196613 QBY196613 QLU196613 QVQ196613 RFM196613 RPI196613 RZE196613 SJA196613 SSW196613 TCS196613 TMO196613 TWK196613 UGG196613 UQC196613 UZY196613 VJU196613 VTQ196613 WDM196613 WNI196613 WXE196613 AW262149 KS262149 UO262149 AEK262149 AOG262149 AYC262149 BHY262149 BRU262149 CBQ262149 CLM262149 CVI262149 DFE262149 DPA262149 DYW262149 EIS262149 ESO262149 FCK262149 FMG262149 FWC262149 GFY262149 GPU262149 GZQ262149 HJM262149 HTI262149 IDE262149 INA262149 IWW262149 JGS262149 JQO262149 KAK262149 KKG262149 KUC262149 LDY262149 LNU262149 LXQ262149 MHM262149 MRI262149 NBE262149 NLA262149 NUW262149 OES262149 OOO262149 OYK262149 PIG262149 PSC262149 QBY262149 QLU262149 QVQ262149 RFM262149 RPI262149 RZE262149 SJA262149 SSW262149 TCS262149 TMO262149 TWK262149 UGG262149 UQC262149 UZY262149 VJU262149 VTQ262149 WDM262149 WNI262149 WXE262149 AW327685 KS327685 UO327685 AEK327685 AOG327685 AYC327685 BHY327685 BRU327685 CBQ327685 CLM327685 CVI327685 DFE327685 DPA327685 DYW327685 EIS327685 ESO327685 FCK327685 FMG327685 FWC327685 GFY327685 GPU327685 GZQ327685 HJM327685 HTI327685 IDE327685 INA327685 IWW327685 JGS327685 JQO327685 KAK327685 KKG327685 KUC327685 LDY327685 LNU327685 LXQ327685 MHM327685 MRI327685 NBE327685 NLA327685 NUW327685 OES327685 OOO327685 OYK327685 PIG327685 PSC327685 QBY327685 QLU327685 QVQ327685 RFM327685 RPI327685 RZE327685 SJA327685 SSW327685 TCS327685 TMO327685 TWK327685 UGG327685 UQC327685 UZY327685 VJU327685 VTQ327685 WDM327685 WNI327685 WXE327685 AW393221 KS393221 UO393221 AEK393221 AOG393221 AYC393221 BHY393221 BRU393221 CBQ393221 CLM393221 CVI393221 DFE393221 DPA393221 DYW393221 EIS393221 ESO393221 FCK393221 FMG393221 FWC393221 GFY393221 GPU393221 GZQ393221 HJM393221 HTI393221 IDE393221 INA393221 IWW393221 JGS393221 JQO393221 KAK393221 KKG393221 KUC393221 LDY393221 LNU393221 LXQ393221 MHM393221 MRI393221 NBE393221 NLA393221 NUW393221 OES393221 OOO393221 OYK393221 PIG393221 PSC393221 QBY393221 QLU393221 QVQ393221 RFM393221 RPI393221 RZE393221 SJA393221 SSW393221 TCS393221 TMO393221 TWK393221 UGG393221 UQC393221 UZY393221 VJU393221 VTQ393221 WDM393221 WNI393221 WXE393221 AW458757 KS458757 UO458757 AEK458757 AOG458757 AYC458757 BHY458757 BRU458757 CBQ458757 CLM458757 CVI458757 DFE458757 DPA458757 DYW458757 EIS458757 ESO458757 FCK458757 FMG458757 FWC458757 GFY458757 GPU458757 GZQ458757 HJM458757 HTI458757 IDE458757 INA458757 IWW458757 JGS458757 JQO458757 KAK458757 KKG458757 KUC458757 LDY458757 LNU458757 LXQ458757 MHM458757 MRI458757 NBE458757 NLA458757 NUW458757 OES458757 OOO458757 OYK458757 PIG458757 PSC458757 QBY458757 QLU458757 QVQ458757 RFM458757 RPI458757 RZE458757 SJA458757 SSW458757 TCS458757 TMO458757 TWK458757 UGG458757 UQC458757 UZY458757 VJU458757 VTQ458757 WDM458757 WNI458757 WXE458757 AW524293 KS524293 UO524293 AEK524293 AOG524293 AYC524293 BHY524293 BRU524293 CBQ524293 CLM524293 CVI524293 DFE524293 DPA524293 DYW524293 EIS524293 ESO524293 FCK524293 FMG524293 FWC524293 GFY524293 GPU524293 GZQ524293 HJM524293 HTI524293 IDE524293 INA524293 IWW524293 JGS524293 JQO524293 KAK524293 KKG524293 KUC524293 LDY524293 LNU524293 LXQ524293 MHM524293 MRI524293 NBE524293 NLA524293 NUW524293 OES524293 OOO524293 OYK524293 PIG524293 PSC524293 QBY524293 QLU524293 QVQ524293 RFM524293 RPI524293 RZE524293 SJA524293 SSW524293 TCS524293 TMO524293 TWK524293 UGG524293 UQC524293 UZY524293 VJU524293 VTQ524293 WDM524293 WNI524293 WXE524293 AW589829 KS589829 UO589829 AEK589829 AOG589829 AYC589829 BHY589829 BRU589829 CBQ589829 CLM589829 CVI589829 DFE589829 DPA589829 DYW589829 EIS589829 ESO589829 FCK589829 FMG589829 FWC589829 GFY589829 GPU589829 GZQ589829 HJM589829 HTI589829 IDE589829 INA589829 IWW589829 JGS589829 JQO589829 KAK589829 KKG589829 KUC589829 LDY589829 LNU589829 LXQ589829 MHM589829 MRI589829 NBE589829 NLA589829 NUW589829 OES589829 OOO589829 OYK589829 PIG589829 PSC589829 QBY589829 QLU589829 QVQ589829 RFM589829 RPI589829 RZE589829 SJA589829 SSW589829 TCS589829 TMO589829 TWK589829 UGG589829 UQC589829 UZY589829 VJU589829 VTQ589829 WDM589829 WNI589829 WXE589829 AW655365 KS655365 UO655365 AEK655365 AOG655365 AYC655365 BHY655365 BRU655365 CBQ655365 CLM655365 CVI655365 DFE655365 DPA655365 DYW655365 EIS655365 ESO655365 FCK655365 FMG655365 FWC655365 GFY655365 GPU655365 GZQ655365 HJM655365 HTI655365 IDE655365 INA655365 IWW655365 JGS655365 JQO655365 KAK655365 KKG655365 KUC655365 LDY655365 LNU655365 LXQ655365 MHM655365 MRI655365 NBE655365 NLA655365 NUW655365 OES655365 OOO655365 OYK655365 PIG655365 PSC655365 QBY655365 QLU655365 QVQ655365 RFM655365 RPI655365 RZE655365 SJA655365 SSW655365 TCS655365 TMO655365 TWK655365 UGG655365 UQC655365 UZY655365 VJU655365 VTQ655365 WDM655365 WNI655365 WXE655365 AW720901 KS720901 UO720901 AEK720901 AOG720901 AYC720901 BHY720901 BRU720901 CBQ720901 CLM720901 CVI720901 DFE720901 DPA720901 DYW720901 EIS720901 ESO720901 FCK720901 FMG720901 FWC720901 GFY720901 GPU720901 GZQ720901 HJM720901 HTI720901 IDE720901 INA720901 IWW720901 JGS720901 JQO720901 KAK720901 KKG720901 KUC720901 LDY720901 LNU720901 LXQ720901 MHM720901 MRI720901 NBE720901 NLA720901 NUW720901 OES720901 OOO720901 OYK720901 PIG720901 PSC720901 QBY720901 QLU720901 QVQ720901 RFM720901 RPI720901 RZE720901 SJA720901 SSW720901 TCS720901 TMO720901 TWK720901 UGG720901 UQC720901 UZY720901 VJU720901 VTQ720901 WDM720901 WNI720901 WXE720901 AW786437 KS786437 UO786437 AEK786437 AOG786437 AYC786437 BHY786437 BRU786437 CBQ786437 CLM786437 CVI786437 DFE786437 DPA786437 DYW786437 EIS786437 ESO786437 FCK786437 FMG786437 FWC786437 GFY786437 GPU786437 GZQ786437 HJM786437 HTI786437 IDE786437 INA786437 IWW786437 JGS786437 JQO786437 KAK786437 KKG786437 KUC786437 LDY786437 LNU786437 LXQ786437 MHM786437 MRI786437 NBE786437 NLA786437 NUW786437 OES786437 OOO786437 OYK786437 PIG786437 PSC786437 QBY786437 QLU786437 QVQ786437 RFM786437 RPI786437 RZE786437 SJA786437 SSW786437 TCS786437 TMO786437 TWK786437 UGG786437 UQC786437 UZY786437 VJU786437 VTQ786437 WDM786437 WNI786437 WXE786437 AW851973 KS851973 UO851973 AEK851973 AOG851973 AYC851973 BHY851973 BRU851973 CBQ851973 CLM851973 CVI851973 DFE851973 DPA851973 DYW851973 EIS851973 ESO851973 FCK851973 FMG851973 FWC851973 GFY851973 GPU851973 GZQ851973 HJM851973 HTI851973 IDE851973 INA851973 IWW851973 JGS851973 JQO851973 KAK851973 KKG851973 KUC851973 LDY851973 LNU851973 LXQ851973 MHM851973 MRI851973 NBE851973 NLA851973 NUW851973 OES851973 OOO851973 OYK851973 PIG851973 PSC851973 QBY851973 QLU851973 QVQ851973 RFM851973 RPI851973 RZE851973 SJA851973 SSW851973 TCS851973 TMO851973 TWK851973 UGG851973 UQC851973 UZY851973 VJU851973 VTQ851973 WDM851973 WNI851973 WXE851973 AW917509 KS917509 UO917509 AEK917509 AOG917509 AYC917509 BHY917509 BRU917509 CBQ917509 CLM917509 CVI917509 DFE917509 DPA917509 DYW917509 EIS917509 ESO917509 FCK917509 FMG917509 FWC917509 GFY917509 GPU917509 GZQ917509 HJM917509 HTI917509 IDE917509 INA917509 IWW917509 JGS917509 JQO917509 KAK917509 KKG917509 KUC917509 LDY917509 LNU917509 LXQ917509 MHM917509 MRI917509 NBE917509 NLA917509 NUW917509 OES917509 OOO917509 OYK917509 PIG917509 PSC917509 QBY917509 QLU917509 QVQ917509 RFM917509 RPI917509 RZE917509 SJA917509 SSW917509 TCS917509 TMO917509 TWK917509 UGG917509 UQC917509 UZY917509 VJU917509 VTQ917509 WDM917509 WNI917509 WXE917509 AW983045 KS983045 UO983045 AEK983045 AOG983045 AYC983045 BHY983045 BRU983045 CBQ983045 CLM983045 CVI983045 DFE983045 DPA983045 DYW983045 EIS983045 ESO983045 FCK983045 FMG983045 FWC983045 GFY983045 GPU983045 GZQ983045 HJM983045 HTI983045 IDE983045 INA983045 IWW983045 JGS983045 JQO983045 KAK983045 KKG983045 KUC983045 LDY983045 LNU983045 LXQ983045 MHM983045 MRI983045 NBE983045 NLA983045 NUW983045 OES983045 OOO983045 OYK983045 PIG983045 PSC983045 QBY983045 QLU983045 QVQ983045 RFM983045 RPI983045 RZE983045 SJA983045 SSW983045 TCS983045 TMO983045 TWK983045 UGG983045 UQC983045 UZY983045 VJU983045 VTQ983045 WDM983045 WNI983045 WXE983045 AT5 KP5 UL5 AEH5 AOD5 AXZ5 BHV5 BRR5 CBN5 CLJ5 CVF5 DFB5 DOX5 DYT5 EIP5 ESL5 FCH5 FMD5 FVZ5 GFV5 GPR5 GZN5 HJJ5 HTF5 IDB5 IMX5 IWT5 JGP5 JQL5 KAH5 KKD5 KTZ5 LDV5 LNR5 LXN5 MHJ5 MRF5 NBB5 NKX5 NUT5 OEP5 OOL5 OYH5 PID5 PRZ5 QBV5 QLR5 QVN5 RFJ5 RPF5 RZB5 SIX5 SST5 TCP5 TML5 TWH5 UGD5 UPZ5 UZV5 VJR5 VTN5 WDJ5 WNF5 WXB5 AT65541 KP65541 UL65541 AEH65541 AOD65541 AXZ65541 BHV65541 BRR65541 CBN65541 CLJ65541 CVF65541 DFB65541 DOX65541 DYT65541 EIP65541 ESL65541 FCH65541 FMD65541 FVZ65541 GFV65541 GPR65541 GZN65541 HJJ65541 HTF65541 IDB65541 IMX65541 IWT65541 JGP65541 JQL65541 KAH65541 KKD65541 KTZ65541 LDV65541 LNR65541 LXN65541 MHJ65541 MRF65541 NBB65541 NKX65541 NUT65541 OEP65541 OOL65541 OYH65541 PID65541 PRZ65541 QBV65541 QLR65541 QVN65541 RFJ65541 RPF65541 RZB65541 SIX65541 SST65541 TCP65541 TML65541 TWH65541 UGD65541 UPZ65541 UZV65541 VJR65541 VTN65541 WDJ65541 WNF65541 WXB65541 AT131077 KP131077 UL131077 AEH131077 AOD131077 AXZ131077 BHV131077 BRR131077 CBN131077 CLJ131077 CVF131077 DFB131077 DOX131077 DYT131077 EIP131077 ESL131077 FCH131077 FMD131077 FVZ131077 GFV131077 GPR131077 GZN131077 HJJ131077 HTF131077 IDB131077 IMX131077 IWT131077 JGP131077 JQL131077 KAH131077 KKD131077 KTZ131077 LDV131077 LNR131077 LXN131077 MHJ131077 MRF131077 NBB131077 NKX131077 NUT131077 OEP131077 OOL131077 OYH131077 PID131077 PRZ131077 QBV131077 QLR131077 QVN131077 RFJ131077 RPF131077 RZB131077 SIX131077 SST131077 TCP131077 TML131077 TWH131077 UGD131077 UPZ131077 UZV131077 VJR131077 VTN131077 WDJ131077 WNF131077 WXB131077 AT196613 KP196613 UL196613 AEH196613 AOD196613 AXZ196613 BHV196613 BRR196613 CBN196613 CLJ196613 CVF196613 DFB196613 DOX196613 DYT196613 EIP196613 ESL196613 FCH196613 FMD196613 FVZ196613 GFV196613 GPR196613 GZN196613 HJJ196613 HTF196613 IDB196613 IMX196613 IWT196613 JGP196613 JQL196613 KAH196613 KKD196613 KTZ196613 LDV196613 LNR196613 LXN196613 MHJ196613 MRF196613 NBB196613 NKX196613 NUT196613 OEP196613 OOL196613 OYH196613 PID196613 PRZ196613 QBV196613 QLR196613 QVN196613 RFJ196613 RPF196613 RZB196613 SIX196613 SST196613 TCP196613 TML196613 TWH196613 UGD196613 UPZ196613 UZV196613 VJR196613 VTN196613 WDJ196613 WNF196613 WXB196613 AT262149 KP262149 UL262149 AEH262149 AOD262149 AXZ262149 BHV262149 BRR262149 CBN262149 CLJ262149 CVF262149 DFB262149 DOX262149 DYT262149 EIP262149 ESL262149 FCH262149 FMD262149 FVZ262149 GFV262149 GPR262149 GZN262149 HJJ262149 HTF262149 IDB262149 IMX262149 IWT262149 JGP262149 JQL262149 KAH262149 KKD262149 KTZ262149 LDV262149 LNR262149 LXN262149 MHJ262149 MRF262149 NBB262149 NKX262149 NUT262149 OEP262149 OOL262149 OYH262149 PID262149 PRZ262149 QBV262149 QLR262149 QVN262149 RFJ262149 RPF262149 RZB262149 SIX262149 SST262149 TCP262149 TML262149 TWH262149 UGD262149 UPZ262149 UZV262149 VJR262149 VTN262149 WDJ262149 WNF262149 WXB262149 AT327685 KP327685 UL327685 AEH327685 AOD327685 AXZ327685 BHV327685 BRR327685 CBN327685 CLJ327685 CVF327685 DFB327685 DOX327685 DYT327685 EIP327685 ESL327685 FCH327685 FMD327685 FVZ327685 GFV327685 GPR327685 GZN327685 HJJ327685 HTF327685 IDB327685 IMX327685 IWT327685 JGP327685 JQL327685 KAH327685 KKD327685 KTZ327685 LDV327685 LNR327685 LXN327685 MHJ327685 MRF327685 NBB327685 NKX327685 NUT327685 OEP327685 OOL327685 OYH327685 PID327685 PRZ327685 QBV327685 QLR327685 QVN327685 RFJ327685 RPF327685 RZB327685 SIX327685 SST327685 TCP327685 TML327685 TWH327685 UGD327685 UPZ327685 UZV327685 VJR327685 VTN327685 WDJ327685 WNF327685 WXB327685 AT393221 KP393221 UL393221 AEH393221 AOD393221 AXZ393221 BHV393221 BRR393221 CBN393221 CLJ393221 CVF393221 DFB393221 DOX393221 DYT393221 EIP393221 ESL393221 FCH393221 FMD393221 FVZ393221 GFV393221 GPR393221 GZN393221 HJJ393221 HTF393221 IDB393221 IMX393221 IWT393221 JGP393221 JQL393221 KAH393221 KKD393221 KTZ393221 LDV393221 LNR393221 LXN393221 MHJ393221 MRF393221 NBB393221 NKX393221 NUT393221 OEP393221 OOL393221 OYH393221 PID393221 PRZ393221 QBV393221 QLR393221 QVN393221 RFJ393221 RPF393221 RZB393221 SIX393221 SST393221 TCP393221 TML393221 TWH393221 UGD393221 UPZ393221 UZV393221 VJR393221 VTN393221 WDJ393221 WNF393221 WXB393221 AT458757 KP458757 UL458757 AEH458757 AOD458757 AXZ458757 BHV458757 BRR458757 CBN458757 CLJ458757 CVF458757 DFB458757 DOX458757 DYT458757 EIP458757 ESL458757 FCH458757 FMD458757 FVZ458757 GFV458757 GPR458757 GZN458757 HJJ458757 HTF458757 IDB458757 IMX458757 IWT458757 JGP458757 JQL458757 KAH458757 KKD458757 KTZ458757 LDV458757 LNR458757 LXN458757 MHJ458757 MRF458757 NBB458757 NKX458757 NUT458757 OEP458757 OOL458757 OYH458757 PID458757 PRZ458757 QBV458757 QLR458757 QVN458757 RFJ458757 RPF458757 RZB458757 SIX458757 SST458757 TCP458757 TML458757 TWH458757 UGD458757 UPZ458757 UZV458757 VJR458757 VTN458757 WDJ458757 WNF458757 WXB458757 AT524293 KP524293 UL524293 AEH524293 AOD524293 AXZ524293 BHV524293 BRR524293 CBN524293 CLJ524293 CVF524293 DFB524293 DOX524293 DYT524293 EIP524293 ESL524293 FCH524293 FMD524293 FVZ524293 GFV524293 GPR524293 GZN524293 HJJ524293 HTF524293 IDB524293 IMX524293 IWT524293 JGP524293 JQL524293 KAH524293 KKD524293 KTZ524293 LDV524293 LNR524293 LXN524293 MHJ524293 MRF524293 NBB524293 NKX524293 NUT524293 OEP524293 OOL524293 OYH524293 PID524293 PRZ524293 QBV524293 QLR524293 QVN524293 RFJ524293 RPF524293 RZB524293 SIX524293 SST524293 TCP524293 TML524293 TWH524293 UGD524293 UPZ524293 UZV524293 VJR524293 VTN524293 WDJ524293 WNF524293 WXB524293 AT589829 KP589829 UL589829 AEH589829 AOD589829 AXZ589829 BHV589829 BRR589829 CBN589829 CLJ589829 CVF589829 DFB589829 DOX589829 DYT589829 EIP589829 ESL589829 FCH589829 FMD589829 FVZ589829 GFV589829 GPR589829 GZN589829 HJJ589829 HTF589829 IDB589829 IMX589829 IWT589829 JGP589829 JQL589829 KAH589829 KKD589829 KTZ589829 LDV589829 LNR589829 LXN589829 MHJ589829 MRF589829 NBB589829 NKX589829 NUT589829 OEP589829 OOL589829 OYH589829 PID589829 PRZ589829 QBV589829 QLR589829 QVN589829 RFJ589829 RPF589829 RZB589829 SIX589829 SST589829 TCP589829 TML589829 TWH589829 UGD589829 UPZ589829 UZV589829 VJR589829 VTN589829 WDJ589829 WNF589829 WXB589829 AT655365 KP655365 UL655365 AEH655365 AOD655365 AXZ655365 BHV655365 BRR655365 CBN655365 CLJ655365 CVF655365 DFB655365 DOX655365 DYT655365 EIP655365 ESL655365 FCH655365 FMD655365 FVZ655365 GFV655365 GPR655365 GZN655365 HJJ655365 HTF655365 IDB655365 IMX655365 IWT655365 JGP655365 JQL655365 KAH655365 KKD655365 KTZ655365 LDV655365 LNR655365 LXN655365 MHJ655365 MRF655365 NBB655365 NKX655365 NUT655365 OEP655365 OOL655365 OYH655365 PID655365 PRZ655365 QBV655365 QLR655365 QVN655365 RFJ655365 RPF655365 RZB655365 SIX655365 SST655365 TCP655365 TML655365 TWH655365 UGD655365 UPZ655365 UZV655365 VJR655365 VTN655365 WDJ655365 WNF655365 WXB655365 AT720901 KP720901 UL720901 AEH720901 AOD720901 AXZ720901 BHV720901 BRR720901 CBN720901 CLJ720901 CVF720901 DFB720901 DOX720901 DYT720901 EIP720901 ESL720901 FCH720901 FMD720901 FVZ720901 GFV720901 GPR720901 GZN720901 HJJ720901 HTF720901 IDB720901 IMX720901 IWT720901 JGP720901 JQL720901 KAH720901 KKD720901 KTZ720901 LDV720901 LNR720901 LXN720901 MHJ720901 MRF720901 NBB720901 NKX720901 NUT720901 OEP720901 OOL720901 OYH720901 PID720901 PRZ720901 QBV720901 QLR720901 QVN720901 RFJ720901 RPF720901 RZB720901 SIX720901 SST720901 TCP720901 TML720901 TWH720901 UGD720901 UPZ720901 UZV720901 VJR720901 VTN720901 WDJ720901 WNF720901 WXB720901 AT786437 KP786437 UL786437 AEH786437 AOD786437 AXZ786437 BHV786437 BRR786437 CBN786437 CLJ786437 CVF786437 DFB786437 DOX786437 DYT786437 EIP786437 ESL786437 FCH786437 FMD786437 FVZ786437 GFV786437 GPR786437 GZN786437 HJJ786437 HTF786437 IDB786437 IMX786437 IWT786437 JGP786437 JQL786437 KAH786437 KKD786437 KTZ786437 LDV786437 LNR786437 LXN786437 MHJ786437 MRF786437 NBB786437 NKX786437 NUT786437 OEP786437 OOL786437 OYH786437 PID786437 PRZ786437 QBV786437 QLR786437 QVN786437 RFJ786437 RPF786437 RZB786437 SIX786437 SST786437 TCP786437 TML786437 TWH786437 UGD786437 UPZ786437 UZV786437 VJR786437 VTN786437 WDJ786437 WNF786437 WXB786437 AT851973 KP851973 UL851973 AEH851973 AOD851973 AXZ851973 BHV851973 BRR851973 CBN851973 CLJ851973 CVF851973 DFB851973 DOX851973 DYT851973 EIP851973 ESL851973 FCH851973 FMD851973 FVZ851973 GFV851973 GPR851973 GZN851973 HJJ851973 HTF851973 IDB851973 IMX851973 IWT851973 JGP851973 JQL851973 KAH851973 KKD851973 KTZ851973 LDV851973 LNR851973 LXN851973 MHJ851973 MRF851973 NBB851973 NKX851973 NUT851973 OEP851973 OOL851973 OYH851973 PID851973 PRZ851973 QBV851973 QLR851973 QVN851973 RFJ851973 RPF851973 RZB851973 SIX851973 SST851973 TCP851973 TML851973 TWH851973 UGD851973 UPZ851973 UZV851973 VJR851973 VTN851973 WDJ851973 WNF851973 WXB851973 AT917509 KP917509 UL917509 AEH917509 AOD917509 AXZ917509 BHV917509 BRR917509 CBN917509 CLJ917509 CVF917509 DFB917509 DOX917509 DYT917509 EIP917509 ESL917509 FCH917509 FMD917509 FVZ917509 GFV917509 GPR917509 GZN917509 HJJ917509 HTF917509 IDB917509 IMX917509 IWT917509 JGP917509 JQL917509 KAH917509 KKD917509 KTZ917509 LDV917509 LNR917509 LXN917509 MHJ917509 MRF917509 NBB917509 NKX917509 NUT917509 OEP917509 OOL917509 OYH917509 PID917509 PRZ917509 QBV917509 QLR917509 QVN917509 RFJ917509 RPF917509 RZB917509 SIX917509 SST917509 TCP917509 TML917509 TWH917509 UGD917509 UPZ917509 UZV917509 VJR917509 VTN917509 WDJ917509 WNF917509 WXB917509 AT983045 KP983045 UL983045 AEH983045 AOD983045 AXZ983045 BHV983045 BRR983045 CBN983045 CLJ983045 CVF983045 DFB983045 DOX983045 DYT983045 EIP983045 ESL983045 FCH983045 FMD983045 FVZ983045 GFV983045 GPR983045 GZN983045 HJJ983045 HTF983045 IDB983045 IMX983045 IWT983045 JGP983045 JQL983045 KAH983045 KKD983045 KTZ983045 LDV983045 LNR983045 LXN983045 MHJ983045 MRF983045 NBB983045 NKX983045 NUT983045 OEP983045 OOL983045 OYH983045 PID983045 PRZ983045 QBV983045 QLR983045 QVN983045 RFJ983045 RPF983045 RZB983045 SIX983045 SST983045 TCP983045 TML983045 TWH983045 UGD983045 UPZ983045 UZV983045 VJR983045 VTN983045 WDJ983045 WNF983045 WXB983045 AT7 KP7 UL7 AEH7 AOD7 AXZ7 BHV7 BRR7 CBN7 CLJ7 CVF7 DFB7 DOX7 DYT7 EIP7 ESL7 FCH7 FMD7 FVZ7 GFV7 GPR7 GZN7 HJJ7 HTF7 IDB7 IMX7 IWT7 JGP7 JQL7 KAH7 KKD7 KTZ7 LDV7 LNR7 LXN7 MHJ7 MRF7 NBB7 NKX7 NUT7 OEP7 OOL7 OYH7 PID7 PRZ7 QBV7 QLR7 QVN7 RFJ7 RPF7 RZB7 SIX7 SST7 TCP7 TML7 TWH7 UGD7 UPZ7 UZV7 VJR7 VTN7 WDJ7 WNF7 WXB7 AT65543 KP65543 UL65543 AEH65543 AOD65543 AXZ65543 BHV65543 BRR65543 CBN65543 CLJ65543 CVF65543 DFB65543 DOX65543 DYT65543 EIP65543 ESL65543 FCH65543 FMD65543 FVZ65543 GFV65543 GPR65543 GZN65543 HJJ65543 HTF65543 IDB65543 IMX65543 IWT65543 JGP65543 JQL65543 KAH65543 KKD65543 KTZ65543 LDV65543 LNR65543 LXN65543 MHJ65543 MRF65543 NBB65543 NKX65543 NUT65543 OEP65543 OOL65543 OYH65543 PID65543 PRZ65543 QBV65543 QLR65543 QVN65543 RFJ65543 RPF65543 RZB65543 SIX65543 SST65543 TCP65543 TML65543 TWH65543 UGD65543 UPZ65543 UZV65543 VJR65543 VTN65543 WDJ65543 WNF65543 WXB65543 AT131079 KP131079 UL131079 AEH131079 AOD131079 AXZ131079 BHV131079 BRR131079 CBN131079 CLJ131079 CVF131079 DFB131079 DOX131079 DYT131079 EIP131079 ESL131079 FCH131079 FMD131079 FVZ131079 GFV131079 GPR131079 GZN131079 HJJ131079 HTF131079 IDB131079 IMX131079 IWT131079 JGP131079 JQL131079 KAH131079 KKD131079 KTZ131079 LDV131079 LNR131079 LXN131079 MHJ131079 MRF131079 NBB131079 NKX131079 NUT131079 OEP131079 OOL131079 OYH131079 PID131079 PRZ131079 QBV131079 QLR131079 QVN131079 RFJ131079 RPF131079 RZB131079 SIX131079 SST131079 TCP131079 TML131079 TWH131079 UGD131079 UPZ131079 UZV131079 VJR131079 VTN131079 WDJ131079 WNF131079 WXB131079 AT196615 KP196615 UL196615 AEH196615 AOD196615 AXZ196615 BHV196615 BRR196615 CBN196615 CLJ196615 CVF196615 DFB196615 DOX196615 DYT196615 EIP196615 ESL196615 FCH196615 FMD196615 FVZ196615 GFV196615 GPR196615 GZN196615 HJJ196615 HTF196615 IDB196615 IMX196615 IWT196615 JGP196615 JQL196615 KAH196615 KKD196615 KTZ196615 LDV196615 LNR196615 LXN196615 MHJ196615 MRF196615 NBB196615 NKX196615 NUT196615 OEP196615 OOL196615 OYH196615 PID196615 PRZ196615 QBV196615 QLR196615 QVN196615 RFJ196615 RPF196615 RZB196615 SIX196615 SST196615 TCP196615 TML196615 TWH196615 UGD196615 UPZ196615 UZV196615 VJR196615 VTN196615 WDJ196615 WNF196615 WXB196615 AT262151 KP262151 UL262151 AEH262151 AOD262151 AXZ262151 BHV262151 BRR262151 CBN262151 CLJ262151 CVF262151 DFB262151 DOX262151 DYT262151 EIP262151 ESL262151 FCH262151 FMD262151 FVZ262151 GFV262151 GPR262151 GZN262151 HJJ262151 HTF262151 IDB262151 IMX262151 IWT262151 JGP262151 JQL262151 KAH262151 KKD262151 KTZ262151 LDV262151 LNR262151 LXN262151 MHJ262151 MRF262151 NBB262151 NKX262151 NUT262151 OEP262151 OOL262151 OYH262151 PID262151 PRZ262151 QBV262151 QLR262151 QVN262151 RFJ262151 RPF262151 RZB262151 SIX262151 SST262151 TCP262151 TML262151 TWH262151 UGD262151 UPZ262151 UZV262151 VJR262151 VTN262151 WDJ262151 WNF262151 WXB262151 AT327687 KP327687 UL327687 AEH327687 AOD327687 AXZ327687 BHV327687 BRR327687 CBN327687 CLJ327687 CVF327687 DFB327687 DOX327687 DYT327687 EIP327687 ESL327687 FCH327687 FMD327687 FVZ327687 GFV327687 GPR327687 GZN327687 HJJ327687 HTF327687 IDB327687 IMX327687 IWT327687 JGP327687 JQL327687 KAH327687 KKD327687 KTZ327687 LDV327687 LNR327687 LXN327687 MHJ327687 MRF327687 NBB327687 NKX327687 NUT327687 OEP327687 OOL327687 OYH327687 PID327687 PRZ327687 QBV327687 QLR327687 QVN327687 RFJ327687 RPF327687 RZB327687 SIX327687 SST327687 TCP327687 TML327687 TWH327687 UGD327687 UPZ327687 UZV327687 VJR327687 VTN327687 WDJ327687 WNF327687 WXB327687 AT393223 KP393223 UL393223 AEH393223 AOD393223 AXZ393223 BHV393223 BRR393223 CBN393223 CLJ393223 CVF393223 DFB393223 DOX393223 DYT393223 EIP393223 ESL393223 FCH393223 FMD393223 FVZ393223 GFV393223 GPR393223 GZN393223 HJJ393223 HTF393223 IDB393223 IMX393223 IWT393223 JGP393223 JQL393223 KAH393223 KKD393223 KTZ393223 LDV393223 LNR393223 LXN393223 MHJ393223 MRF393223 NBB393223 NKX393223 NUT393223 OEP393223 OOL393223 OYH393223 PID393223 PRZ393223 QBV393223 QLR393223 QVN393223 RFJ393223 RPF393223 RZB393223 SIX393223 SST393223 TCP393223 TML393223 TWH393223 UGD393223 UPZ393223 UZV393223 VJR393223 VTN393223 WDJ393223 WNF393223 WXB393223 AT458759 KP458759 UL458759 AEH458759 AOD458759 AXZ458759 BHV458759 BRR458759 CBN458759 CLJ458759 CVF458759 DFB458759 DOX458759 DYT458759 EIP458759 ESL458759 FCH458759 FMD458759 FVZ458759 GFV458759 GPR458759 GZN458759 HJJ458759 HTF458759 IDB458759 IMX458759 IWT458759 JGP458759 JQL458759 KAH458759 KKD458759 KTZ458759 LDV458759 LNR458759 LXN458759 MHJ458759 MRF458759 NBB458759 NKX458759 NUT458759 OEP458759 OOL458759 OYH458759 PID458759 PRZ458759 QBV458759 QLR458759 QVN458759 RFJ458759 RPF458759 RZB458759 SIX458759 SST458759 TCP458759 TML458759 TWH458759 UGD458759 UPZ458759 UZV458759 VJR458759 VTN458759 WDJ458759 WNF458759 WXB458759 AT524295 KP524295 UL524295 AEH524295 AOD524295 AXZ524295 BHV524295 BRR524295 CBN524295 CLJ524295 CVF524295 DFB524295 DOX524295 DYT524295 EIP524295 ESL524295 FCH524295 FMD524295 FVZ524295 GFV524295 GPR524295 GZN524295 HJJ524295 HTF524295 IDB524295 IMX524295 IWT524295 JGP524295 JQL524295 KAH524295 KKD524295 KTZ524295 LDV524295 LNR524295 LXN524295 MHJ524295 MRF524295 NBB524295 NKX524295 NUT524295 OEP524295 OOL524295 OYH524295 PID524295 PRZ524295 QBV524295 QLR524295 QVN524295 RFJ524295 RPF524295 RZB524295 SIX524295 SST524295 TCP524295 TML524295 TWH524295 UGD524295 UPZ524295 UZV524295 VJR524295 VTN524295 WDJ524295 WNF524295 WXB524295 AT589831 KP589831 UL589831 AEH589831 AOD589831 AXZ589831 BHV589831 BRR589831 CBN589831 CLJ589831 CVF589831 DFB589831 DOX589831 DYT589831 EIP589831 ESL589831 FCH589831 FMD589831 FVZ589831 GFV589831 GPR589831 GZN589831 HJJ589831 HTF589831 IDB589831 IMX589831 IWT589831 JGP589831 JQL589831 KAH589831 KKD589831 KTZ589831 LDV589831 LNR589831 LXN589831 MHJ589831 MRF589831 NBB589831 NKX589831 NUT589831 OEP589831 OOL589831 OYH589831 PID589831 PRZ589831 QBV589831 QLR589831 QVN589831 RFJ589831 RPF589831 RZB589831 SIX589831 SST589831 TCP589831 TML589831 TWH589831 UGD589831 UPZ589831 UZV589831 VJR589831 VTN589831 WDJ589831 WNF589831 WXB589831 AT655367 KP655367 UL655367 AEH655367 AOD655367 AXZ655367 BHV655367 BRR655367 CBN655367 CLJ655367 CVF655367 DFB655367 DOX655367 DYT655367 EIP655367 ESL655367 FCH655367 FMD655367 FVZ655367 GFV655367 GPR655367 GZN655367 HJJ655367 HTF655367 IDB655367 IMX655367 IWT655367 JGP655367 JQL655367 KAH655367 KKD655367 KTZ655367 LDV655367 LNR655367 LXN655367 MHJ655367 MRF655367 NBB655367 NKX655367 NUT655367 OEP655367 OOL655367 OYH655367 PID655367 PRZ655367 QBV655367 QLR655367 QVN655367 RFJ655367 RPF655367 RZB655367 SIX655367 SST655367 TCP655367 TML655367 TWH655367 UGD655367 UPZ655367 UZV655367 VJR655367 VTN655367 WDJ655367 WNF655367 WXB655367 AT720903 KP720903 UL720903 AEH720903 AOD720903 AXZ720903 BHV720903 BRR720903 CBN720903 CLJ720903 CVF720903 DFB720903 DOX720903 DYT720903 EIP720903 ESL720903 FCH720903 FMD720903 FVZ720903 GFV720903 GPR720903 GZN720903 HJJ720903 HTF720903 IDB720903 IMX720903 IWT720903 JGP720903 JQL720903 KAH720903 KKD720903 KTZ720903 LDV720903 LNR720903 LXN720903 MHJ720903 MRF720903 NBB720903 NKX720903 NUT720903 OEP720903 OOL720903 OYH720903 PID720903 PRZ720903 QBV720903 QLR720903 QVN720903 RFJ720903 RPF720903 RZB720903 SIX720903 SST720903 TCP720903 TML720903 TWH720903 UGD720903 UPZ720903 UZV720903 VJR720903 VTN720903 WDJ720903 WNF720903 WXB720903 AT786439 KP786439 UL786439 AEH786439 AOD786439 AXZ786439 BHV786439 BRR786439 CBN786439 CLJ786439 CVF786439 DFB786439 DOX786439 DYT786439 EIP786439 ESL786439 FCH786439 FMD786439 FVZ786439 GFV786439 GPR786439 GZN786439 HJJ786439 HTF786439 IDB786439 IMX786439 IWT786439 JGP786439 JQL786439 KAH786439 KKD786439 KTZ786439 LDV786439 LNR786439 LXN786439 MHJ786439 MRF786439 NBB786439 NKX786439 NUT786439 OEP786439 OOL786439 OYH786439 PID786439 PRZ786439 QBV786439 QLR786439 QVN786439 RFJ786439 RPF786439 RZB786439 SIX786439 SST786439 TCP786439 TML786439 TWH786439 UGD786439 UPZ786439 UZV786439 VJR786439 VTN786439 WDJ786439 WNF786439 WXB786439 AT851975 KP851975 UL851975 AEH851975 AOD851975 AXZ851975 BHV851975 BRR851975 CBN851975 CLJ851975 CVF851975 DFB851975 DOX851975 DYT851975 EIP851975 ESL851975 FCH851975 FMD851975 FVZ851975 GFV851975 GPR851975 GZN851975 HJJ851975 HTF851975 IDB851975 IMX851975 IWT851975 JGP851975 JQL851975 KAH851975 KKD851975 KTZ851975 LDV851975 LNR851975 LXN851975 MHJ851975 MRF851975 NBB851975 NKX851975 NUT851975 OEP851975 OOL851975 OYH851975 PID851975 PRZ851975 QBV851975 QLR851975 QVN851975 RFJ851975 RPF851975 RZB851975 SIX851975 SST851975 TCP851975 TML851975 TWH851975 UGD851975 UPZ851975 UZV851975 VJR851975 VTN851975 WDJ851975 WNF851975 WXB851975 AT917511 KP917511 UL917511 AEH917511 AOD917511 AXZ917511 BHV917511 BRR917511 CBN917511 CLJ917511 CVF917511 DFB917511 DOX917511 DYT917511 EIP917511 ESL917511 FCH917511 FMD917511 FVZ917511 GFV917511 GPR917511 GZN917511 HJJ917511 HTF917511 IDB917511 IMX917511 IWT917511 JGP917511 JQL917511 KAH917511 KKD917511 KTZ917511 LDV917511 LNR917511 LXN917511 MHJ917511 MRF917511 NBB917511 NKX917511 NUT917511 OEP917511 OOL917511 OYH917511 PID917511 PRZ917511 QBV917511 QLR917511 QVN917511 RFJ917511 RPF917511 RZB917511 SIX917511 SST917511 TCP917511 TML917511 TWH917511 UGD917511 UPZ917511 UZV917511 VJR917511 VTN917511 WDJ917511 WNF917511 WXB917511 AT983047 KP983047 UL983047 AEH983047 AOD983047 AXZ983047 BHV983047 BRR983047 CBN983047 CLJ983047 CVF983047 DFB983047 DOX983047 DYT983047 EIP983047 ESL983047 FCH983047 FMD983047 FVZ983047 GFV983047 GPR983047 GZN983047 HJJ983047 HTF983047 IDB983047 IMX983047 IWT983047 JGP983047 JQL983047 KAH983047 KKD983047 KTZ983047 LDV983047 LNR983047 LXN983047 MHJ983047 MRF983047 NBB983047 NKX983047 NUT983047 OEP983047 OOL983047 OYH983047 PID983047 PRZ983047 QBV983047 QLR983047 QVN983047 RFJ983047 RPF983047 RZB983047 SIX983047 SST983047 TCP983047 TML983047 TWH983047 UGD983047 UPZ983047 UZV983047 VJR983047 VTN983047 WDJ983047 WNF983047 WXB983047 AQ7 KM7 UI7 AEE7 AOA7 AXW7 BHS7 BRO7 CBK7 CLG7 CVC7 DEY7 DOU7 DYQ7 EIM7 ESI7 FCE7 FMA7 FVW7 GFS7 GPO7 GZK7 HJG7 HTC7 ICY7 IMU7 IWQ7 JGM7 JQI7 KAE7 KKA7 KTW7 LDS7 LNO7 LXK7 MHG7 MRC7 NAY7 NKU7 NUQ7 OEM7 OOI7 OYE7 PIA7 PRW7 QBS7 QLO7 QVK7 RFG7 RPC7 RYY7 SIU7 SSQ7 TCM7 TMI7 TWE7 UGA7 UPW7 UZS7 VJO7 VTK7 WDG7 WNC7 WWY7 AQ65543 KM65543 UI65543 AEE65543 AOA65543 AXW65543 BHS65543 BRO65543 CBK65543 CLG65543 CVC65543 DEY65543 DOU65543 DYQ65543 EIM65543 ESI65543 FCE65543 FMA65543 FVW65543 GFS65543 GPO65543 GZK65543 HJG65543 HTC65543 ICY65543 IMU65543 IWQ65543 JGM65543 JQI65543 KAE65543 KKA65543 KTW65543 LDS65543 LNO65543 LXK65543 MHG65543 MRC65543 NAY65543 NKU65543 NUQ65543 OEM65543 OOI65543 OYE65543 PIA65543 PRW65543 QBS65543 QLO65543 QVK65543 RFG65543 RPC65543 RYY65543 SIU65543 SSQ65543 TCM65543 TMI65543 TWE65543 UGA65543 UPW65543 UZS65543 VJO65543 VTK65543 WDG65543 WNC65543 WWY65543 AQ131079 KM131079 UI131079 AEE131079 AOA131079 AXW131079 BHS131079 BRO131079 CBK131079 CLG131079 CVC131079 DEY131079 DOU131079 DYQ131079 EIM131079 ESI131079 FCE131079 FMA131079 FVW131079 GFS131079 GPO131079 GZK131079 HJG131079 HTC131079 ICY131079 IMU131079 IWQ131079 JGM131079 JQI131079 KAE131079 KKA131079 KTW131079 LDS131079 LNO131079 LXK131079 MHG131079 MRC131079 NAY131079 NKU131079 NUQ131079 OEM131079 OOI131079 OYE131079 PIA131079 PRW131079 QBS131079 QLO131079 QVK131079 RFG131079 RPC131079 RYY131079 SIU131079 SSQ131079 TCM131079 TMI131079 TWE131079 UGA131079 UPW131079 UZS131079 VJO131079 VTK131079 WDG131079 WNC131079 WWY131079 AQ196615 KM196615 UI196615 AEE196615 AOA196615 AXW196615 BHS196615 BRO196615 CBK196615 CLG196615 CVC196615 DEY196615 DOU196615 DYQ196615 EIM196615 ESI196615 FCE196615 FMA196615 FVW196615 GFS196615 GPO196615 GZK196615 HJG196615 HTC196615 ICY196615 IMU196615 IWQ196615 JGM196615 JQI196615 KAE196615 KKA196615 KTW196615 LDS196615 LNO196615 LXK196615 MHG196615 MRC196615 NAY196615 NKU196615 NUQ196615 OEM196615 OOI196615 OYE196615 PIA196615 PRW196615 QBS196615 QLO196615 QVK196615 RFG196615 RPC196615 RYY196615 SIU196615 SSQ196615 TCM196615 TMI196615 TWE196615 UGA196615 UPW196615 UZS196615 VJO196615 VTK196615 WDG196615 WNC196615 WWY196615 AQ262151 KM262151 UI262151 AEE262151 AOA262151 AXW262151 BHS262151 BRO262151 CBK262151 CLG262151 CVC262151 DEY262151 DOU262151 DYQ262151 EIM262151 ESI262151 FCE262151 FMA262151 FVW262151 GFS262151 GPO262151 GZK262151 HJG262151 HTC262151 ICY262151 IMU262151 IWQ262151 JGM262151 JQI262151 KAE262151 KKA262151 KTW262151 LDS262151 LNO262151 LXK262151 MHG262151 MRC262151 NAY262151 NKU262151 NUQ262151 OEM262151 OOI262151 OYE262151 PIA262151 PRW262151 QBS262151 QLO262151 QVK262151 RFG262151 RPC262151 RYY262151 SIU262151 SSQ262151 TCM262151 TMI262151 TWE262151 UGA262151 UPW262151 UZS262151 VJO262151 VTK262151 WDG262151 WNC262151 WWY262151 AQ327687 KM327687 UI327687 AEE327687 AOA327687 AXW327687 BHS327687 BRO327687 CBK327687 CLG327687 CVC327687 DEY327687 DOU327687 DYQ327687 EIM327687 ESI327687 FCE327687 FMA327687 FVW327687 GFS327687 GPO327687 GZK327687 HJG327687 HTC327687 ICY327687 IMU327687 IWQ327687 JGM327687 JQI327687 KAE327687 KKA327687 KTW327687 LDS327687 LNO327687 LXK327687 MHG327687 MRC327687 NAY327687 NKU327687 NUQ327687 OEM327687 OOI327687 OYE327687 PIA327687 PRW327687 QBS327687 QLO327687 QVK327687 RFG327687 RPC327687 RYY327687 SIU327687 SSQ327687 TCM327687 TMI327687 TWE327687 UGA327687 UPW327687 UZS327687 VJO327687 VTK327687 WDG327687 WNC327687 WWY327687 AQ393223 KM393223 UI393223 AEE393223 AOA393223 AXW393223 BHS393223 BRO393223 CBK393223 CLG393223 CVC393223 DEY393223 DOU393223 DYQ393223 EIM393223 ESI393223 FCE393223 FMA393223 FVW393223 GFS393223 GPO393223 GZK393223 HJG393223 HTC393223 ICY393223 IMU393223 IWQ393223 JGM393223 JQI393223 KAE393223 KKA393223 KTW393223 LDS393223 LNO393223 LXK393223 MHG393223 MRC393223 NAY393223 NKU393223 NUQ393223 OEM393223 OOI393223 OYE393223 PIA393223 PRW393223 QBS393223 QLO393223 QVK393223 RFG393223 RPC393223 RYY393223 SIU393223 SSQ393223 TCM393223 TMI393223 TWE393223 UGA393223 UPW393223 UZS393223 VJO393223 VTK393223 WDG393223 WNC393223 WWY393223 AQ458759 KM458759 UI458759 AEE458759 AOA458759 AXW458759 BHS458759 BRO458759 CBK458759 CLG458759 CVC458759 DEY458759 DOU458759 DYQ458759 EIM458759 ESI458759 FCE458759 FMA458759 FVW458759 GFS458759 GPO458759 GZK458759 HJG458759 HTC458759 ICY458759 IMU458759 IWQ458759 JGM458759 JQI458759 KAE458759 KKA458759 KTW458759 LDS458759 LNO458759 LXK458759 MHG458759 MRC458759 NAY458759 NKU458759 NUQ458759 OEM458759 OOI458759 OYE458759 PIA458759 PRW458759 QBS458759 QLO458759 QVK458759 RFG458759 RPC458759 RYY458759 SIU458759 SSQ458759 TCM458759 TMI458759 TWE458759 UGA458759 UPW458759 UZS458759 VJO458759 VTK458759 WDG458759 WNC458759 WWY458759 AQ524295 KM524295 UI524295 AEE524295 AOA524295 AXW524295 BHS524295 BRO524295 CBK524295 CLG524295 CVC524295 DEY524295 DOU524295 DYQ524295 EIM524295 ESI524295 FCE524295 FMA524295 FVW524295 GFS524295 GPO524295 GZK524295 HJG524295 HTC524295 ICY524295 IMU524295 IWQ524295 JGM524295 JQI524295 KAE524295 KKA524295 KTW524295 LDS524295 LNO524295 LXK524295 MHG524295 MRC524295 NAY524295 NKU524295 NUQ524295 OEM524295 OOI524295 OYE524295 PIA524295 PRW524295 QBS524295 QLO524295 QVK524295 RFG524295 RPC524295 RYY524295 SIU524295 SSQ524295 TCM524295 TMI524295 TWE524295 UGA524295 UPW524295 UZS524295 VJO524295 VTK524295 WDG524295 WNC524295 WWY524295 AQ589831 KM589831 UI589831 AEE589831 AOA589831 AXW589831 BHS589831 BRO589831 CBK589831 CLG589831 CVC589831 DEY589831 DOU589831 DYQ589831 EIM589831 ESI589831 FCE589831 FMA589831 FVW589831 GFS589831 GPO589831 GZK589831 HJG589831 HTC589831 ICY589831 IMU589831 IWQ589831 JGM589831 JQI589831 KAE589831 KKA589831 KTW589831 LDS589831 LNO589831 LXK589831 MHG589831 MRC589831 NAY589831 NKU589831 NUQ589831 OEM589831 OOI589831 OYE589831 PIA589831 PRW589831 QBS589831 QLO589831 QVK589831 RFG589831 RPC589831 RYY589831 SIU589831 SSQ589831 TCM589831 TMI589831 TWE589831 UGA589831 UPW589831 UZS589831 VJO589831 VTK589831 WDG589831 WNC589831 WWY589831 AQ655367 KM655367 UI655367 AEE655367 AOA655367 AXW655367 BHS655367 BRO655367 CBK655367 CLG655367 CVC655367 DEY655367 DOU655367 DYQ655367 EIM655367 ESI655367 FCE655367 FMA655367 FVW655367 GFS655367 GPO655367 GZK655367 HJG655367 HTC655367 ICY655367 IMU655367 IWQ655367 JGM655367 JQI655367 KAE655367 KKA655367 KTW655367 LDS655367 LNO655367 LXK655367 MHG655367 MRC655367 NAY655367 NKU655367 NUQ655367 OEM655367 OOI655367 OYE655367 PIA655367 PRW655367 QBS655367 QLO655367 QVK655367 RFG655367 RPC655367 RYY655367 SIU655367 SSQ655367 TCM655367 TMI655367 TWE655367 UGA655367 UPW655367 UZS655367 VJO655367 VTK655367 WDG655367 WNC655367 WWY655367 AQ720903 KM720903 UI720903 AEE720903 AOA720903 AXW720903 BHS720903 BRO720903 CBK720903 CLG720903 CVC720903 DEY720903 DOU720903 DYQ720903 EIM720903 ESI720903 FCE720903 FMA720903 FVW720903 GFS720903 GPO720903 GZK720903 HJG720903 HTC720903 ICY720903 IMU720903 IWQ720903 JGM720903 JQI720903 KAE720903 KKA720903 KTW720903 LDS720903 LNO720903 LXK720903 MHG720903 MRC720903 NAY720903 NKU720903 NUQ720903 OEM720903 OOI720903 OYE720903 PIA720903 PRW720903 QBS720903 QLO720903 QVK720903 RFG720903 RPC720903 RYY720903 SIU720903 SSQ720903 TCM720903 TMI720903 TWE720903 UGA720903 UPW720903 UZS720903 VJO720903 VTK720903 WDG720903 WNC720903 WWY720903 AQ786439 KM786439 UI786439 AEE786439 AOA786439 AXW786439 BHS786439 BRO786439 CBK786439 CLG786439 CVC786439 DEY786439 DOU786439 DYQ786439 EIM786439 ESI786439 FCE786439 FMA786439 FVW786439 GFS786439 GPO786439 GZK786439 HJG786439 HTC786439 ICY786439 IMU786439 IWQ786439 JGM786439 JQI786439 KAE786439 KKA786439 KTW786439 LDS786439 LNO786439 LXK786439 MHG786439 MRC786439 NAY786439 NKU786439 NUQ786439 OEM786439 OOI786439 OYE786439 PIA786439 PRW786439 QBS786439 QLO786439 QVK786439 RFG786439 RPC786439 RYY786439 SIU786439 SSQ786439 TCM786439 TMI786439 TWE786439 UGA786439 UPW786439 UZS786439 VJO786439 VTK786439 WDG786439 WNC786439 WWY786439 AQ851975 KM851975 UI851975 AEE851975 AOA851975 AXW851975 BHS851975 BRO851975 CBK851975 CLG851975 CVC851975 DEY851975 DOU851975 DYQ851975 EIM851975 ESI851975 FCE851975 FMA851975 FVW851975 GFS851975 GPO851975 GZK851975 HJG851975 HTC851975 ICY851975 IMU851975 IWQ851975 JGM851975 JQI851975 KAE851975 KKA851975 KTW851975 LDS851975 LNO851975 LXK851975 MHG851975 MRC851975 NAY851975 NKU851975 NUQ851975 OEM851975 OOI851975 OYE851975 PIA851975 PRW851975 QBS851975 QLO851975 QVK851975 RFG851975 RPC851975 RYY851975 SIU851975 SSQ851975 TCM851975 TMI851975 TWE851975 UGA851975 UPW851975 UZS851975 VJO851975 VTK851975 WDG851975 WNC851975 WWY851975 AQ917511 KM917511 UI917511 AEE917511 AOA917511 AXW917511 BHS917511 BRO917511 CBK917511 CLG917511 CVC917511 DEY917511 DOU917511 DYQ917511 EIM917511 ESI917511 FCE917511 FMA917511 FVW917511 GFS917511 GPO917511 GZK917511 HJG917511 HTC917511 ICY917511 IMU917511 IWQ917511 JGM917511 JQI917511 KAE917511 KKA917511 KTW917511 LDS917511 LNO917511 LXK917511 MHG917511 MRC917511 NAY917511 NKU917511 NUQ917511 OEM917511 OOI917511 OYE917511 PIA917511 PRW917511 QBS917511 QLO917511 QVK917511 RFG917511 RPC917511 RYY917511 SIU917511 SSQ917511 TCM917511 TMI917511 TWE917511 UGA917511 UPW917511 UZS917511 VJO917511 VTK917511 WDG917511 WNC917511 WWY917511 AQ983047 KM983047 UI983047 AEE983047 AOA983047 AXW983047 BHS983047 BRO983047 CBK983047 CLG983047 CVC983047 DEY983047 DOU983047 DYQ983047 EIM983047 ESI983047 FCE983047 FMA983047 FVW983047 GFS983047 GPO983047 GZK983047 HJG983047 HTC983047 ICY983047 IMU983047 IWQ983047 JGM983047 JQI983047 KAE983047 KKA983047 KTW983047 LDS983047 LNO983047 LXK983047 MHG983047 MRC983047 NAY983047 NKU983047 NUQ983047 OEM983047 OOI983047 OYE983047 PIA983047 PRW983047 QBS983047 QLO983047 QVK983047 RFG983047 RPC983047 RYY983047 SIU983047 SSQ983047 TCM983047 TMI983047 TWE983047 UGA983047 UPW983047 UZS983047 VJO983047 VTK983047 WDG983047 WNC983047 WWY983047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B1:J127"/>
  <sheetViews>
    <sheetView workbookViewId="0">
      <pane xSplit="9" ySplit="4" topLeftCell="J5" activePane="bottomRight" state="frozen"/>
      <selection pane="topRight" activeCell="J1" sqref="J1"/>
      <selection pane="bottomLeft" activeCell="A5" sqref="A5"/>
      <selection pane="bottomRight" activeCell="M127" sqref="M127"/>
    </sheetView>
  </sheetViews>
  <sheetFormatPr defaultColWidth="9" defaultRowHeight="13.5"/>
  <cols>
    <col min="1" max="1" width="1" style="3" customWidth="1"/>
    <col min="2" max="2" width="9.125" style="19" bestFit="1" customWidth="1"/>
    <col min="3" max="3" width="5.5" style="19" bestFit="1" customWidth="1"/>
    <col min="4" max="4" width="6.375" style="1" bestFit="1" customWidth="1"/>
    <col min="5" max="5" width="7.75" style="1" bestFit="1" customWidth="1"/>
    <col min="6" max="6" width="5.5" style="19" bestFit="1" customWidth="1"/>
    <col min="7" max="7" width="1" style="3" customWidth="1"/>
    <col min="8" max="16384" width="9" style="3"/>
  </cols>
  <sheetData>
    <row r="1" spans="2:9" ht="21">
      <c r="B1" s="31" t="s">
        <v>250</v>
      </c>
    </row>
    <row r="2" spans="2:9" ht="21">
      <c r="B2" s="20" t="s">
        <v>739</v>
      </c>
      <c r="C2" s="21"/>
      <c r="D2" s="21"/>
      <c r="E2" s="21"/>
      <c r="F2" s="21"/>
      <c r="G2" s="21"/>
    </row>
    <row r="4" spans="2:9">
      <c r="B4" s="4" t="s">
        <v>57</v>
      </c>
      <c r="C4" s="1426" t="s">
        <v>614</v>
      </c>
      <c r="D4" s="1426"/>
      <c r="E4" s="4" t="s">
        <v>58</v>
      </c>
      <c r="F4" s="4" t="s">
        <v>59</v>
      </c>
      <c r="H4" s="251" t="s">
        <v>613</v>
      </c>
      <c r="I4" s="251" t="s">
        <v>57</v>
      </c>
    </row>
    <row r="5" spans="2:9">
      <c r="B5" s="5">
        <v>1910</v>
      </c>
      <c r="C5" s="6" t="s">
        <v>60</v>
      </c>
      <c r="D5" s="7" t="s">
        <v>61</v>
      </c>
      <c r="E5" s="22" t="s">
        <v>1125</v>
      </c>
      <c r="F5" s="5" t="s">
        <v>63</v>
      </c>
      <c r="H5" s="5" t="str">
        <f>CONCATENATE(C5,D5)</f>
        <v>明治43年</v>
      </c>
      <c r="I5" s="5">
        <f>B5</f>
        <v>1910</v>
      </c>
    </row>
    <row r="6" spans="2:9">
      <c r="B6" s="8">
        <v>1911</v>
      </c>
      <c r="C6" s="9" t="s">
        <v>60</v>
      </c>
      <c r="D6" s="10" t="s">
        <v>64</v>
      </c>
      <c r="E6" s="23" t="s">
        <v>1124</v>
      </c>
      <c r="F6" s="8" t="s">
        <v>66</v>
      </c>
      <c r="H6" s="8" t="str">
        <f t="shared" ref="H6:H69" si="0">CONCATENATE(C6,D6)</f>
        <v>明治44年</v>
      </c>
      <c r="I6" s="8">
        <f t="shared" ref="I6:I69" si="1">B6</f>
        <v>1911</v>
      </c>
    </row>
    <row r="7" spans="2:9">
      <c r="B7" s="11">
        <v>1912</v>
      </c>
      <c r="C7" s="12" t="s">
        <v>60</v>
      </c>
      <c r="D7" s="13" t="s">
        <v>67</v>
      </c>
      <c r="E7" s="24" t="s">
        <v>600</v>
      </c>
      <c r="F7" s="11" t="s">
        <v>69</v>
      </c>
      <c r="H7" s="11" t="str">
        <f t="shared" si="0"/>
        <v>明治45年</v>
      </c>
      <c r="I7" s="11">
        <f t="shared" si="1"/>
        <v>1912</v>
      </c>
    </row>
    <row r="8" spans="2:9">
      <c r="B8" s="14">
        <v>1913</v>
      </c>
      <c r="C8" s="15" t="s">
        <v>70</v>
      </c>
      <c r="D8" s="2" t="s">
        <v>71</v>
      </c>
      <c r="E8" s="26" t="s">
        <v>62</v>
      </c>
      <c r="F8" s="14" t="s">
        <v>73</v>
      </c>
      <c r="H8" s="14" t="str">
        <f t="shared" si="0"/>
        <v>大正2年</v>
      </c>
      <c r="I8" s="14">
        <f t="shared" si="1"/>
        <v>1913</v>
      </c>
    </row>
    <row r="9" spans="2:9">
      <c r="B9" s="16">
        <v>1914</v>
      </c>
      <c r="C9" s="17" t="s">
        <v>70</v>
      </c>
      <c r="D9" s="18" t="s">
        <v>74</v>
      </c>
      <c r="E9" s="25" t="s">
        <v>65</v>
      </c>
      <c r="F9" s="16" t="s">
        <v>76</v>
      </c>
      <c r="H9" s="16" t="str">
        <f t="shared" si="0"/>
        <v>大正3年</v>
      </c>
      <c r="I9" s="16">
        <f t="shared" si="1"/>
        <v>1914</v>
      </c>
    </row>
    <row r="10" spans="2:9">
      <c r="B10" s="8">
        <v>1915</v>
      </c>
      <c r="C10" s="9" t="s">
        <v>70</v>
      </c>
      <c r="D10" s="10" t="s">
        <v>77</v>
      </c>
      <c r="E10" s="23" t="s">
        <v>68</v>
      </c>
      <c r="F10" s="8" t="s">
        <v>79</v>
      </c>
      <c r="H10" s="8" t="str">
        <f t="shared" si="0"/>
        <v>大正4年</v>
      </c>
      <c r="I10" s="8">
        <f t="shared" si="1"/>
        <v>1915</v>
      </c>
    </row>
    <row r="11" spans="2:9">
      <c r="B11" s="16">
        <v>1916</v>
      </c>
      <c r="C11" s="17" t="s">
        <v>70</v>
      </c>
      <c r="D11" s="18" t="s">
        <v>80</v>
      </c>
      <c r="E11" s="25" t="s">
        <v>72</v>
      </c>
      <c r="F11" s="16" t="s">
        <v>82</v>
      </c>
      <c r="H11" s="16" t="str">
        <f t="shared" si="0"/>
        <v>大正5年</v>
      </c>
      <c r="I11" s="16">
        <f t="shared" si="1"/>
        <v>1916</v>
      </c>
    </row>
    <row r="12" spans="2:9">
      <c r="B12" s="8">
        <v>1917</v>
      </c>
      <c r="C12" s="9" t="s">
        <v>70</v>
      </c>
      <c r="D12" s="10" t="s">
        <v>83</v>
      </c>
      <c r="E12" s="23" t="s">
        <v>75</v>
      </c>
      <c r="F12" s="8" t="s">
        <v>85</v>
      </c>
      <c r="H12" s="8" t="str">
        <f t="shared" si="0"/>
        <v>大正6年</v>
      </c>
      <c r="I12" s="8">
        <f t="shared" si="1"/>
        <v>1917</v>
      </c>
    </row>
    <row r="13" spans="2:9">
      <c r="B13" s="16">
        <v>1918</v>
      </c>
      <c r="C13" s="17" t="s">
        <v>70</v>
      </c>
      <c r="D13" s="18" t="s">
        <v>86</v>
      </c>
      <c r="E13" s="25" t="s">
        <v>78</v>
      </c>
      <c r="F13" s="16" t="s">
        <v>88</v>
      </c>
      <c r="H13" s="16" t="str">
        <f t="shared" si="0"/>
        <v>大正7年</v>
      </c>
      <c r="I13" s="16">
        <f t="shared" si="1"/>
        <v>1918</v>
      </c>
    </row>
    <row r="14" spans="2:9">
      <c r="B14" s="8">
        <v>1919</v>
      </c>
      <c r="C14" s="9" t="s">
        <v>70</v>
      </c>
      <c r="D14" s="10" t="s">
        <v>89</v>
      </c>
      <c r="E14" s="23" t="s">
        <v>81</v>
      </c>
      <c r="F14" s="8" t="s">
        <v>91</v>
      </c>
      <c r="H14" s="8" t="str">
        <f t="shared" si="0"/>
        <v>大正8年</v>
      </c>
      <c r="I14" s="8">
        <f t="shared" si="1"/>
        <v>1919</v>
      </c>
    </row>
    <row r="15" spans="2:9">
      <c r="B15" s="16">
        <v>1920</v>
      </c>
      <c r="C15" s="17" t="s">
        <v>70</v>
      </c>
      <c r="D15" s="18" t="s">
        <v>92</v>
      </c>
      <c r="E15" s="25" t="s">
        <v>84</v>
      </c>
      <c r="F15" s="16" t="s">
        <v>94</v>
      </c>
      <c r="H15" s="16" t="str">
        <f t="shared" si="0"/>
        <v>大正9年</v>
      </c>
      <c r="I15" s="16">
        <f t="shared" si="1"/>
        <v>1920</v>
      </c>
    </row>
    <row r="16" spans="2:9">
      <c r="B16" s="8">
        <v>1921</v>
      </c>
      <c r="C16" s="9" t="s">
        <v>70</v>
      </c>
      <c r="D16" s="10" t="s">
        <v>95</v>
      </c>
      <c r="E16" s="23" t="s">
        <v>87</v>
      </c>
      <c r="F16" s="8" t="s">
        <v>97</v>
      </c>
      <c r="H16" s="8" t="str">
        <f t="shared" si="0"/>
        <v>大正10年</v>
      </c>
      <c r="I16" s="8">
        <f t="shared" si="1"/>
        <v>1921</v>
      </c>
    </row>
    <row r="17" spans="2:9">
      <c r="B17" s="16">
        <v>1922</v>
      </c>
      <c r="C17" s="17" t="s">
        <v>70</v>
      </c>
      <c r="D17" s="18" t="s">
        <v>98</v>
      </c>
      <c r="E17" s="25" t="s">
        <v>90</v>
      </c>
      <c r="F17" s="16" t="s">
        <v>63</v>
      </c>
      <c r="H17" s="16" t="str">
        <f t="shared" si="0"/>
        <v>大正11年</v>
      </c>
      <c r="I17" s="16">
        <f t="shared" si="1"/>
        <v>1922</v>
      </c>
    </row>
    <row r="18" spans="2:9">
      <c r="B18" s="8">
        <v>1923</v>
      </c>
      <c r="C18" s="9" t="s">
        <v>70</v>
      </c>
      <c r="D18" s="10" t="s">
        <v>100</v>
      </c>
      <c r="E18" s="23" t="s">
        <v>93</v>
      </c>
      <c r="F18" s="8" t="s">
        <v>66</v>
      </c>
      <c r="H18" s="8" t="str">
        <f t="shared" si="0"/>
        <v>大正12年</v>
      </c>
      <c r="I18" s="8">
        <f t="shared" si="1"/>
        <v>1923</v>
      </c>
    </row>
    <row r="19" spans="2:9">
      <c r="B19" s="16">
        <v>1924</v>
      </c>
      <c r="C19" s="17" t="s">
        <v>70</v>
      </c>
      <c r="D19" s="18" t="s">
        <v>102</v>
      </c>
      <c r="E19" s="25" t="s">
        <v>96</v>
      </c>
      <c r="F19" s="16" t="s">
        <v>69</v>
      </c>
      <c r="H19" s="16" t="str">
        <f t="shared" si="0"/>
        <v>大正13年</v>
      </c>
      <c r="I19" s="16">
        <f t="shared" si="1"/>
        <v>1924</v>
      </c>
    </row>
    <row r="20" spans="2:9">
      <c r="B20" s="8">
        <v>1925</v>
      </c>
      <c r="C20" s="9" t="s">
        <v>70</v>
      </c>
      <c r="D20" s="10" t="s">
        <v>104</v>
      </c>
      <c r="E20" s="23" t="s">
        <v>99</v>
      </c>
      <c r="F20" s="8" t="s">
        <v>73</v>
      </c>
      <c r="H20" s="8" t="str">
        <f t="shared" si="0"/>
        <v>大正14年</v>
      </c>
      <c r="I20" s="8">
        <f t="shared" si="1"/>
        <v>1925</v>
      </c>
    </row>
    <row r="21" spans="2:9">
      <c r="B21" s="11">
        <v>1926</v>
      </c>
      <c r="C21" s="12" t="s">
        <v>70</v>
      </c>
      <c r="D21" s="13" t="s">
        <v>106</v>
      </c>
      <c r="E21" s="24" t="s">
        <v>101</v>
      </c>
      <c r="F21" s="11" t="s">
        <v>76</v>
      </c>
      <c r="H21" s="11" t="str">
        <f t="shared" si="0"/>
        <v>大正15年</v>
      </c>
      <c r="I21" s="11">
        <f t="shared" si="1"/>
        <v>1926</v>
      </c>
    </row>
    <row r="22" spans="2:9">
      <c r="B22" s="14">
        <v>1927</v>
      </c>
      <c r="C22" s="15" t="s">
        <v>108</v>
      </c>
      <c r="D22" s="2" t="s">
        <v>71</v>
      </c>
      <c r="E22" s="26" t="s">
        <v>103</v>
      </c>
      <c r="F22" s="14" t="s">
        <v>79</v>
      </c>
      <c r="H22" s="14" t="str">
        <f t="shared" si="0"/>
        <v>昭和2年</v>
      </c>
      <c r="I22" s="14">
        <f t="shared" si="1"/>
        <v>1927</v>
      </c>
    </row>
    <row r="23" spans="2:9">
      <c r="B23" s="16">
        <v>1928</v>
      </c>
      <c r="C23" s="17" t="s">
        <v>108</v>
      </c>
      <c r="D23" s="18" t="s">
        <v>74</v>
      </c>
      <c r="E23" s="25" t="s">
        <v>105</v>
      </c>
      <c r="F23" s="16" t="s">
        <v>82</v>
      </c>
      <c r="H23" s="16" t="str">
        <f t="shared" si="0"/>
        <v>昭和3年</v>
      </c>
      <c r="I23" s="16">
        <f t="shared" si="1"/>
        <v>1928</v>
      </c>
    </row>
    <row r="24" spans="2:9">
      <c r="B24" s="8">
        <v>1929</v>
      </c>
      <c r="C24" s="9" t="s">
        <v>108</v>
      </c>
      <c r="D24" s="10" t="s">
        <v>77</v>
      </c>
      <c r="E24" s="23" t="s">
        <v>107</v>
      </c>
      <c r="F24" s="8" t="s">
        <v>85</v>
      </c>
      <c r="H24" s="8" t="str">
        <f t="shared" si="0"/>
        <v>昭和4年</v>
      </c>
      <c r="I24" s="8">
        <f t="shared" si="1"/>
        <v>1929</v>
      </c>
    </row>
    <row r="25" spans="2:9">
      <c r="B25" s="16">
        <v>1930</v>
      </c>
      <c r="C25" s="17" t="s">
        <v>108</v>
      </c>
      <c r="D25" s="18" t="s">
        <v>80</v>
      </c>
      <c r="E25" s="25" t="s">
        <v>109</v>
      </c>
      <c r="F25" s="16" t="s">
        <v>88</v>
      </c>
      <c r="H25" s="16" t="str">
        <f t="shared" si="0"/>
        <v>昭和5年</v>
      </c>
      <c r="I25" s="16">
        <f t="shared" si="1"/>
        <v>1930</v>
      </c>
    </row>
    <row r="26" spans="2:9">
      <c r="B26" s="8">
        <v>1931</v>
      </c>
      <c r="C26" s="9" t="s">
        <v>108</v>
      </c>
      <c r="D26" s="10" t="s">
        <v>83</v>
      </c>
      <c r="E26" s="23" t="s">
        <v>110</v>
      </c>
      <c r="F26" s="8" t="s">
        <v>91</v>
      </c>
      <c r="H26" s="8" t="str">
        <f t="shared" si="0"/>
        <v>昭和6年</v>
      </c>
      <c r="I26" s="8">
        <f t="shared" si="1"/>
        <v>1931</v>
      </c>
    </row>
    <row r="27" spans="2:9">
      <c r="B27" s="16">
        <v>1932</v>
      </c>
      <c r="C27" s="17" t="s">
        <v>108</v>
      </c>
      <c r="D27" s="18" t="s">
        <v>86</v>
      </c>
      <c r="E27" s="25" t="s">
        <v>111</v>
      </c>
      <c r="F27" s="16" t="s">
        <v>94</v>
      </c>
      <c r="H27" s="16" t="str">
        <f t="shared" si="0"/>
        <v>昭和7年</v>
      </c>
      <c r="I27" s="16">
        <f t="shared" si="1"/>
        <v>1932</v>
      </c>
    </row>
    <row r="28" spans="2:9">
      <c r="B28" s="8">
        <v>1933</v>
      </c>
      <c r="C28" s="9" t="s">
        <v>108</v>
      </c>
      <c r="D28" s="10" t="s">
        <v>89</v>
      </c>
      <c r="E28" s="23" t="s">
        <v>112</v>
      </c>
      <c r="F28" s="8" t="s">
        <v>97</v>
      </c>
      <c r="H28" s="8" t="str">
        <f t="shared" si="0"/>
        <v>昭和8年</v>
      </c>
      <c r="I28" s="8">
        <f t="shared" si="1"/>
        <v>1933</v>
      </c>
    </row>
    <row r="29" spans="2:9">
      <c r="B29" s="16">
        <v>1934</v>
      </c>
      <c r="C29" s="17" t="s">
        <v>108</v>
      </c>
      <c r="D29" s="18" t="s">
        <v>92</v>
      </c>
      <c r="E29" s="25" t="s">
        <v>113</v>
      </c>
      <c r="F29" s="16" t="s">
        <v>63</v>
      </c>
      <c r="H29" s="16" t="str">
        <f t="shared" si="0"/>
        <v>昭和9年</v>
      </c>
      <c r="I29" s="16">
        <f t="shared" si="1"/>
        <v>1934</v>
      </c>
    </row>
    <row r="30" spans="2:9">
      <c r="B30" s="8">
        <v>1935</v>
      </c>
      <c r="C30" s="9" t="s">
        <v>108</v>
      </c>
      <c r="D30" s="10" t="s">
        <v>95</v>
      </c>
      <c r="E30" s="23" t="s">
        <v>114</v>
      </c>
      <c r="F30" s="8" t="s">
        <v>66</v>
      </c>
      <c r="H30" s="8" t="str">
        <f t="shared" si="0"/>
        <v>昭和10年</v>
      </c>
      <c r="I30" s="8">
        <f t="shared" si="1"/>
        <v>1935</v>
      </c>
    </row>
    <row r="31" spans="2:9">
      <c r="B31" s="16">
        <v>1936</v>
      </c>
      <c r="C31" s="17" t="s">
        <v>108</v>
      </c>
      <c r="D31" s="18" t="s">
        <v>98</v>
      </c>
      <c r="E31" s="25" t="s">
        <v>115</v>
      </c>
      <c r="F31" s="16" t="s">
        <v>69</v>
      </c>
      <c r="H31" s="16" t="str">
        <f t="shared" si="0"/>
        <v>昭和11年</v>
      </c>
      <c r="I31" s="16">
        <f t="shared" si="1"/>
        <v>1936</v>
      </c>
    </row>
    <row r="32" spans="2:9">
      <c r="B32" s="8">
        <v>1937</v>
      </c>
      <c r="C32" s="9" t="s">
        <v>108</v>
      </c>
      <c r="D32" s="10" t="s">
        <v>100</v>
      </c>
      <c r="E32" s="23" t="s">
        <v>116</v>
      </c>
      <c r="F32" s="8" t="s">
        <v>73</v>
      </c>
      <c r="H32" s="8" t="str">
        <f t="shared" si="0"/>
        <v>昭和12年</v>
      </c>
      <c r="I32" s="8">
        <f t="shared" si="1"/>
        <v>1937</v>
      </c>
    </row>
    <row r="33" spans="2:9">
      <c r="B33" s="16">
        <v>1938</v>
      </c>
      <c r="C33" s="17" t="s">
        <v>108</v>
      </c>
      <c r="D33" s="18" t="s">
        <v>102</v>
      </c>
      <c r="E33" s="25" t="s">
        <v>117</v>
      </c>
      <c r="F33" s="16" t="s">
        <v>76</v>
      </c>
      <c r="H33" s="16" t="str">
        <f t="shared" si="0"/>
        <v>昭和13年</v>
      </c>
      <c r="I33" s="16">
        <f t="shared" si="1"/>
        <v>1938</v>
      </c>
    </row>
    <row r="34" spans="2:9">
      <c r="B34" s="8">
        <v>1939</v>
      </c>
      <c r="C34" s="9" t="s">
        <v>108</v>
      </c>
      <c r="D34" s="10" t="s">
        <v>104</v>
      </c>
      <c r="E34" s="23" t="s">
        <v>118</v>
      </c>
      <c r="F34" s="8" t="s">
        <v>79</v>
      </c>
      <c r="H34" s="8" t="str">
        <f t="shared" si="0"/>
        <v>昭和14年</v>
      </c>
      <c r="I34" s="8">
        <f t="shared" si="1"/>
        <v>1939</v>
      </c>
    </row>
    <row r="35" spans="2:9">
      <c r="B35" s="16">
        <v>1940</v>
      </c>
      <c r="C35" s="17" t="s">
        <v>108</v>
      </c>
      <c r="D35" s="18" t="s">
        <v>106</v>
      </c>
      <c r="E35" s="25" t="s">
        <v>119</v>
      </c>
      <c r="F35" s="16" t="s">
        <v>82</v>
      </c>
      <c r="H35" s="16" t="str">
        <f t="shared" si="0"/>
        <v>昭和15年</v>
      </c>
      <c r="I35" s="16">
        <f t="shared" si="1"/>
        <v>1940</v>
      </c>
    </row>
    <row r="36" spans="2:9">
      <c r="B36" s="8">
        <v>1941</v>
      </c>
      <c r="C36" s="9" t="s">
        <v>108</v>
      </c>
      <c r="D36" s="10" t="s">
        <v>123</v>
      </c>
      <c r="E36" s="23" t="s">
        <v>120</v>
      </c>
      <c r="F36" s="8" t="s">
        <v>85</v>
      </c>
      <c r="H36" s="8" t="str">
        <f t="shared" si="0"/>
        <v>昭和16年</v>
      </c>
      <c r="I36" s="8">
        <f t="shared" si="1"/>
        <v>1941</v>
      </c>
    </row>
    <row r="37" spans="2:9">
      <c r="B37" s="16">
        <v>1942</v>
      </c>
      <c r="C37" s="17" t="s">
        <v>108</v>
      </c>
      <c r="D37" s="18" t="s">
        <v>125</v>
      </c>
      <c r="E37" s="25" t="s">
        <v>121</v>
      </c>
      <c r="F37" s="16" t="s">
        <v>88</v>
      </c>
      <c r="H37" s="16" t="str">
        <f t="shared" si="0"/>
        <v>昭和17年</v>
      </c>
      <c r="I37" s="16">
        <f t="shared" si="1"/>
        <v>1942</v>
      </c>
    </row>
    <row r="38" spans="2:9">
      <c r="B38" s="8">
        <v>1943</v>
      </c>
      <c r="C38" s="9" t="s">
        <v>108</v>
      </c>
      <c r="D38" s="10" t="s">
        <v>127</v>
      </c>
      <c r="E38" s="23" t="s">
        <v>122</v>
      </c>
      <c r="F38" s="8" t="s">
        <v>91</v>
      </c>
      <c r="H38" s="8" t="str">
        <f t="shared" si="0"/>
        <v>昭和18年</v>
      </c>
      <c r="I38" s="8">
        <f t="shared" si="1"/>
        <v>1943</v>
      </c>
    </row>
    <row r="39" spans="2:9">
      <c r="B39" s="16">
        <v>1944</v>
      </c>
      <c r="C39" s="17" t="s">
        <v>108</v>
      </c>
      <c r="D39" s="18" t="s">
        <v>129</v>
      </c>
      <c r="E39" s="25" t="s">
        <v>124</v>
      </c>
      <c r="F39" s="16" t="s">
        <v>94</v>
      </c>
      <c r="H39" s="16" t="str">
        <f t="shared" si="0"/>
        <v>昭和19年</v>
      </c>
      <c r="I39" s="16">
        <f t="shared" si="1"/>
        <v>1944</v>
      </c>
    </row>
    <row r="40" spans="2:9">
      <c r="B40" s="8">
        <v>1945</v>
      </c>
      <c r="C40" s="9" t="s">
        <v>108</v>
      </c>
      <c r="D40" s="10" t="s">
        <v>131</v>
      </c>
      <c r="E40" s="23" t="s">
        <v>126</v>
      </c>
      <c r="F40" s="8" t="s">
        <v>97</v>
      </c>
      <c r="H40" s="8" t="str">
        <f t="shared" si="0"/>
        <v>昭和20年</v>
      </c>
      <c r="I40" s="8">
        <f t="shared" si="1"/>
        <v>1945</v>
      </c>
    </row>
    <row r="41" spans="2:9">
      <c r="B41" s="11">
        <v>1946</v>
      </c>
      <c r="C41" s="12" t="s">
        <v>108</v>
      </c>
      <c r="D41" s="13" t="s">
        <v>133</v>
      </c>
      <c r="E41" s="24" t="s">
        <v>128</v>
      </c>
      <c r="F41" s="11" t="s">
        <v>63</v>
      </c>
      <c r="H41" s="11" t="str">
        <f t="shared" si="0"/>
        <v>昭和21年</v>
      </c>
      <c r="I41" s="11">
        <f t="shared" si="1"/>
        <v>1946</v>
      </c>
    </row>
    <row r="42" spans="2:9">
      <c r="B42" s="5">
        <v>1947</v>
      </c>
      <c r="C42" s="6" t="s">
        <v>108</v>
      </c>
      <c r="D42" s="7" t="s">
        <v>135</v>
      </c>
      <c r="E42" s="22" t="s">
        <v>130</v>
      </c>
      <c r="F42" s="5" t="s">
        <v>66</v>
      </c>
      <c r="H42" s="5" t="str">
        <f t="shared" si="0"/>
        <v>昭和22年</v>
      </c>
      <c r="I42" s="5">
        <f t="shared" si="1"/>
        <v>1947</v>
      </c>
    </row>
    <row r="43" spans="2:9">
      <c r="B43" s="8">
        <v>1948</v>
      </c>
      <c r="C43" s="9" t="s">
        <v>108</v>
      </c>
      <c r="D43" s="10" t="s">
        <v>137</v>
      </c>
      <c r="E43" s="23" t="s">
        <v>132</v>
      </c>
      <c r="F43" s="8" t="s">
        <v>69</v>
      </c>
      <c r="H43" s="8" t="str">
        <f t="shared" si="0"/>
        <v>昭和23年</v>
      </c>
      <c r="I43" s="8">
        <f t="shared" si="1"/>
        <v>1948</v>
      </c>
    </row>
    <row r="44" spans="2:9">
      <c r="B44" s="16">
        <v>1949</v>
      </c>
      <c r="C44" s="17" t="s">
        <v>108</v>
      </c>
      <c r="D44" s="18" t="s">
        <v>139</v>
      </c>
      <c r="E44" s="25" t="s">
        <v>134</v>
      </c>
      <c r="F44" s="16" t="s">
        <v>73</v>
      </c>
      <c r="H44" s="16" t="str">
        <f t="shared" si="0"/>
        <v>昭和24年</v>
      </c>
      <c r="I44" s="16">
        <f t="shared" si="1"/>
        <v>1949</v>
      </c>
    </row>
    <row r="45" spans="2:9">
      <c r="B45" s="8">
        <v>1950</v>
      </c>
      <c r="C45" s="9" t="s">
        <v>108</v>
      </c>
      <c r="D45" s="10" t="s">
        <v>141</v>
      </c>
      <c r="E45" s="23" t="s">
        <v>136</v>
      </c>
      <c r="F45" s="8" t="s">
        <v>76</v>
      </c>
      <c r="H45" s="8" t="str">
        <f t="shared" si="0"/>
        <v>昭和25年</v>
      </c>
      <c r="I45" s="8">
        <f t="shared" si="1"/>
        <v>1950</v>
      </c>
    </row>
    <row r="46" spans="2:9">
      <c r="B46" s="16">
        <v>1951</v>
      </c>
      <c r="C46" s="17" t="s">
        <v>108</v>
      </c>
      <c r="D46" s="18" t="s">
        <v>143</v>
      </c>
      <c r="E46" s="25" t="s">
        <v>138</v>
      </c>
      <c r="F46" s="16" t="s">
        <v>79</v>
      </c>
      <c r="H46" s="16" t="str">
        <f t="shared" si="0"/>
        <v>昭和26年</v>
      </c>
      <c r="I46" s="16">
        <f t="shared" si="1"/>
        <v>1951</v>
      </c>
    </row>
    <row r="47" spans="2:9">
      <c r="B47" s="8">
        <v>1952</v>
      </c>
      <c r="C47" s="9" t="s">
        <v>108</v>
      </c>
      <c r="D47" s="10" t="s">
        <v>145</v>
      </c>
      <c r="E47" s="23" t="s">
        <v>140</v>
      </c>
      <c r="F47" s="8" t="s">
        <v>82</v>
      </c>
      <c r="H47" s="8" t="str">
        <f t="shared" si="0"/>
        <v>昭和27年</v>
      </c>
      <c r="I47" s="8">
        <f t="shared" si="1"/>
        <v>1952</v>
      </c>
    </row>
    <row r="48" spans="2:9">
      <c r="B48" s="16">
        <v>1953</v>
      </c>
      <c r="C48" s="17" t="s">
        <v>108</v>
      </c>
      <c r="D48" s="18" t="s">
        <v>147</v>
      </c>
      <c r="E48" s="25" t="s">
        <v>142</v>
      </c>
      <c r="F48" s="16" t="s">
        <v>85</v>
      </c>
      <c r="H48" s="16" t="str">
        <f t="shared" si="0"/>
        <v>昭和28年</v>
      </c>
      <c r="I48" s="16">
        <f t="shared" si="1"/>
        <v>1953</v>
      </c>
    </row>
    <row r="49" spans="2:9">
      <c r="B49" s="8">
        <v>1954</v>
      </c>
      <c r="C49" s="9" t="s">
        <v>108</v>
      </c>
      <c r="D49" s="10" t="s">
        <v>149</v>
      </c>
      <c r="E49" s="23" t="s">
        <v>144</v>
      </c>
      <c r="F49" s="8" t="s">
        <v>88</v>
      </c>
      <c r="H49" s="8" t="str">
        <f t="shared" si="0"/>
        <v>昭和29年</v>
      </c>
      <c r="I49" s="8">
        <f t="shared" si="1"/>
        <v>1954</v>
      </c>
    </row>
    <row r="50" spans="2:9">
      <c r="B50" s="16">
        <v>1955</v>
      </c>
      <c r="C50" s="17" t="s">
        <v>108</v>
      </c>
      <c r="D50" s="18" t="s">
        <v>151</v>
      </c>
      <c r="E50" s="25" t="s">
        <v>146</v>
      </c>
      <c r="F50" s="16" t="s">
        <v>91</v>
      </c>
      <c r="H50" s="16" t="str">
        <f t="shared" si="0"/>
        <v>昭和30年</v>
      </c>
      <c r="I50" s="16">
        <f t="shared" si="1"/>
        <v>1955</v>
      </c>
    </row>
    <row r="51" spans="2:9">
      <c r="B51" s="8">
        <v>1956</v>
      </c>
      <c r="C51" s="9" t="s">
        <v>108</v>
      </c>
      <c r="D51" s="10" t="s">
        <v>153</v>
      </c>
      <c r="E51" s="23" t="s">
        <v>148</v>
      </c>
      <c r="F51" s="8" t="s">
        <v>94</v>
      </c>
      <c r="H51" s="8" t="str">
        <f t="shared" si="0"/>
        <v>昭和31年</v>
      </c>
      <c r="I51" s="8">
        <f t="shared" si="1"/>
        <v>1956</v>
      </c>
    </row>
    <row r="52" spans="2:9">
      <c r="B52" s="16">
        <v>1957</v>
      </c>
      <c r="C52" s="17" t="s">
        <v>108</v>
      </c>
      <c r="D52" s="18" t="s">
        <v>155</v>
      </c>
      <c r="E52" s="25" t="s">
        <v>150</v>
      </c>
      <c r="F52" s="16" t="s">
        <v>97</v>
      </c>
      <c r="H52" s="16" t="str">
        <f t="shared" si="0"/>
        <v>昭和32年</v>
      </c>
      <c r="I52" s="16">
        <f t="shared" si="1"/>
        <v>1957</v>
      </c>
    </row>
    <row r="53" spans="2:9">
      <c r="B53" s="8">
        <v>1958</v>
      </c>
      <c r="C53" s="9" t="s">
        <v>108</v>
      </c>
      <c r="D53" s="10" t="s">
        <v>157</v>
      </c>
      <c r="E53" s="23" t="s">
        <v>152</v>
      </c>
      <c r="F53" s="8" t="s">
        <v>63</v>
      </c>
      <c r="H53" s="8" t="str">
        <f t="shared" si="0"/>
        <v>昭和33年</v>
      </c>
      <c r="I53" s="8">
        <f t="shared" si="1"/>
        <v>1958</v>
      </c>
    </row>
    <row r="54" spans="2:9">
      <c r="B54" s="16">
        <v>1959</v>
      </c>
      <c r="C54" s="17" t="s">
        <v>108</v>
      </c>
      <c r="D54" s="18" t="s">
        <v>159</v>
      </c>
      <c r="E54" s="25" t="s">
        <v>154</v>
      </c>
      <c r="F54" s="16" t="s">
        <v>66</v>
      </c>
      <c r="H54" s="16" t="str">
        <f t="shared" si="0"/>
        <v>昭和34年</v>
      </c>
      <c r="I54" s="16">
        <f t="shared" si="1"/>
        <v>1959</v>
      </c>
    </row>
    <row r="55" spans="2:9">
      <c r="B55" s="8">
        <v>1960</v>
      </c>
      <c r="C55" s="9" t="s">
        <v>108</v>
      </c>
      <c r="D55" s="10" t="s">
        <v>161</v>
      </c>
      <c r="E55" s="23" t="s">
        <v>156</v>
      </c>
      <c r="F55" s="8" t="s">
        <v>69</v>
      </c>
      <c r="H55" s="8" t="str">
        <f t="shared" si="0"/>
        <v>昭和35年</v>
      </c>
      <c r="I55" s="8">
        <f t="shared" si="1"/>
        <v>1960</v>
      </c>
    </row>
    <row r="56" spans="2:9">
      <c r="B56" s="16">
        <v>1961</v>
      </c>
      <c r="C56" s="17" t="s">
        <v>108</v>
      </c>
      <c r="D56" s="18" t="s">
        <v>163</v>
      </c>
      <c r="E56" s="25" t="s">
        <v>158</v>
      </c>
      <c r="F56" s="16" t="s">
        <v>73</v>
      </c>
      <c r="H56" s="16" t="str">
        <f t="shared" si="0"/>
        <v>昭和36年</v>
      </c>
      <c r="I56" s="16">
        <f t="shared" si="1"/>
        <v>1961</v>
      </c>
    </row>
    <row r="57" spans="2:9">
      <c r="B57" s="8">
        <v>1962</v>
      </c>
      <c r="C57" s="9" t="s">
        <v>108</v>
      </c>
      <c r="D57" s="10" t="s">
        <v>165</v>
      </c>
      <c r="E57" s="23" t="s">
        <v>160</v>
      </c>
      <c r="F57" s="8" t="s">
        <v>76</v>
      </c>
      <c r="H57" s="8" t="str">
        <f t="shared" si="0"/>
        <v>昭和37年</v>
      </c>
      <c r="I57" s="8">
        <f t="shared" si="1"/>
        <v>1962</v>
      </c>
    </row>
    <row r="58" spans="2:9">
      <c r="B58" s="16">
        <v>1963</v>
      </c>
      <c r="C58" s="17" t="s">
        <v>108</v>
      </c>
      <c r="D58" s="18" t="s">
        <v>167</v>
      </c>
      <c r="E58" s="25" t="s">
        <v>162</v>
      </c>
      <c r="F58" s="16" t="s">
        <v>79</v>
      </c>
      <c r="H58" s="16" t="str">
        <f t="shared" si="0"/>
        <v>昭和38年</v>
      </c>
      <c r="I58" s="16">
        <f t="shared" si="1"/>
        <v>1963</v>
      </c>
    </row>
    <row r="59" spans="2:9">
      <c r="B59" s="8">
        <v>1964</v>
      </c>
      <c r="C59" s="9" t="s">
        <v>108</v>
      </c>
      <c r="D59" s="10" t="s">
        <v>169</v>
      </c>
      <c r="E59" s="23" t="s">
        <v>164</v>
      </c>
      <c r="F59" s="8" t="s">
        <v>82</v>
      </c>
      <c r="H59" s="8" t="str">
        <f t="shared" si="0"/>
        <v>昭和39年</v>
      </c>
      <c r="I59" s="8">
        <f t="shared" si="1"/>
        <v>1964</v>
      </c>
    </row>
    <row r="60" spans="2:9">
      <c r="B60" s="16">
        <v>1965</v>
      </c>
      <c r="C60" s="17" t="s">
        <v>108</v>
      </c>
      <c r="D60" s="18" t="s">
        <v>171</v>
      </c>
      <c r="E60" s="25" t="s">
        <v>166</v>
      </c>
      <c r="F60" s="16" t="s">
        <v>85</v>
      </c>
      <c r="H60" s="16" t="str">
        <f t="shared" si="0"/>
        <v>昭和40年</v>
      </c>
      <c r="I60" s="16">
        <f t="shared" si="1"/>
        <v>1965</v>
      </c>
    </row>
    <row r="61" spans="2:9">
      <c r="B61" s="8">
        <v>1966</v>
      </c>
      <c r="C61" s="9" t="s">
        <v>108</v>
      </c>
      <c r="D61" s="10" t="s">
        <v>173</v>
      </c>
      <c r="E61" s="23" t="s">
        <v>168</v>
      </c>
      <c r="F61" s="8" t="s">
        <v>88</v>
      </c>
      <c r="H61" s="8" t="str">
        <f t="shared" si="0"/>
        <v>昭和41年</v>
      </c>
      <c r="I61" s="8">
        <f t="shared" si="1"/>
        <v>1966</v>
      </c>
    </row>
    <row r="62" spans="2:9">
      <c r="B62" s="16">
        <v>1967</v>
      </c>
      <c r="C62" s="17" t="s">
        <v>108</v>
      </c>
      <c r="D62" s="18" t="s">
        <v>175</v>
      </c>
      <c r="E62" s="25" t="s">
        <v>170</v>
      </c>
      <c r="F62" s="16" t="s">
        <v>91</v>
      </c>
      <c r="H62" s="16" t="str">
        <f t="shared" si="0"/>
        <v>昭和42年</v>
      </c>
      <c r="I62" s="16">
        <f t="shared" si="1"/>
        <v>1967</v>
      </c>
    </row>
    <row r="63" spans="2:9">
      <c r="B63" s="8">
        <v>1968</v>
      </c>
      <c r="C63" s="9" t="s">
        <v>108</v>
      </c>
      <c r="D63" s="10" t="s">
        <v>61</v>
      </c>
      <c r="E63" s="23" t="s">
        <v>172</v>
      </c>
      <c r="F63" s="8" t="s">
        <v>94</v>
      </c>
      <c r="H63" s="8" t="str">
        <f t="shared" si="0"/>
        <v>昭和43年</v>
      </c>
      <c r="I63" s="8">
        <f t="shared" si="1"/>
        <v>1968</v>
      </c>
    </row>
    <row r="64" spans="2:9">
      <c r="B64" s="16">
        <v>1969</v>
      </c>
      <c r="C64" s="17" t="s">
        <v>108</v>
      </c>
      <c r="D64" s="18" t="s">
        <v>64</v>
      </c>
      <c r="E64" s="25" t="s">
        <v>174</v>
      </c>
      <c r="F64" s="16" t="s">
        <v>97</v>
      </c>
      <c r="H64" s="16" t="str">
        <f t="shared" si="0"/>
        <v>昭和44年</v>
      </c>
      <c r="I64" s="16">
        <f t="shared" si="1"/>
        <v>1969</v>
      </c>
    </row>
    <row r="65" spans="2:9">
      <c r="B65" s="8">
        <v>1970</v>
      </c>
      <c r="C65" s="9" t="s">
        <v>108</v>
      </c>
      <c r="D65" s="10" t="s">
        <v>67</v>
      </c>
      <c r="E65" s="23" t="s">
        <v>176</v>
      </c>
      <c r="F65" s="8" t="s">
        <v>63</v>
      </c>
      <c r="H65" s="8" t="str">
        <f t="shared" si="0"/>
        <v>昭和45年</v>
      </c>
      <c r="I65" s="8">
        <f t="shared" si="1"/>
        <v>1970</v>
      </c>
    </row>
    <row r="66" spans="2:9">
      <c r="B66" s="16">
        <v>1971</v>
      </c>
      <c r="C66" s="17" t="s">
        <v>108</v>
      </c>
      <c r="D66" s="18" t="s">
        <v>180</v>
      </c>
      <c r="E66" s="25" t="s">
        <v>177</v>
      </c>
      <c r="F66" s="16" t="s">
        <v>66</v>
      </c>
      <c r="H66" s="16" t="str">
        <f t="shared" si="0"/>
        <v>昭和46年</v>
      </c>
      <c r="I66" s="16">
        <f t="shared" si="1"/>
        <v>1971</v>
      </c>
    </row>
    <row r="67" spans="2:9">
      <c r="B67" s="8">
        <v>1972</v>
      </c>
      <c r="C67" s="9" t="s">
        <v>108</v>
      </c>
      <c r="D67" s="10" t="s">
        <v>182</v>
      </c>
      <c r="E67" s="23" t="s">
        <v>178</v>
      </c>
      <c r="F67" s="8" t="s">
        <v>69</v>
      </c>
      <c r="H67" s="8" t="str">
        <f t="shared" si="0"/>
        <v>昭和47年</v>
      </c>
      <c r="I67" s="8">
        <f t="shared" si="1"/>
        <v>1972</v>
      </c>
    </row>
    <row r="68" spans="2:9">
      <c r="B68" s="16">
        <v>1973</v>
      </c>
      <c r="C68" s="17" t="s">
        <v>108</v>
      </c>
      <c r="D68" s="18" t="s">
        <v>184</v>
      </c>
      <c r="E68" s="25" t="s">
        <v>179</v>
      </c>
      <c r="F68" s="16" t="s">
        <v>73</v>
      </c>
      <c r="H68" s="16" t="str">
        <f t="shared" si="0"/>
        <v>昭和48年</v>
      </c>
      <c r="I68" s="16">
        <f t="shared" si="1"/>
        <v>1973</v>
      </c>
    </row>
    <row r="69" spans="2:9">
      <c r="B69" s="8">
        <v>1974</v>
      </c>
      <c r="C69" s="9" t="s">
        <v>108</v>
      </c>
      <c r="D69" s="10" t="s">
        <v>186</v>
      </c>
      <c r="E69" s="23" t="s">
        <v>181</v>
      </c>
      <c r="F69" s="8" t="s">
        <v>76</v>
      </c>
      <c r="H69" s="8" t="str">
        <f t="shared" si="0"/>
        <v>昭和49年</v>
      </c>
      <c r="I69" s="8">
        <f t="shared" si="1"/>
        <v>1974</v>
      </c>
    </row>
    <row r="70" spans="2:9">
      <c r="B70" s="16">
        <v>1975</v>
      </c>
      <c r="C70" s="17" t="s">
        <v>108</v>
      </c>
      <c r="D70" s="18" t="s">
        <v>188</v>
      </c>
      <c r="E70" s="25" t="s">
        <v>183</v>
      </c>
      <c r="F70" s="16" t="s">
        <v>79</v>
      </c>
      <c r="H70" s="16" t="str">
        <f t="shared" ref="H70:H116" si="2">CONCATENATE(C70,D70)</f>
        <v>昭和50年</v>
      </c>
      <c r="I70" s="16">
        <f t="shared" ref="I70:I116" si="3">B70</f>
        <v>1975</v>
      </c>
    </row>
    <row r="71" spans="2:9">
      <c r="B71" s="8">
        <v>1976</v>
      </c>
      <c r="C71" s="9" t="s">
        <v>108</v>
      </c>
      <c r="D71" s="10" t="s">
        <v>190</v>
      </c>
      <c r="E71" s="23" t="s">
        <v>185</v>
      </c>
      <c r="F71" s="8" t="s">
        <v>82</v>
      </c>
      <c r="H71" s="8" t="str">
        <f t="shared" si="2"/>
        <v>昭和51年</v>
      </c>
      <c r="I71" s="8">
        <f t="shared" si="3"/>
        <v>1976</v>
      </c>
    </row>
    <row r="72" spans="2:9">
      <c r="B72" s="16">
        <v>1977</v>
      </c>
      <c r="C72" s="17" t="s">
        <v>108</v>
      </c>
      <c r="D72" s="18" t="s">
        <v>192</v>
      </c>
      <c r="E72" s="25" t="s">
        <v>187</v>
      </c>
      <c r="F72" s="16" t="s">
        <v>85</v>
      </c>
      <c r="H72" s="16" t="str">
        <f t="shared" si="2"/>
        <v>昭和52年</v>
      </c>
      <c r="I72" s="16">
        <f t="shared" si="3"/>
        <v>1977</v>
      </c>
    </row>
    <row r="73" spans="2:9">
      <c r="B73" s="8">
        <v>1978</v>
      </c>
      <c r="C73" s="9" t="s">
        <v>108</v>
      </c>
      <c r="D73" s="10" t="s">
        <v>194</v>
      </c>
      <c r="E73" s="23" t="s">
        <v>189</v>
      </c>
      <c r="F73" s="8" t="s">
        <v>88</v>
      </c>
      <c r="H73" s="8" t="str">
        <f t="shared" si="2"/>
        <v>昭和53年</v>
      </c>
      <c r="I73" s="8">
        <f t="shared" si="3"/>
        <v>1978</v>
      </c>
    </row>
    <row r="74" spans="2:9">
      <c r="B74" s="16">
        <v>1979</v>
      </c>
      <c r="C74" s="17" t="s">
        <v>108</v>
      </c>
      <c r="D74" s="18" t="s">
        <v>196</v>
      </c>
      <c r="E74" s="25" t="s">
        <v>191</v>
      </c>
      <c r="F74" s="16" t="s">
        <v>91</v>
      </c>
      <c r="H74" s="16" t="str">
        <f t="shared" si="2"/>
        <v>昭和54年</v>
      </c>
      <c r="I74" s="16">
        <f t="shared" si="3"/>
        <v>1979</v>
      </c>
    </row>
    <row r="75" spans="2:9">
      <c r="B75" s="8">
        <v>1980</v>
      </c>
      <c r="C75" s="9" t="s">
        <v>108</v>
      </c>
      <c r="D75" s="10" t="s">
        <v>198</v>
      </c>
      <c r="E75" s="23" t="s">
        <v>193</v>
      </c>
      <c r="F75" s="8" t="s">
        <v>94</v>
      </c>
      <c r="H75" s="8" t="str">
        <f t="shared" si="2"/>
        <v>昭和55年</v>
      </c>
      <c r="I75" s="8">
        <f t="shared" si="3"/>
        <v>1980</v>
      </c>
    </row>
    <row r="76" spans="2:9">
      <c r="B76" s="16">
        <v>1981</v>
      </c>
      <c r="C76" s="17" t="s">
        <v>108</v>
      </c>
      <c r="D76" s="18" t="s">
        <v>200</v>
      </c>
      <c r="E76" s="25" t="s">
        <v>195</v>
      </c>
      <c r="F76" s="16" t="s">
        <v>97</v>
      </c>
      <c r="H76" s="16" t="str">
        <f t="shared" si="2"/>
        <v>昭和56年</v>
      </c>
      <c r="I76" s="16">
        <f t="shared" si="3"/>
        <v>1981</v>
      </c>
    </row>
    <row r="77" spans="2:9">
      <c r="B77" s="8">
        <v>1982</v>
      </c>
      <c r="C77" s="9" t="s">
        <v>108</v>
      </c>
      <c r="D77" s="10" t="s">
        <v>202</v>
      </c>
      <c r="E77" s="23" t="s">
        <v>197</v>
      </c>
      <c r="F77" s="8" t="s">
        <v>63</v>
      </c>
      <c r="H77" s="8" t="str">
        <f t="shared" si="2"/>
        <v>昭和57年</v>
      </c>
      <c r="I77" s="8">
        <f t="shared" si="3"/>
        <v>1982</v>
      </c>
    </row>
    <row r="78" spans="2:9">
      <c r="B78" s="11">
        <v>1983</v>
      </c>
      <c r="C78" s="12" t="s">
        <v>108</v>
      </c>
      <c r="D78" s="13" t="s">
        <v>204</v>
      </c>
      <c r="E78" s="24" t="s">
        <v>199</v>
      </c>
      <c r="F78" s="11" t="s">
        <v>66</v>
      </c>
      <c r="H78" s="11" t="str">
        <f t="shared" si="2"/>
        <v>昭和58年</v>
      </c>
      <c r="I78" s="11">
        <f t="shared" si="3"/>
        <v>1983</v>
      </c>
    </row>
    <row r="79" spans="2:9">
      <c r="B79" s="5">
        <v>1984</v>
      </c>
      <c r="C79" s="6" t="s">
        <v>108</v>
      </c>
      <c r="D79" s="7" t="s">
        <v>206</v>
      </c>
      <c r="E79" s="22" t="s">
        <v>201</v>
      </c>
      <c r="F79" s="5" t="s">
        <v>69</v>
      </c>
      <c r="H79" s="5" t="str">
        <f t="shared" si="2"/>
        <v>昭和59年</v>
      </c>
      <c r="I79" s="5">
        <f t="shared" si="3"/>
        <v>1984</v>
      </c>
    </row>
    <row r="80" spans="2:9">
      <c r="B80" s="8">
        <v>1985</v>
      </c>
      <c r="C80" s="9" t="s">
        <v>108</v>
      </c>
      <c r="D80" s="10" t="s">
        <v>208</v>
      </c>
      <c r="E80" s="23" t="s">
        <v>203</v>
      </c>
      <c r="F80" s="8" t="s">
        <v>73</v>
      </c>
      <c r="H80" s="8" t="str">
        <f t="shared" si="2"/>
        <v>昭和60年</v>
      </c>
      <c r="I80" s="8">
        <f t="shared" si="3"/>
        <v>1985</v>
      </c>
    </row>
    <row r="81" spans="2:9">
      <c r="B81" s="16">
        <v>1986</v>
      </c>
      <c r="C81" s="17" t="s">
        <v>108</v>
      </c>
      <c r="D81" s="18" t="s">
        <v>210</v>
      </c>
      <c r="E81" s="25" t="s">
        <v>205</v>
      </c>
      <c r="F81" s="16" t="s">
        <v>76</v>
      </c>
      <c r="H81" s="16" t="str">
        <f t="shared" si="2"/>
        <v>昭和61年</v>
      </c>
      <c r="I81" s="16">
        <f t="shared" si="3"/>
        <v>1986</v>
      </c>
    </row>
    <row r="82" spans="2:9">
      <c r="B82" s="8">
        <v>1987</v>
      </c>
      <c r="C82" s="9" t="s">
        <v>108</v>
      </c>
      <c r="D82" s="10" t="s">
        <v>212</v>
      </c>
      <c r="E82" s="23" t="s">
        <v>207</v>
      </c>
      <c r="F82" s="8" t="s">
        <v>79</v>
      </c>
      <c r="H82" s="8" t="str">
        <f t="shared" si="2"/>
        <v>昭和62年</v>
      </c>
      <c r="I82" s="8">
        <f t="shared" si="3"/>
        <v>1987</v>
      </c>
    </row>
    <row r="83" spans="2:9">
      <c r="B83" s="16">
        <v>1988</v>
      </c>
      <c r="C83" s="17" t="s">
        <v>108</v>
      </c>
      <c r="D83" s="18" t="s">
        <v>214</v>
      </c>
      <c r="E83" s="25" t="s">
        <v>209</v>
      </c>
      <c r="F83" s="16" t="s">
        <v>82</v>
      </c>
      <c r="H83" s="16" t="str">
        <f t="shared" si="2"/>
        <v>昭和63年</v>
      </c>
      <c r="I83" s="16">
        <f t="shared" si="3"/>
        <v>1988</v>
      </c>
    </row>
    <row r="84" spans="2:9">
      <c r="B84" s="27">
        <v>1989</v>
      </c>
      <c r="C84" s="28" t="s">
        <v>248</v>
      </c>
      <c r="D84" s="29" t="s">
        <v>249</v>
      </c>
      <c r="E84" s="30" t="s">
        <v>211</v>
      </c>
      <c r="F84" s="27" t="s">
        <v>85</v>
      </c>
      <c r="H84" s="27" t="str">
        <f t="shared" si="2"/>
        <v>平成1年</v>
      </c>
      <c r="I84" s="27">
        <f t="shared" si="3"/>
        <v>1989</v>
      </c>
    </row>
    <row r="85" spans="2:9">
      <c r="B85" s="5">
        <v>1990</v>
      </c>
      <c r="C85" s="6" t="s">
        <v>217</v>
      </c>
      <c r="D85" s="7" t="s">
        <v>71</v>
      </c>
      <c r="E85" s="22" t="s">
        <v>213</v>
      </c>
      <c r="F85" s="5" t="s">
        <v>88</v>
      </c>
      <c r="H85" s="5" t="str">
        <f t="shared" si="2"/>
        <v>平成2年</v>
      </c>
      <c r="I85" s="5">
        <f t="shared" si="3"/>
        <v>1990</v>
      </c>
    </row>
    <row r="86" spans="2:9">
      <c r="B86" s="8">
        <v>1991</v>
      </c>
      <c r="C86" s="9" t="s">
        <v>217</v>
      </c>
      <c r="D86" s="10" t="s">
        <v>74</v>
      </c>
      <c r="E86" s="23" t="s">
        <v>215</v>
      </c>
      <c r="F86" s="8" t="s">
        <v>91</v>
      </c>
      <c r="H86" s="8" t="str">
        <f t="shared" si="2"/>
        <v>平成3年</v>
      </c>
      <c r="I86" s="8">
        <f t="shared" si="3"/>
        <v>1991</v>
      </c>
    </row>
    <row r="87" spans="2:9">
      <c r="B87" s="16">
        <v>1992</v>
      </c>
      <c r="C87" s="17" t="s">
        <v>217</v>
      </c>
      <c r="D87" s="18" t="s">
        <v>77</v>
      </c>
      <c r="E87" s="25" t="s">
        <v>216</v>
      </c>
      <c r="F87" s="16" t="s">
        <v>94</v>
      </c>
      <c r="H87" s="16" t="str">
        <f t="shared" si="2"/>
        <v>平成4年</v>
      </c>
      <c r="I87" s="16">
        <f t="shared" si="3"/>
        <v>1992</v>
      </c>
    </row>
    <row r="88" spans="2:9">
      <c r="B88" s="8">
        <v>1993</v>
      </c>
      <c r="C88" s="9" t="s">
        <v>217</v>
      </c>
      <c r="D88" s="10" t="s">
        <v>80</v>
      </c>
      <c r="E88" s="23" t="s">
        <v>218</v>
      </c>
      <c r="F88" s="8" t="s">
        <v>97</v>
      </c>
      <c r="H88" s="8" t="str">
        <f t="shared" si="2"/>
        <v>平成5年</v>
      </c>
      <c r="I88" s="8">
        <f t="shared" si="3"/>
        <v>1993</v>
      </c>
    </row>
    <row r="89" spans="2:9">
      <c r="B89" s="16">
        <v>1994</v>
      </c>
      <c r="C89" s="17" t="s">
        <v>217</v>
      </c>
      <c r="D89" s="18" t="s">
        <v>83</v>
      </c>
      <c r="E89" s="25" t="s">
        <v>219</v>
      </c>
      <c r="F89" s="16" t="s">
        <v>63</v>
      </c>
      <c r="H89" s="16" t="str">
        <f t="shared" si="2"/>
        <v>平成6年</v>
      </c>
      <c r="I89" s="16">
        <f t="shared" si="3"/>
        <v>1994</v>
      </c>
    </row>
    <row r="90" spans="2:9">
      <c r="B90" s="8">
        <v>1995</v>
      </c>
      <c r="C90" s="9" t="s">
        <v>217</v>
      </c>
      <c r="D90" s="10" t="s">
        <v>86</v>
      </c>
      <c r="E90" s="23" t="s">
        <v>220</v>
      </c>
      <c r="F90" s="8" t="s">
        <v>66</v>
      </c>
      <c r="H90" s="8" t="str">
        <f t="shared" si="2"/>
        <v>平成7年</v>
      </c>
      <c r="I90" s="8">
        <f t="shared" si="3"/>
        <v>1995</v>
      </c>
    </row>
    <row r="91" spans="2:9">
      <c r="B91" s="16">
        <v>1996</v>
      </c>
      <c r="C91" s="17" t="s">
        <v>217</v>
      </c>
      <c r="D91" s="18" t="s">
        <v>89</v>
      </c>
      <c r="E91" s="25" t="s">
        <v>221</v>
      </c>
      <c r="F91" s="16" t="s">
        <v>69</v>
      </c>
      <c r="H91" s="16" t="str">
        <f t="shared" si="2"/>
        <v>平成8年</v>
      </c>
      <c r="I91" s="16">
        <f t="shared" si="3"/>
        <v>1996</v>
      </c>
    </row>
    <row r="92" spans="2:9">
      <c r="B92" s="8">
        <v>1997</v>
      </c>
      <c r="C92" s="9" t="s">
        <v>217</v>
      </c>
      <c r="D92" s="10" t="s">
        <v>92</v>
      </c>
      <c r="E92" s="23" t="s">
        <v>222</v>
      </c>
      <c r="F92" s="8" t="s">
        <v>73</v>
      </c>
      <c r="H92" s="8" t="str">
        <f t="shared" si="2"/>
        <v>平成9年</v>
      </c>
      <c r="I92" s="8">
        <f t="shared" si="3"/>
        <v>1997</v>
      </c>
    </row>
    <row r="93" spans="2:9">
      <c r="B93" s="16">
        <v>1998</v>
      </c>
      <c r="C93" s="17" t="s">
        <v>217</v>
      </c>
      <c r="D93" s="18" t="s">
        <v>95</v>
      </c>
      <c r="E93" s="25" t="s">
        <v>223</v>
      </c>
      <c r="F93" s="16" t="s">
        <v>76</v>
      </c>
      <c r="H93" s="16" t="str">
        <f t="shared" si="2"/>
        <v>平成10年</v>
      </c>
      <c r="I93" s="16">
        <f t="shared" si="3"/>
        <v>1998</v>
      </c>
    </row>
    <row r="94" spans="2:9">
      <c r="B94" s="8">
        <v>1999</v>
      </c>
      <c r="C94" s="9" t="s">
        <v>217</v>
      </c>
      <c r="D94" s="10" t="s">
        <v>98</v>
      </c>
      <c r="E94" s="23" t="s">
        <v>224</v>
      </c>
      <c r="F94" s="8" t="s">
        <v>79</v>
      </c>
      <c r="H94" s="8" t="str">
        <f t="shared" si="2"/>
        <v>平成11年</v>
      </c>
      <c r="I94" s="8">
        <f t="shared" si="3"/>
        <v>1999</v>
      </c>
    </row>
    <row r="95" spans="2:9">
      <c r="B95" s="16">
        <v>2000</v>
      </c>
      <c r="C95" s="17" t="s">
        <v>217</v>
      </c>
      <c r="D95" s="18" t="s">
        <v>100</v>
      </c>
      <c r="E95" s="25" t="s">
        <v>225</v>
      </c>
      <c r="F95" s="16" t="s">
        <v>82</v>
      </c>
      <c r="H95" s="16" t="str">
        <f t="shared" si="2"/>
        <v>平成12年</v>
      </c>
      <c r="I95" s="16">
        <f t="shared" si="3"/>
        <v>2000</v>
      </c>
    </row>
    <row r="96" spans="2:9">
      <c r="B96" s="8">
        <v>2001</v>
      </c>
      <c r="C96" s="9" t="s">
        <v>217</v>
      </c>
      <c r="D96" s="10" t="s">
        <v>102</v>
      </c>
      <c r="E96" s="23" t="s">
        <v>226</v>
      </c>
      <c r="F96" s="8" t="s">
        <v>85</v>
      </c>
      <c r="H96" s="8" t="str">
        <f t="shared" si="2"/>
        <v>平成13年</v>
      </c>
      <c r="I96" s="8">
        <f t="shared" si="3"/>
        <v>2001</v>
      </c>
    </row>
    <row r="97" spans="2:9">
      <c r="B97" s="16">
        <v>2002</v>
      </c>
      <c r="C97" s="17" t="s">
        <v>217</v>
      </c>
      <c r="D97" s="18" t="s">
        <v>104</v>
      </c>
      <c r="E97" s="25" t="s">
        <v>227</v>
      </c>
      <c r="F97" s="16" t="s">
        <v>88</v>
      </c>
      <c r="H97" s="16" t="str">
        <f t="shared" si="2"/>
        <v>平成14年</v>
      </c>
      <c r="I97" s="16">
        <f t="shared" si="3"/>
        <v>2002</v>
      </c>
    </row>
    <row r="98" spans="2:9">
      <c r="B98" s="8">
        <v>2003</v>
      </c>
      <c r="C98" s="9" t="s">
        <v>217</v>
      </c>
      <c r="D98" s="10" t="s">
        <v>106</v>
      </c>
      <c r="E98" s="23" t="s">
        <v>228</v>
      </c>
      <c r="F98" s="8" t="s">
        <v>91</v>
      </c>
      <c r="H98" s="8" t="str">
        <f t="shared" si="2"/>
        <v>平成15年</v>
      </c>
      <c r="I98" s="8">
        <f t="shared" si="3"/>
        <v>2003</v>
      </c>
    </row>
    <row r="99" spans="2:9">
      <c r="B99" s="16">
        <v>2004</v>
      </c>
      <c r="C99" s="17" t="s">
        <v>217</v>
      </c>
      <c r="D99" s="18" t="s">
        <v>123</v>
      </c>
      <c r="E99" s="25" t="s">
        <v>229</v>
      </c>
      <c r="F99" s="16" t="s">
        <v>94</v>
      </c>
      <c r="H99" s="16" t="str">
        <f t="shared" si="2"/>
        <v>平成16年</v>
      </c>
      <c r="I99" s="16">
        <f t="shared" si="3"/>
        <v>2004</v>
      </c>
    </row>
    <row r="100" spans="2:9">
      <c r="B100" s="8">
        <v>2005</v>
      </c>
      <c r="C100" s="9" t="s">
        <v>217</v>
      </c>
      <c r="D100" s="10" t="s">
        <v>125</v>
      </c>
      <c r="E100" s="23" t="s">
        <v>230</v>
      </c>
      <c r="F100" s="8" t="s">
        <v>97</v>
      </c>
      <c r="H100" s="8" t="str">
        <f t="shared" si="2"/>
        <v>平成17年</v>
      </c>
      <c r="I100" s="8">
        <f t="shared" si="3"/>
        <v>2005</v>
      </c>
    </row>
    <row r="101" spans="2:9">
      <c r="B101" s="16">
        <v>2006</v>
      </c>
      <c r="C101" s="17" t="s">
        <v>217</v>
      </c>
      <c r="D101" s="18" t="s">
        <v>127</v>
      </c>
      <c r="E101" s="25" t="s">
        <v>231</v>
      </c>
      <c r="F101" s="16" t="s">
        <v>63</v>
      </c>
      <c r="H101" s="16" t="str">
        <f t="shared" si="2"/>
        <v>平成18年</v>
      </c>
      <c r="I101" s="16">
        <f t="shared" si="3"/>
        <v>2006</v>
      </c>
    </row>
    <row r="102" spans="2:9">
      <c r="B102" s="8">
        <v>2007</v>
      </c>
      <c r="C102" s="9" t="s">
        <v>217</v>
      </c>
      <c r="D102" s="10" t="s">
        <v>129</v>
      </c>
      <c r="E102" s="23" t="s">
        <v>232</v>
      </c>
      <c r="F102" s="8" t="s">
        <v>66</v>
      </c>
      <c r="H102" s="8" t="str">
        <f t="shared" si="2"/>
        <v>平成19年</v>
      </c>
      <c r="I102" s="8">
        <f t="shared" si="3"/>
        <v>2007</v>
      </c>
    </row>
    <row r="103" spans="2:9">
      <c r="B103" s="16">
        <v>2008</v>
      </c>
      <c r="C103" s="17" t="s">
        <v>217</v>
      </c>
      <c r="D103" s="18" t="s">
        <v>131</v>
      </c>
      <c r="E103" s="25" t="s">
        <v>233</v>
      </c>
      <c r="F103" s="16" t="s">
        <v>69</v>
      </c>
      <c r="H103" s="16" t="str">
        <f t="shared" si="2"/>
        <v>平成20年</v>
      </c>
      <c r="I103" s="16">
        <f t="shared" si="3"/>
        <v>2008</v>
      </c>
    </row>
    <row r="104" spans="2:9">
      <c r="B104" s="8">
        <v>2009</v>
      </c>
      <c r="C104" s="9" t="s">
        <v>217</v>
      </c>
      <c r="D104" s="10" t="s">
        <v>133</v>
      </c>
      <c r="E104" s="23" t="s">
        <v>234</v>
      </c>
      <c r="F104" s="8" t="s">
        <v>73</v>
      </c>
      <c r="H104" s="8" t="str">
        <f t="shared" si="2"/>
        <v>平成21年</v>
      </c>
      <c r="I104" s="8">
        <f t="shared" si="3"/>
        <v>2009</v>
      </c>
    </row>
    <row r="105" spans="2:9">
      <c r="B105" s="16">
        <v>2010</v>
      </c>
      <c r="C105" s="17" t="s">
        <v>217</v>
      </c>
      <c r="D105" s="18" t="s">
        <v>135</v>
      </c>
      <c r="E105" s="25" t="s">
        <v>235</v>
      </c>
      <c r="F105" s="16" t="s">
        <v>76</v>
      </c>
      <c r="H105" s="16" t="str">
        <f t="shared" si="2"/>
        <v>平成22年</v>
      </c>
      <c r="I105" s="16">
        <f t="shared" si="3"/>
        <v>2010</v>
      </c>
    </row>
    <row r="106" spans="2:9">
      <c r="B106" s="8">
        <v>2011</v>
      </c>
      <c r="C106" s="9" t="s">
        <v>217</v>
      </c>
      <c r="D106" s="10" t="s">
        <v>137</v>
      </c>
      <c r="E106" s="23" t="s">
        <v>236</v>
      </c>
      <c r="F106" s="8" t="s">
        <v>79</v>
      </c>
      <c r="H106" s="8" t="str">
        <f t="shared" si="2"/>
        <v>平成23年</v>
      </c>
      <c r="I106" s="8">
        <f t="shared" si="3"/>
        <v>2011</v>
      </c>
    </row>
    <row r="107" spans="2:9">
      <c r="B107" s="16">
        <v>2012</v>
      </c>
      <c r="C107" s="17" t="s">
        <v>217</v>
      </c>
      <c r="D107" s="18" t="s">
        <v>139</v>
      </c>
      <c r="E107" s="25" t="s">
        <v>237</v>
      </c>
      <c r="F107" s="16" t="s">
        <v>82</v>
      </c>
      <c r="H107" s="16" t="str">
        <f t="shared" si="2"/>
        <v>平成24年</v>
      </c>
      <c r="I107" s="16">
        <f t="shared" si="3"/>
        <v>2012</v>
      </c>
    </row>
    <row r="108" spans="2:9">
      <c r="B108" s="8">
        <v>2013</v>
      </c>
      <c r="C108" s="9" t="s">
        <v>217</v>
      </c>
      <c r="D108" s="10" t="s">
        <v>141</v>
      </c>
      <c r="E108" s="23" t="s">
        <v>238</v>
      </c>
      <c r="F108" s="8" t="s">
        <v>85</v>
      </c>
      <c r="H108" s="8" t="str">
        <f t="shared" si="2"/>
        <v>平成25年</v>
      </c>
      <c r="I108" s="8">
        <f t="shared" si="3"/>
        <v>2013</v>
      </c>
    </row>
    <row r="109" spans="2:9">
      <c r="B109" s="16">
        <v>2014</v>
      </c>
      <c r="C109" s="17" t="s">
        <v>217</v>
      </c>
      <c r="D109" s="18" t="s">
        <v>143</v>
      </c>
      <c r="E109" s="25" t="s">
        <v>239</v>
      </c>
      <c r="F109" s="16" t="s">
        <v>88</v>
      </c>
      <c r="H109" s="16" t="str">
        <f t="shared" si="2"/>
        <v>平成26年</v>
      </c>
      <c r="I109" s="16">
        <f t="shared" si="3"/>
        <v>2014</v>
      </c>
    </row>
    <row r="110" spans="2:9">
      <c r="B110" s="8">
        <v>2015</v>
      </c>
      <c r="C110" s="9" t="s">
        <v>217</v>
      </c>
      <c r="D110" s="10" t="s">
        <v>145</v>
      </c>
      <c r="E110" s="23" t="s">
        <v>240</v>
      </c>
      <c r="F110" s="8" t="s">
        <v>91</v>
      </c>
      <c r="H110" s="8" t="str">
        <f t="shared" si="2"/>
        <v>平成27年</v>
      </c>
      <c r="I110" s="8">
        <f t="shared" si="3"/>
        <v>2015</v>
      </c>
    </row>
    <row r="111" spans="2:9">
      <c r="B111" s="16">
        <v>2016</v>
      </c>
      <c r="C111" s="17" t="s">
        <v>217</v>
      </c>
      <c r="D111" s="18" t="s">
        <v>147</v>
      </c>
      <c r="E111" s="25" t="s">
        <v>241</v>
      </c>
      <c r="F111" s="16" t="s">
        <v>94</v>
      </c>
      <c r="H111" s="16" t="str">
        <f t="shared" si="2"/>
        <v>平成28年</v>
      </c>
      <c r="I111" s="16">
        <f t="shared" si="3"/>
        <v>2016</v>
      </c>
    </row>
    <row r="112" spans="2:9">
      <c r="B112" s="8">
        <v>2017</v>
      </c>
      <c r="C112" s="9" t="s">
        <v>217</v>
      </c>
      <c r="D112" s="10" t="s">
        <v>149</v>
      </c>
      <c r="E112" s="23" t="s">
        <v>242</v>
      </c>
      <c r="F112" s="8" t="s">
        <v>246</v>
      </c>
      <c r="H112" s="8" t="str">
        <f t="shared" si="2"/>
        <v>平成29年</v>
      </c>
      <c r="I112" s="8">
        <f t="shared" si="3"/>
        <v>2017</v>
      </c>
    </row>
    <row r="113" spans="2:10">
      <c r="B113" s="16">
        <v>2018</v>
      </c>
      <c r="C113" s="17" t="s">
        <v>217</v>
      </c>
      <c r="D113" s="18" t="s">
        <v>151</v>
      </c>
      <c r="E113" s="25" t="s">
        <v>243</v>
      </c>
      <c r="F113" s="16" t="s">
        <v>63</v>
      </c>
      <c r="H113" s="16" t="str">
        <f t="shared" si="2"/>
        <v>平成30年</v>
      </c>
      <c r="I113" s="16">
        <f t="shared" si="3"/>
        <v>2018</v>
      </c>
    </row>
    <row r="114" spans="2:10">
      <c r="B114" s="8">
        <v>2019</v>
      </c>
      <c r="C114" s="9" t="s">
        <v>741</v>
      </c>
      <c r="D114" s="10" t="s">
        <v>740</v>
      </c>
      <c r="E114" s="23" t="s">
        <v>244</v>
      </c>
      <c r="F114" s="8" t="s">
        <v>66</v>
      </c>
      <c r="H114" s="8" t="str">
        <f>CONCATENATE(C114,D114)</f>
        <v>令和1年</v>
      </c>
      <c r="I114" s="8">
        <f t="shared" si="3"/>
        <v>2019</v>
      </c>
      <c r="J114" s="3" t="s">
        <v>1126</v>
      </c>
    </row>
    <row r="115" spans="2:10">
      <c r="B115" s="16">
        <v>2020</v>
      </c>
      <c r="C115" s="17" t="s">
        <v>738</v>
      </c>
      <c r="D115" s="18" t="s">
        <v>601</v>
      </c>
      <c r="E115" s="25" t="s">
        <v>245</v>
      </c>
      <c r="F115" s="16" t="s">
        <v>69</v>
      </c>
      <c r="H115" s="16" t="str">
        <f t="shared" si="2"/>
        <v>令和2年</v>
      </c>
      <c r="I115" s="16">
        <f>B115</f>
        <v>2020</v>
      </c>
      <c r="J115" s="3" t="s">
        <v>602</v>
      </c>
    </row>
    <row r="116" spans="2:10">
      <c r="B116" s="8">
        <v>2021</v>
      </c>
      <c r="C116" s="9" t="s">
        <v>738</v>
      </c>
      <c r="D116" s="10" t="s">
        <v>74</v>
      </c>
      <c r="E116" s="23" t="s">
        <v>247</v>
      </c>
      <c r="F116" s="8" t="s">
        <v>73</v>
      </c>
      <c r="H116" s="8" t="str">
        <f t="shared" si="2"/>
        <v>令和3年</v>
      </c>
      <c r="I116" s="8">
        <f t="shared" si="3"/>
        <v>2021</v>
      </c>
      <c r="J116" s="3" t="s">
        <v>603</v>
      </c>
    </row>
    <row r="117" spans="2:10">
      <c r="B117" s="16">
        <v>2022</v>
      </c>
      <c r="C117" s="17" t="s">
        <v>738</v>
      </c>
      <c r="D117" s="18" t="s">
        <v>77</v>
      </c>
      <c r="E117" s="25" t="s">
        <v>247</v>
      </c>
      <c r="F117" s="16" t="s">
        <v>76</v>
      </c>
      <c r="H117" s="16" t="str">
        <f t="shared" ref="H117:H127" si="4">CONCATENATE(C117,D117)</f>
        <v>令和4年</v>
      </c>
      <c r="I117" s="16">
        <f t="shared" ref="I117:I127" si="5">B117</f>
        <v>2022</v>
      </c>
      <c r="J117" s="3" t="s">
        <v>604</v>
      </c>
    </row>
    <row r="118" spans="2:10">
      <c r="B118" s="8">
        <v>2023</v>
      </c>
      <c r="C118" s="9" t="s">
        <v>738</v>
      </c>
      <c r="D118" s="10" t="s">
        <v>80</v>
      </c>
      <c r="E118" s="23" t="s">
        <v>247</v>
      </c>
      <c r="F118" s="8" t="s">
        <v>79</v>
      </c>
      <c r="H118" s="8" t="str">
        <f t="shared" si="4"/>
        <v>令和5年</v>
      </c>
      <c r="I118" s="8">
        <f t="shared" si="5"/>
        <v>2023</v>
      </c>
      <c r="J118" s="3" t="s">
        <v>605</v>
      </c>
    </row>
    <row r="119" spans="2:10">
      <c r="B119" s="16">
        <v>2024</v>
      </c>
      <c r="C119" s="17" t="s">
        <v>738</v>
      </c>
      <c r="D119" s="18" t="s">
        <v>83</v>
      </c>
      <c r="E119" s="25" t="s">
        <v>247</v>
      </c>
      <c r="F119" s="16" t="s">
        <v>82</v>
      </c>
      <c r="H119" s="16" t="str">
        <f t="shared" si="4"/>
        <v>令和6年</v>
      </c>
      <c r="I119" s="16">
        <f t="shared" si="5"/>
        <v>2024</v>
      </c>
      <c r="J119" s="3" t="s">
        <v>606</v>
      </c>
    </row>
    <row r="120" spans="2:10">
      <c r="B120" s="8">
        <v>2025</v>
      </c>
      <c r="C120" s="9" t="s">
        <v>738</v>
      </c>
      <c r="D120" s="10" t="s">
        <v>86</v>
      </c>
      <c r="E120" s="23" t="s">
        <v>247</v>
      </c>
      <c r="F120" s="8" t="s">
        <v>85</v>
      </c>
      <c r="H120" s="8" t="str">
        <f t="shared" si="4"/>
        <v>令和7年</v>
      </c>
      <c r="I120" s="8">
        <f t="shared" si="5"/>
        <v>2025</v>
      </c>
      <c r="J120" s="3" t="s">
        <v>607</v>
      </c>
    </row>
    <row r="121" spans="2:10">
      <c r="B121" s="16">
        <v>2026</v>
      </c>
      <c r="C121" s="17" t="s">
        <v>738</v>
      </c>
      <c r="D121" s="18" t="s">
        <v>89</v>
      </c>
      <c r="E121" s="25" t="s">
        <v>247</v>
      </c>
      <c r="F121" s="16" t="s">
        <v>88</v>
      </c>
      <c r="H121" s="16" t="str">
        <f t="shared" si="4"/>
        <v>令和8年</v>
      </c>
      <c r="I121" s="16">
        <f t="shared" si="5"/>
        <v>2026</v>
      </c>
      <c r="J121" s="3" t="s">
        <v>608</v>
      </c>
    </row>
    <row r="122" spans="2:10">
      <c r="B122" s="8">
        <v>2027</v>
      </c>
      <c r="C122" s="9" t="s">
        <v>738</v>
      </c>
      <c r="D122" s="10" t="s">
        <v>92</v>
      </c>
      <c r="E122" s="23" t="s">
        <v>247</v>
      </c>
      <c r="F122" s="8" t="s">
        <v>91</v>
      </c>
      <c r="H122" s="8" t="str">
        <f t="shared" si="4"/>
        <v>令和9年</v>
      </c>
      <c r="I122" s="8">
        <f t="shared" si="5"/>
        <v>2027</v>
      </c>
      <c r="J122" s="3" t="s">
        <v>609</v>
      </c>
    </row>
    <row r="123" spans="2:10">
      <c r="B123" s="16">
        <v>2028</v>
      </c>
      <c r="C123" s="17" t="s">
        <v>738</v>
      </c>
      <c r="D123" s="18" t="s">
        <v>95</v>
      </c>
      <c r="E123" s="25" t="s">
        <v>247</v>
      </c>
      <c r="F123" s="16" t="s">
        <v>94</v>
      </c>
      <c r="H123" s="16" t="str">
        <f t="shared" si="4"/>
        <v>令和10年</v>
      </c>
      <c r="I123" s="16">
        <f t="shared" si="5"/>
        <v>2028</v>
      </c>
      <c r="J123" s="3" t="s">
        <v>610</v>
      </c>
    </row>
    <row r="124" spans="2:10">
      <c r="B124" s="8">
        <v>2029</v>
      </c>
      <c r="C124" s="9" t="s">
        <v>738</v>
      </c>
      <c r="D124" s="10" t="s">
        <v>98</v>
      </c>
      <c r="E124" s="23" t="s">
        <v>247</v>
      </c>
      <c r="F124" s="8" t="s">
        <v>97</v>
      </c>
      <c r="H124" s="8" t="str">
        <f t="shared" si="4"/>
        <v>令和11年</v>
      </c>
      <c r="I124" s="8">
        <f t="shared" si="5"/>
        <v>2029</v>
      </c>
      <c r="J124" s="3" t="s">
        <v>611</v>
      </c>
    </row>
    <row r="125" spans="2:10">
      <c r="B125" s="16">
        <v>2030</v>
      </c>
      <c r="C125" s="17" t="s">
        <v>738</v>
      </c>
      <c r="D125" s="18" t="s">
        <v>100</v>
      </c>
      <c r="E125" s="25" t="s">
        <v>247</v>
      </c>
      <c r="F125" s="16" t="s">
        <v>63</v>
      </c>
      <c r="H125" s="16" t="str">
        <f t="shared" si="4"/>
        <v>令和12年</v>
      </c>
      <c r="I125" s="16">
        <f t="shared" si="5"/>
        <v>2030</v>
      </c>
      <c r="J125" s="3" t="s">
        <v>612</v>
      </c>
    </row>
    <row r="126" spans="2:10">
      <c r="B126" s="8">
        <v>2031</v>
      </c>
      <c r="C126" s="9" t="s">
        <v>738</v>
      </c>
      <c r="D126" s="10" t="s">
        <v>102</v>
      </c>
      <c r="E126" s="23" t="s">
        <v>247</v>
      </c>
      <c r="F126" s="8" t="s">
        <v>66</v>
      </c>
      <c r="H126" s="8" t="str">
        <f t="shared" si="4"/>
        <v>令和13年</v>
      </c>
      <c r="I126" s="8">
        <f t="shared" si="5"/>
        <v>2031</v>
      </c>
      <c r="J126" s="3" t="s">
        <v>1122</v>
      </c>
    </row>
    <row r="127" spans="2:10">
      <c r="B127" s="11">
        <v>2032</v>
      </c>
      <c r="C127" s="12" t="s">
        <v>738</v>
      </c>
      <c r="D127" s="13" t="s">
        <v>104</v>
      </c>
      <c r="E127" s="24" t="s">
        <v>247</v>
      </c>
      <c r="F127" s="11" t="s">
        <v>69</v>
      </c>
      <c r="H127" s="11" t="str">
        <f t="shared" si="4"/>
        <v>令和14年</v>
      </c>
      <c r="I127" s="11">
        <f t="shared" si="5"/>
        <v>2032</v>
      </c>
      <c r="J127" s="3" t="s">
        <v>1123</v>
      </c>
    </row>
  </sheetData>
  <mergeCells count="1">
    <mergeCell ref="C4:D4"/>
  </mergeCells>
  <phoneticPr fontId="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1:AB88"/>
  <sheetViews>
    <sheetView view="pageBreakPreview" zoomScale="90" zoomScaleNormal="100" zoomScaleSheetLayoutView="90" workbookViewId="0">
      <pane xSplit="7" ySplit="3" topLeftCell="H6" activePane="bottomRight" state="frozen"/>
      <selection activeCell="A11" sqref="A11"/>
      <selection pane="topRight" activeCell="A11" sqref="A11"/>
      <selection pane="bottomLeft" activeCell="A11" sqref="A11"/>
      <selection pane="bottomRight"/>
    </sheetView>
  </sheetViews>
  <sheetFormatPr defaultColWidth="9" defaultRowHeight="13.5"/>
  <cols>
    <col min="1" max="1" width="1.75" style="270" customWidth="1"/>
    <col min="2" max="2" width="2.875" style="270" customWidth="1"/>
    <col min="3" max="3" width="5.875" style="270" bestFit="1" customWidth="1"/>
    <col min="4" max="4" width="5.875" style="337" customWidth="1"/>
    <col min="5" max="5" width="2.875" style="270" customWidth="1"/>
    <col min="6" max="6" width="46.75" style="270" bestFit="1" customWidth="1"/>
    <col min="7" max="7" width="4.25" style="186" bestFit="1" customWidth="1"/>
    <col min="8" max="8" width="3.625" style="270" bestFit="1" customWidth="1"/>
    <col min="9" max="9" width="8.625" style="270" customWidth="1"/>
    <col min="10" max="10" width="3.625" style="270" customWidth="1"/>
    <col min="11" max="11" width="8.625" style="270" customWidth="1"/>
    <col min="12" max="12" width="3.625" style="270" customWidth="1"/>
    <col min="13" max="13" width="6.875" style="270" customWidth="1"/>
    <col min="14" max="14" width="3.625" style="270" customWidth="1"/>
    <col min="15" max="15" width="6.875" style="270" customWidth="1"/>
    <col min="16" max="16" width="3.625" style="270" customWidth="1"/>
    <col min="17" max="17" width="6.875" style="270" customWidth="1"/>
    <col min="18" max="18" width="3.625" style="270" customWidth="1"/>
    <col min="19" max="19" width="6.875" style="270" customWidth="1"/>
    <col min="20" max="20" width="3.625" style="270" customWidth="1"/>
    <col min="21" max="21" width="6.875" style="270" customWidth="1"/>
    <col min="22" max="22" width="3.625" style="270" customWidth="1"/>
    <col min="23" max="23" width="6.875" style="270" customWidth="1"/>
    <col min="24" max="24" width="3.625" style="270" customWidth="1"/>
    <col min="25" max="25" width="6.875" style="270" customWidth="1"/>
    <col min="26" max="26" width="1.375" style="270" customWidth="1"/>
    <col min="27" max="27" width="1.75" style="270" customWidth="1"/>
    <col min="28" max="28" width="3" style="270" customWidth="1"/>
    <col min="29" max="29" width="2.375" style="270" customWidth="1"/>
    <col min="30" max="16384" width="9" style="270"/>
  </cols>
  <sheetData>
    <row r="1" spans="2:28" ht="17.25">
      <c r="B1" s="170" t="s">
        <v>1103</v>
      </c>
      <c r="C1" s="170"/>
      <c r="D1" s="170"/>
      <c r="E1" s="170"/>
    </row>
    <row r="2" spans="2:28" ht="14.25">
      <c r="B2" s="269" t="s">
        <v>862</v>
      </c>
      <c r="C2" s="269"/>
      <c r="D2" s="269"/>
      <c r="E2" s="269"/>
    </row>
    <row r="3" spans="2:28" ht="28.5">
      <c r="C3" s="364" t="s">
        <v>918</v>
      </c>
      <c r="D3" s="366"/>
      <c r="E3" s="284" t="s">
        <v>713</v>
      </c>
      <c r="F3" s="266" t="s">
        <v>47</v>
      </c>
      <c r="G3" s="185" t="s">
        <v>425</v>
      </c>
      <c r="H3" s="961" t="s">
        <v>618</v>
      </c>
      <c r="I3" s="962"/>
      <c r="J3" s="962"/>
      <c r="K3" s="962"/>
      <c r="L3" s="962"/>
      <c r="M3" s="962"/>
      <c r="N3" s="962"/>
      <c r="O3" s="962"/>
      <c r="P3" s="962"/>
      <c r="Q3" s="962"/>
      <c r="R3" s="962"/>
      <c r="S3" s="962"/>
      <c r="T3" s="962"/>
      <c r="U3" s="962"/>
      <c r="V3" s="962"/>
      <c r="W3" s="962"/>
      <c r="X3" s="962"/>
      <c r="Y3" s="963"/>
      <c r="AB3" s="34" t="s">
        <v>619</v>
      </c>
    </row>
    <row r="4" spans="2:28">
      <c r="C4" s="277"/>
      <c r="D4" s="278"/>
      <c r="E4" s="33" t="s">
        <v>663</v>
      </c>
      <c r="F4" s="277" t="s">
        <v>402</v>
      </c>
      <c r="G4" s="279" t="s">
        <v>426</v>
      </c>
      <c r="H4" s="290" t="s">
        <v>621</v>
      </c>
      <c r="I4" s="965" t="s">
        <v>699</v>
      </c>
      <c r="J4" s="965"/>
      <c r="K4" s="965"/>
      <c r="L4" s="291" t="s">
        <v>621</v>
      </c>
      <c r="M4" s="292" t="s">
        <v>700</v>
      </c>
      <c r="N4" s="293"/>
      <c r="O4" s="293"/>
      <c r="P4" s="293"/>
      <c r="Q4" s="293"/>
      <c r="R4" s="293"/>
      <c r="S4" s="293"/>
      <c r="T4" s="293"/>
      <c r="U4" s="293"/>
      <c r="V4" s="293"/>
      <c r="W4" s="293"/>
      <c r="X4" s="293"/>
      <c r="Y4" s="278"/>
      <c r="AB4" s="34" t="s">
        <v>622</v>
      </c>
    </row>
    <row r="5" spans="2:28">
      <c r="C5" s="280"/>
      <c r="D5" s="281"/>
      <c r="E5" s="294"/>
      <c r="F5" s="280"/>
      <c r="G5" s="282"/>
      <c r="H5" s="295" t="s">
        <v>621</v>
      </c>
      <c r="I5" s="964" t="s">
        <v>701</v>
      </c>
      <c r="J5" s="964"/>
      <c r="K5" s="964"/>
      <c r="L5" s="296" t="s">
        <v>621</v>
      </c>
      <c r="M5" s="297" t="s">
        <v>702</v>
      </c>
      <c r="N5" s="268"/>
      <c r="O5" s="268"/>
      <c r="P5" s="268"/>
      <c r="Q5" s="268"/>
      <c r="R5" s="268"/>
      <c r="S5" s="268"/>
      <c r="T5" s="268"/>
      <c r="U5" s="268"/>
      <c r="V5" s="268"/>
      <c r="W5" s="268"/>
      <c r="X5" s="268"/>
      <c r="Y5" s="281"/>
      <c r="AB5" s="34"/>
    </row>
    <row r="6" spans="2:28">
      <c r="C6" s="331" t="s">
        <v>664</v>
      </c>
      <c r="D6" s="332"/>
      <c r="E6" s="286" t="s">
        <v>663</v>
      </c>
      <c r="F6" s="264" t="s">
        <v>647</v>
      </c>
      <c r="G6" s="188"/>
      <c r="H6" s="175" t="s">
        <v>621</v>
      </c>
      <c r="I6" s="267" t="s">
        <v>693</v>
      </c>
      <c r="J6" s="176" t="s">
        <v>621</v>
      </c>
      <c r="K6" s="267" t="s">
        <v>694</v>
      </c>
      <c r="L6" s="267"/>
      <c r="M6" s="267"/>
      <c r="N6" s="267"/>
      <c r="O6" s="267"/>
      <c r="P6" s="267"/>
      <c r="Q6" s="267"/>
      <c r="R6" s="267"/>
      <c r="S6" s="267"/>
      <c r="T6" s="267"/>
      <c r="U6" s="267"/>
      <c r="V6" s="267"/>
      <c r="W6" s="267"/>
      <c r="X6" s="267"/>
      <c r="Y6" s="265"/>
    </row>
    <row r="7" spans="2:28">
      <c r="C7" s="331" t="s">
        <v>745</v>
      </c>
      <c r="D7" s="332"/>
      <c r="E7" s="286" t="s">
        <v>663</v>
      </c>
      <c r="F7" s="264" t="s">
        <v>746</v>
      </c>
      <c r="G7" s="188" t="s">
        <v>426</v>
      </c>
      <c r="H7" s="175" t="s">
        <v>621</v>
      </c>
      <c r="I7" s="267" t="s">
        <v>748</v>
      </c>
      <c r="J7" s="176" t="s">
        <v>621</v>
      </c>
      <c r="K7" s="267" t="s">
        <v>743</v>
      </c>
      <c r="L7" s="267"/>
      <c r="M7" s="267"/>
      <c r="N7" s="267"/>
      <c r="O7" s="267"/>
      <c r="P7" s="267"/>
      <c r="Q7" s="267"/>
      <c r="R7" s="267"/>
      <c r="S7" s="267"/>
      <c r="T7" s="267"/>
      <c r="U7" s="267"/>
      <c r="V7" s="267"/>
      <c r="W7" s="267"/>
      <c r="X7" s="267"/>
      <c r="Y7" s="265"/>
    </row>
    <row r="8" spans="2:28">
      <c r="C8" s="331" t="s">
        <v>745</v>
      </c>
      <c r="D8" s="332"/>
      <c r="E8" s="286" t="s">
        <v>663</v>
      </c>
      <c r="F8" s="264" t="s">
        <v>747</v>
      </c>
      <c r="G8" s="188" t="s">
        <v>426</v>
      </c>
      <c r="H8" s="175" t="s">
        <v>621</v>
      </c>
      <c r="I8" s="267" t="s">
        <v>623</v>
      </c>
      <c r="J8" s="176" t="s">
        <v>621</v>
      </c>
      <c r="K8" s="289" t="s">
        <v>749</v>
      </c>
      <c r="L8" s="267"/>
      <c r="M8" s="267"/>
      <c r="N8" s="176" t="s">
        <v>621</v>
      </c>
      <c r="O8" s="289" t="s">
        <v>750</v>
      </c>
      <c r="P8" s="267"/>
      <c r="Q8" s="267"/>
      <c r="R8" s="176" t="s">
        <v>621</v>
      </c>
      <c r="S8" s="289" t="s">
        <v>751</v>
      </c>
      <c r="T8" s="267"/>
      <c r="U8" s="267"/>
      <c r="V8" s="267"/>
      <c r="W8" s="267"/>
      <c r="X8" s="267"/>
      <c r="Y8" s="265"/>
    </row>
    <row r="9" spans="2:28">
      <c r="C9" s="331" t="s">
        <v>666</v>
      </c>
      <c r="D9" s="332"/>
      <c r="E9" s="286" t="s">
        <v>663</v>
      </c>
      <c r="F9" s="264" t="s">
        <v>638</v>
      </c>
      <c r="G9" s="188" t="s">
        <v>426</v>
      </c>
      <c r="H9" s="175" t="s">
        <v>621</v>
      </c>
      <c r="I9" s="267" t="s">
        <v>698</v>
      </c>
      <c r="J9" s="176" t="s">
        <v>621</v>
      </c>
      <c r="K9" s="267" t="s">
        <v>696</v>
      </c>
      <c r="L9" s="267"/>
      <c r="M9" s="267"/>
      <c r="N9" s="267"/>
      <c r="O9" s="267"/>
      <c r="P9" s="267"/>
      <c r="Q9" s="267"/>
      <c r="R9" s="267"/>
      <c r="S9" s="267"/>
      <c r="T9" s="267"/>
      <c r="U9" s="267"/>
      <c r="V9" s="267"/>
      <c r="W9" s="267"/>
      <c r="X9" s="267"/>
      <c r="Y9" s="265"/>
    </row>
    <row r="10" spans="2:28">
      <c r="C10" s="331" t="s">
        <v>667</v>
      </c>
      <c r="D10" s="332"/>
      <c r="E10" s="286" t="s">
        <v>668</v>
      </c>
      <c r="F10" s="264" t="s">
        <v>48</v>
      </c>
      <c r="G10" s="188" t="s">
        <v>426</v>
      </c>
      <c r="H10" s="175" t="s">
        <v>621</v>
      </c>
      <c r="I10" s="267" t="s">
        <v>743</v>
      </c>
      <c r="J10" s="176" t="s">
        <v>621</v>
      </c>
      <c r="K10" s="267" t="s">
        <v>744</v>
      </c>
      <c r="L10" s="184"/>
      <c r="M10" s="267"/>
      <c r="N10" s="184"/>
      <c r="O10" s="267"/>
      <c r="P10" s="184"/>
      <c r="Q10" s="267"/>
      <c r="R10" s="267"/>
      <c r="S10" s="267"/>
      <c r="T10" s="267"/>
      <c r="U10" s="267"/>
      <c r="V10" s="267"/>
      <c r="W10" s="267"/>
      <c r="X10" s="267"/>
      <c r="Y10" s="265"/>
    </row>
    <row r="11" spans="2:28" s="457" customFormat="1">
      <c r="C11" s="463" t="s">
        <v>669</v>
      </c>
      <c r="D11" s="332"/>
      <c r="E11" s="471" t="s">
        <v>1258</v>
      </c>
      <c r="F11" s="463" t="s">
        <v>1263</v>
      </c>
      <c r="G11" s="478" t="s">
        <v>1262</v>
      </c>
      <c r="H11" s="175" t="s">
        <v>55</v>
      </c>
      <c r="I11" s="485" t="s">
        <v>743</v>
      </c>
      <c r="J11" s="176" t="s">
        <v>56</v>
      </c>
      <c r="K11" s="485" t="s">
        <v>744</v>
      </c>
      <c r="L11" s="184"/>
      <c r="M11" s="458"/>
      <c r="N11" s="184"/>
      <c r="O11" s="458"/>
      <c r="P11" s="184"/>
      <c r="Q11" s="458"/>
      <c r="R11" s="458"/>
      <c r="S11" s="458"/>
      <c r="T11" s="458"/>
      <c r="U11" s="458"/>
      <c r="V11" s="458"/>
      <c r="W11" s="458"/>
      <c r="X11" s="458"/>
      <c r="Y11" s="332"/>
    </row>
    <row r="12" spans="2:28" s="457" customFormat="1">
      <c r="C12" s="463" t="s">
        <v>671</v>
      </c>
      <c r="D12" s="332"/>
      <c r="E12" s="471" t="s">
        <v>1258</v>
      </c>
      <c r="F12" s="463" t="s">
        <v>1264</v>
      </c>
      <c r="G12" s="478" t="s">
        <v>1262</v>
      </c>
      <c r="H12" s="490" t="s">
        <v>56</v>
      </c>
      <c r="I12" s="482" t="s">
        <v>422</v>
      </c>
      <c r="J12" s="481" t="s">
        <v>56</v>
      </c>
      <c r="K12" s="482" t="s">
        <v>423</v>
      </c>
      <c r="L12" s="184"/>
      <c r="M12" s="458"/>
      <c r="N12" s="184"/>
      <c r="O12" s="458"/>
      <c r="P12" s="184"/>
      <c r="Q12" s="458"/>
      <c r="R12" s="458"/>
      <c r="S12" s="458"/>
      <c r="T12" s="458"/>
      <c r="U12" s="458"/>
      <c r="V12" s="458"/>
      <c r="W12" s="458"/>
      <c r="X12" s="458"/>
      <c r="Y12" s="332"/>
    </row>
    <row r="13" spans="2:28">
      <c r="C13" s="331" t="s">
        <v>672</v>
      </c>
      <c r="D13" s="332"/>
      <c r="E13" s="286" t="s">
        <v>670</v>
      </c>
      <c r="F13" s="264" t="s">
        <v>625</v>
      </c>
      <c r="G13" s="188" t="s">
        <v>426</v>
      </c>
      <c r="H13" s="175" t="s">
        <v>621</v>
      </c>
      <c r="I13" s="267" t="s">
        <v>623</v>
      </c>
      <c r="J13" s="176" t="s">
        <v>621</v>
      </c>
      <c r="K13" s="267" t="s">
        <v>624</v>
      </c>
      <c r="L13" s="267"/>
      <c r="M13" s="267"/>
      <c r="N13" s="267"/>
      <c r="O13" s="267"/>
      <c r="P13" s="267"/>
      <c r="Q13" s="267"/>
      <c r="R13" s="267"/>
      <c r="S13" s="267"/>
      <c r="T13" s="267"/>
      <c r="U13" s="267"/>
      <c r="V13" s="267"/>
      <c r="W13" s="267"/>
      <c r="X13" s="267"/>
      <c r="Y13" s="265"/>
    </row>
    <row r="14" spans="2:28" s="514" customFormat="1">
      <c r="C14" s="463" t="s">
        <v>1313</v>
      </c>
      <c r="D14" s="525"/>
      <c r="E14" s="471" t="s">
        <v>1323</v>
      </c>
      <c r="F14" s="463" t="s">
        <v>1324</v>
      </c>
      <c r="G14" s="478" t="s">
        <v>426</v>
      </c>
      <c r="H14" s="490" t="s">
        <v>56</v>
      </c>
      <c r="I14" s="482" t="s">
        <v>422</v>
      </c>
      <c r="J14" s="481" t="s">
        <v>56</v>
      </c>
      <c r="K14" s="482" t="s">
        <v>423</v>
      </c>
      <c r="L14" s="513"/>
      <c r="M14" s="513"/>
      <c r="N14" s="513"/>
      <c r="O14" s="513"/>
      <c r="P14" s="513"/>
      <c r="Q14" s="513"/>
      <c r="R14" s="513"/>
      <c r="S14" s="513"/>
      <c r="T14" s="513"/>
      <c r="U14" s="513"/>
      <c r="V14" s="513"/>
      <c r="W14" s="513"/>
      <c r="X14" s="513"/>
      <c r="Y14" s="332"/>
    </row>
    <row r="15" spans="2:28">
      <c r="C15" s="331" t="s">
        <v>673</v>
      </c>
      <c r="D15" s="332"/>
      <c r="E15" s="286" t="s">
        <v>670</v>
      </c>
      <c r="F15" s="264" t="s">
        <v>648</v>
      </c>
      <c r="G15" s="188" t="s">
        <v>426</v>
      </c>
      <c r="H15" s="175" t="s">
        <v>621</v>
      </c>
      <c r="I15" s="267" t="s">
        <v>623</v>
      </c>
      <c r="J15" s="176" t="s">
        <v>621</v>
      </c>
      <c r="K15" s="267" t="s">
        <v>706</v>
      </c>
      <c r="L15" s="176" t="s">
        <v>621</v>
      </c>
      <c r="M15" s="267" t="s">
        <v>707</v>
      </c>
      <c r="N15" s="176" t="s">
        <v>621</v>
      </c>
      <c r="O15" s="267" t="s">
        <v>708</v>
      </c>
      <c r="P15" s="176" t="s">
        <v>621</v>
      </c>
      <c r="Q15" s="267" t="s">
        <v>709</v>
      </c>
      <c r="R15" s="267"/>
      <c r="S15" s="267"/>
      <c r="T15" s="267"/>
      <c r="U15" s="267"/>
      <c r="V15" s="267"/>
      <c r="W15" s="267"/>
      <c r="X15" s="267"/>
      <c r="Y15" s="265"/>
    </row>
    <row r="16" spans="2:28">
      <c r="C16" s="331" t="s">
        <v>674</v>
      </c>
      <c r="D16" s="332"/>
      <c r="E16" s="286" t="s">
        <v>663</v>
      </c>
      <c r="F16" s="264" t="s">
        <v>646</v>
      </c>
      <c r="G16" s="188" t="s">
        <v>426</v>
      </c>
      <c r="H16" s="175" t="s">
        <v>621</v>
      </c>
      <c r="I16" s="267" t="s">
        <v>623</v>
      </c>
      <c r="J16" s="176" t="s">
        <v>621</v>
      </c>
      <c r="K16" s="267" t="s">
        <v>706</v>
      </c>
      <c r="L16" s="176" t="s">
        <v>621</v>
      </c>
      <c r="M16" s="267" t="s">
        <v>707</v>
      </c>
      <c r="N16" s="176" t="s">
        <v>621</v>
      </c>
      <c r="O16" s="267" t="s">
        <v>708</v>
      </c>
      <c r="P16" s="176" t="s">
        <v>621</v>
      </c>
      <c r="Q16" s="267" t="s">
        <v>709</v>
      </c>
      <c r="R16" s="176" t="s">
        <v>621</v>
      </c>
      <c r="S16" s="267" t="s">
        <v>729</v>
      </c>
      <c r="T16" s="176" t="s">
        <v>621</v>
      </c>
      <c r="U16" s="267" t="s">
        <v>732</v>
      </c>
      <c r="V16" s="176" t="s">
        <v>621</v>
      </c>
      <c r="W16" s="267" t="s">
        <v>731</v>
      </c>
      <c r="X16" s="176" t="s">
        <v>621</v>
      </c>
      <c r="Y16" s="265" t="s">
        <v>730</v>
      </c>
    </row>
    <row r="17" spans="3:25" s="514" customFormat="1">
      <c r="C17" s="463" t="s">
        <v>1326</v>
      </c>
      <c r="D17" s="332"/>
      <c r="E17" s="471" t="s">
        <v>1323</v>
      </c>
      <c r="F17" s="463" t="s">
        <v>1325</v>
      </c>
      <c r="G17" s="478" t="s">
        <v>426</v>
      </c>
      <c r="H17" s="490" t="s">
        <v>56</v>
      </c>
      <c r="I17" s="482" t="s">
        <v>422</v>
      </c>
      <c r="J17" s="481" t="s">
        <v>56</v>
      </c>
      <c r="K17" s="482" t="s">
        <v>423</v>
      </c>
      <c r="L17" s="526"/>
      <c r="M17" s="526"/>
      <c r="N17" s="526"/>
      <c r="O17" s="526"/>
      <c r="P17" s="526"/>
      <c r="Q17" s="526"/>
      <c r="R17" s="526"/>
      <c r="S17" s="526"/>
      <c r="T17" s="526"/>
      <c r="U17" s="526"/>
      <c r="V17" s="526"/>
      <c r="W17" s="526"/>
      <c r="X17" s="526"/>
      <c r="Y17" s="332"/>
    </row>
    <row r="18" spans="3:25">
      <c r="C18" s="463" t="s">
        <v>675</v>
      </c>
      <c r="D18" s="332"/>
      <c r="E18" s="286" t="s">
        <v>663</v>
      </c>
      <c r="F18" s="264" t="s">
        <v>649</v>
      </c>
      <c r="G18" s="188" t="s">
        <v>426</v>
      </c>
      <c r="H18" s="175" t="s">
        <v>621</v>
      </c>
      <c r="I18" s="267" t="s">
        <v>698</v>
      </c>
      <c r="J18" s="176" t="s">
        <v>621</v>
      </c>
      <c r="K18" s="267" t="s">
        <v>695</v>
      </c>
      <c r="L18" s="267"/>
      <c r="M18" s="267"/>
      <c r="N18" s="267"/>
      <c r="O18" s="267"/>
      <c r="P18" s="267"/>
      <c r="Q18" s="267"/>
      <c r="R18" s="267"/>
      <c r="S18" s="267"/>
      <c r="T18" s="267"/>
      <c r="U18" s="267"/>
      <c r="V18" s="267"/>
      <c r="W18" s="267"/>
      <c r="X18" s="267"/>
      <c r="Y18" s="265"/>
    </row>
    <row r="19" spans="3:25">
      <c r="C19" s="463" t="s">
        <v>676</v>
      </c>
      <c r="D19" s="332"/>
      <c r="E19" s="286" t="s">
        <v>668</v>
      </c>
      <c r="F19" s="264" t="s">
        <v>650</v>
      </c>
      <c r="G19" s="188" t="s">
        <v>426</v>
      </c>
      <c r="H19" s="175" t="s">
        <v>621</v>
      </c>
      <c r="I19" s="267" t="s">
        <v>623</v>
      </c>
      <c r="J19" s="481" t="s">
        <v>621</v>
      </c>
      <c r="K19" s="482" t="s">
        <v>420</v>
      </c>
      <c r="L19" s="481" t="s">
        <v>56</v>
      </c>
      <c r="M19" s="482" t="s">
        <v>414</v>
      </c>
      <c r="N19" s="267"/>
      <c r="O19" s="267"/>
      <c r="P19" s="267"/>
      <c r="Q19" s="267"/>
      <c r="R19" s="267"/>
      <c r="S19" s="267"/>
      <c r="T19" s="267"/>
      <c r="U19" s="267"/>
      <c r="V19" s="267"/>
      <c r="W19" s="267"/>
      <c r="X19" s="267"/>
      <c r="Y19" s="265"/>
    </row>
    <row r="20" spans="3:25">
      <c r="C20" s="463" t="s">
        <v>677</v>
      </c>
      <c r="D20" s="332"/>
      <c r="E20" s="286" t="s">
        <v>668</v>
      </c>
      <c r="F20" s="264" t="s">
        <v>628</v>
      </c>
      <c r="G20" s="188" t="s">
        <v>426</v>
      </c>
      <c r="H20" s="175" t="s">
        <v>621</v>
      </c>
      <c r="I20" s="267" t="s">
        <v>623</v>
      </c>
      <c r="J20" s="176" t="s">
        <v>621</v>
      </c>
      <c r="K20" s="267" t="s">
        <v>624</v>
      </c>
      <c r="L20" s="267"/>
      <c r="M20" s="267"/>
      <c r="N20" s="267"/>
      <c r="O20" s="267"/>
      <c r="P20" s="267"/>
      <c r="Q20" s="267"/>
      <c r="R20" s="267"/>
      <c r="S20" s="267"/>
      <c r="T20" s="267"/>
      <c r="U20" s="267"/>
      <c r="V20" s="267"/>
      <c r="W20" s="267"/>
      <c r="X20" s="267"/>
      <c r="Y20" s="265"/>
    </row>
    <row r="21" spans="3:25" s="457" customFormat="1">
      <c r="C21" s="463" t="s">
        <v>678</v>
      </c>
      <c r="D21" s="332"/>
      <c r="E21" s="471" t="s">
        <v>1258</v>
      </c>
      <c r="F21" s="463" t="s">
        <v>1162</v>
      </c>
      <c r="G21" s="478" t="s">
        <v>1262</v>
      </c>
      <c r="H21" s="490" t="s">
        <v>56</v>
      </c>
      <c r="I21" s="482" t="s">
        <v>422</v>
      </c>
      <c r="J21" s="481" t="s">
        <v>56</v>
      </c>
      <c r="K21" s="482" t="s">
        <v>423</v>
      </c>
      <c r="L21" s="458"/>
      <c r="M21" s="458"/>
      <c r="N21" s="458"/>
      <c r="O21" s="458"/>
      <c r="P21" s="458"/>
      <c r="Q21" s="458"/>
      <c r="R21" s="458"/>
      <c r="S21" s="458"/>
      <c r="T21" s="458"/>
      <c r="U21" s="458"/>
      <c r="V21" s="458"/>
      <c r="W21" s="458"/>
      <c r="X21" s="458"/>
      <c r="Y21" s="332"/>
    </row>
    <row r="22" spans="3:25">
      <c r="C22" s="463" t="s">
        <v>679</v>
      </c>
      <c r="D22" s="332"/>
      <c r="E22" s="286" t="s">
        <v>668</v>
      </c>
      <c r="F22" s="264" t="s">
        <v>629</v>
      </c>
      <c r="G22" s="188" t="s">
        <v>426</v>
      </c>
      <c r="H22" s="175" t="s">
        <v>621</v>
      </c>
      <c r="I22" s="267" t="s">
        <v>623</v>
      </c>
      <c r="J22" s="176" t="s">
        <v>621</v>
      </c>
      <c r="K22" s="267" t="s">
        <v>624</v>
      </c>
      <c r="L22" s="184"/>
      <c r="M22" s="267"/>
      <c r="N22" s="267"/>
      <c r="O22" s="267"/>
      <c r="P22" s="267"/>
      <c r="Q22" s="267"/>
      <c r="R22" s="267"/>
      <c r="S22" s="267"/>
      <c r="T22" s="267"/>
      <c r="U22" s="267"/>
      <c r="V22" s="267"/>
      <c r="W22" s="267"/>
      <c r="X22" s="267"/>
      <c r="Y22" s="265"/>
    </row>
    <row r="23" spans="3:25">
      <c r="C23" s="463" t="s">
        <v>680</v>
      </c>
      <c r="D23" s="332"/>
      <c r="E23" s="286" t="s">
        <v>663</v>
      </c>
      <c r="F23" s="264" t="s">
        <v>630</v>
      </c>
      <c r="G23" s="188" t="s">
        <v>426</v>
      </c>
      <c r="H23" s="175" t="s">
        <v>621</v>
      </c>
      <c r="I23" s="267" t="s">
        <v>623</v>
      </c>
      <c r="J23" s="176" t="s">
        <v>621</v>
      </c>
      <c r="K23" s="267" t="s">
        <v>624</v>
      </c>
      <c r="L23" s="267"/>
      <c r="M23" s="267"/>
      <c r="N23" s="267"/>
      <c r="O23" s="267"/>
      <c r="P23" s="267"/>
      <c r="Q23" s="267"/>
      <c r="R23" s="267"/>
      <c r="S23" s="267"/>
      <c r="T23" s="267"/>
      <c r="U23" s="267"/>
      <c r="V23" s="267"/>
      <c r="W23" s="267"/>
      <c r="X23" s="267"/>
      <c r="Y23" s="265"/>
    </row>
    <row r="24" spans="3:25">
      <c r="C24" s="463" t="s">
        <v>681</v>
      </c>
      <c r="D24" s="332"/>
      <c r="E24" s="286" t="s">
        <v>663</v>
      </c>
      <c r="F24" s="264" t="s">
        <v>631</v>
      </c>
      <c r="G24" s="188" t="s">
        <v>426</v>
      </c>
      <c r="H24" s="175" t="s">
        <v>621</v>
      </c>
      <c r="I24" s="267" t="s">
        <v>623</v>
      </c>
      <c r="J24" s="176" t="s">
        <v>621</v>
      </c>
      <c r="K24" s="267" t="s">
        <v>423</v>
      </c>
      <c r="L24" s="491"/>
      <c r="M24" s="267"/>
      <c r="N24" s="267"/>
      <c r="O24" s="267"/>
      <c r="P24" s="267"/>
      <c r="Q24" s="267"/>
      <c r="R24" s="267"/>
      <c r="S24" s="267"/>
      <c r="T24" s="267"/>
      <c r="U24" s="267"/>
      <c r="V24" s="267"/>
      <c r="W24" s="267"/>
      <c r="X24" s="267"/>
      <c r="Y24" s="265"/>
    </row>
    <row r="25" spans="3:25">
      <c r="C25" s="463" t="s">
        <v>682</v>
      </c>
      <c r="D25" s="332"/>
      <c r="E25" s="286" t="s">
        <v>670</v>
      </c>
      <c r="F25" s="264" t="s">
        <v>632</v>
      </c>
      <c r="G25" s="188" t="s">
        <v>426</v>
      </c>
      <c r="H25" s="175" t="s">
        <v>621</v>
      </c>
      <c r="I25" s="267" t="s">
        <v>623</v>
      </c>
      <c r="J25" s="481" t="s">
        <v>56</v>
      </c>
      <c r="K25" s="482" t="s">
        <v>420</v>
      </c>
      <c r="L25" s="481" t="s">
        <v>56</v>
      </c>
      <c r="M25" s="482" t="s">
        <v>414</v>
      </c>
      <c r="N25" s="485"/>
      <c r="O25" s="267"/>
      <c r="P25" s="267"/>
      <c r="Q25" s="267"/>
      <c r="R25" s="267"/>
      <c r="S25" s="267"/>
      <c r="T25" s="267"/>
      <c r="U25" s="267"/>
      <c r="V25" s="267"/>
      <c r="W25" s="267"/>
      <c r="X25" s="267"/>
      <c r="Y25" s="265"/>
    </row>
    <row r="26" spans="3:25">
      <c r="C26" s="463" t="s">
        <v>683</v>
      </c>
      <c r="D26" s="332"/>
      <c r="E26" s="286" t="s">
        <v>670</v>
      </c>
      <c r="F26" s="264" t="s">
        <v>633</v>
      </c>
      <c r="G26" s="188"/>
      <c r="H26" s="175" t="s">
        <v>621</v>
      </c>
      <c r="I26" s="267" t="s">
        <v>623</v>
      </c>
      <c r="J26" s="176" t="s">
        <v>621</v>
      </c>
      <c r="K26" s="267" t="s">
        <v>624</v>
      </c>
      <c r="L26" s="267"/>
      <c r="M26" s="267"/>
      <c r="N26" s="267"/>
      <c r="O26" s="267"/>
      <c r="P26" s="267"/>
      <c r="Q26" s="267"/>
      <c r="R26" s="267"/>
      <c r="S26" s="267"/>
      <c r="T26" s="267"/>
      <c r="U26" s="267"/>
      <c r="V26" s="267"/>
      <c r="W26" s="267"/>
      <c r="X26" s="267"/>
      <c r="Y26" s="265"/>
    </row>
    <row r="27" spans="3:25">
      <c r="C27" s="463" t="s">
        <v>848</v>
      </c>
      <c r="D27" s="332"/>
      <c r="E27" s="286" t="s">
        <v>670</v>
      </c>
      <c r="F27" s="264" t="s">
        <v>651</v>
      </c>
      <c r="G27" s="478"/>
      <c r="H27" s="175" t="s">
        <v>621</v>
      </c>
      <c r="I27" s="267" t="s">
        <v>623</v>
      </c>
      <c r="J27" s="176" t="s">
        <v>621</v>
      </c>
      <c r="K27" s="267" t="s">
        <v>624</v>
      </c>
      <c r="L27" s="267"/>
      <c r="M27" s="267"/>
      <c r="N27" s="267"/>
      <c r="O27" s="267"/>
      <c r="P27" s="267"/>
      <c r="Q27" s="267"/>
      <c r="R27" s="267"/>
      <c r="S27" s="267"/>
      <c r="T27" s="267"/>
      <c r="U27" s="267"/>
      <c r="V27" s="267"/>
      <c r="W27" s="267"/>
      <c r="X27" s="267"/>
      <c r="Y27" s="265"/>
    </row>
    <row r="28" spans="3:25">
      <c r="C28" s="463" t="s">
        <v>837</v>
      </c>
      <c r="D28" s="332"/>
      <c r="E28" s="286" t="s">
        <v>670</v>
      </c>
      <c r="F28" s="264" t="s">
        <v>652</v>
      </c>
      <c r="G28" s="188"/>
      <c r="H28" s="175" t="s">
        <v>621</v>
      </c>
      <c r="I28" s="267" t="s">
        <v>623</v>
      </c>
      <c r="J28" s="176" t="s">
        <v>621</v>
      </c>
      <c r="K28" s="267" t="s">
        <v>624</v>
      </c>
      <c r="L28" s="267"/>
      <c r="M28" s="267"/>
      <c r="N28" s="267"/>
      <c r="O28" s="267"/>
      <c r="P28" s="267"/>
      <c r="Q28" s="267"/>
      <c r="R28" s="267"/>
      <c r="S28" s="267"/>
      <c r="T28" s="267"/>
      <c r="U28" s="267"/>
      <c r="V28" s="267"/>
      <c r="W28" s="267"/>
      <c r="X28" s="267"/>
      <c r="Y28" s="265"/>
    </row>
    <row r="29" spans="3:25">
      <c r="C29" s="463" t="s">
        <v>1163</v>
      </c>
      <c r="D29" s="332"/>
      <c r="E29" s="286" t="s">
        <v>670</v>
      </c>
      <c r="F29" s="264" t="s">
        <v>653</v>
      </c>
      <c r="G29" s="188"/>
      <c r="H29" s="175" t="s">
        <v>621</v>
      </c>
      <c r="I29" s="267" t="s">
        <v>623</v>
      </c>
      <c r="J29" s="176" t="s">
        <v>621</v>
      </c>
      <c r="K29" s="267" t="s">
        <v>624</v>
      </c>
      <c r="L29" s="267"/>
      <c r="M29" s="267"/>
      <c r="N29" s="267"/>
      <c r="O29" s="267"/>
      <c r="P29" s="267"/>
      <c r="Q29" s="267"/>
      <c r="R29" s="267"/>
      <c r="S29" s="267"/>
      <c r="T29" s="267"/>
      <c r="U29" s="267"/>
      <c r="V29" s="267"/>
      <c r="W29" s="267"/>
      <c r="X29" s="267"/>
      <c r="Y29" s="265"/>
    </row>
    <row r="30" spans="3:25">
      <c r="C30" s="331" t="s">
        <v>684</v>
      </c>
      <c r="D30" s="332"/>
      <c r="E30" s="286" t="s">
        <v>663</v>
      </c>
      <c r="F30" s="264" t="s">
        <v>49</v>
      </c>
      <c r="G30" s="188"/>
      <c r="H30" s="175" t="s">
        <v>621</v>
      </c>
      <c r="I30" s="267" t="s">
        <v>623</v>
      </c>
      <c r="J30" s="176" t="s">
        <v>621</v>
      </c>
      <c r="K30" s="267" t="s">
        <v>624</v>
      </c>
      <c r="L30" s="267"/>
      <c r="M30" s="267"/>
      <c r="N30" s="267"/>
      <c r="O30" s="267"/>
      <c r="P30" s="267"/>
      <c r="Q30" s="267"/>
      <c r="R30" s="267"/>
      <c r="S30" s="267"/>
      <c r="T30" s="267"/>
      <c r="U30" s="267"/>
      <c r="V30" s="267"/>
      <c r="W30" s="267"/>
      <c r="X30" s="267"/>
      <c r="Y30" s="265"/>
    </row>
    <row r="31" spans="3:25">
      <c r="C31" s="331" t="s">
        <v>685</v>
      </c>
      <c r="D31" s="332"/>
      <c r="E31" s="286" t="s">
        <v>686</v>
      </c>
      <c r="F31" s="264" t="s">
        <v>654</v>
      </c>
      <c r="G31" s="188"/>
      <c r="H31" s="175" t="s">
        <v>621</v>
      </c>
      <c r="I31" s="267" t="s">
        <v>623</v>
      </c>
      <c r="J31" s="176" t="s">
        <v>621</v>
      </c>
      <c r="K31" s="267" t="s">
        <v>624</v>
      </c>
      <c r="L31" s="184"/>
      <c r="M31" s="267"/>
      <c r="N31" s="267"/>
      <c r="O31" s="267"/>
      <c r="P31" s="267"/>
      <c r="Q31" s="267"/>
      <c r="R31" s="267"/>
      <c r="S31" s="267"/>
      <c r="T31" s="267"/>
      <c r="U31" s="267"/>
      <c r="V31" s="267"/>
      <c r="W31" s="267"/>
      <c r="X31" s="267"/>
      <c r="Y31" s="265"/>
    </row>
    <row r="32" spans="3:25">
      <c r="C32" s="331" t="s">
        <v>687</v>
      </c>
      <c r="D32" s="332"/>
      <c r="E32" s="286" t="s">
        <v>663</v>
      </c>
      <c r="F32" s="264" t="s">
        <v>655</v>
      </c>
      <c r="G32" s="188"/>
      <c r="H32" s="175" t="s">
        <v>621</v>
      </c>
      <c r="I32" s="267" t="s">
        <v>623</v>
      </c>
      <c r="J32" s="176" t="s">
        <v>621</v>
      </c>
      <c r="K32" s="267" t="s">
        <v>703</v>
      </c>
      <c r="L32" s="176" t="s">
        <v>621</v>
      </c>
      <c r="M32" s="267" t="s">
        <v>705</v>
      </c>
      <c r="N32" s="267"/>
      <c r="O32" s="267"/>
      <c r="P32" s="267"/>
      <c r="Q32" s="267"/>
      <c r="R32" s="267"/>
      <c r="S32" s="267"/>
      <c r="T32" s="267"/>
      <c r="U32" s="267"/>
      <c r="V32" s="267"/>
      <c r="W32" s="267"/>
      <c r="X32" s="267"/>
      <c r="Y32" s="265"/>
    </row>
    <row r="33" spans="3:25">
      <c r="C33" s="331" t="s">
        <v>687</v>
      </c>
      <c r="D33" s="332"/>
      <c r="E33" s="286" t="s">
        <v>663</v>
      </c>
      <c r="F33" s="264" t="s">
        <v>656</v>
      </c>
      <c r="G33" s="188"/>
      <c r="H33" s="175" t="s">
        <v>621</v>
      </c>
      <c r="I33" s="267" t="s">
        <v>623</v>
      </c>
      <c r="J33" s="176" t="s">
        <v>621</v>
      </c>
      <c r="K33" s="267" t="s">
        <v>624</v>
      </c>
      <c r="L33" s="267"/>
      <c r="M33" s="267"/>
      <c r="N33" s="267"/>
      <c r="O33" s="267"/>
      <c r="P33" s="267"/>
      <c r="Q33" s="267"/>
      <c r="R33" s="267"/>
      <c r="S33" s="267"/>
      <c r="T33" s="267"/>
      <c r="U33" s="267"/>
      <c r="V33" s="267"/>
      <c r="W33" s="267"/>
      <c r="X33" s="267"/>
      <c r="Y33" s="265"/>
    </row>
    <row r="34" spans="3:25">
      <c r="C34" s="331" t="s">
        <v>687</v>
      </c>
      <c r="D34" s="332"/>
      <c r="E34" s="286" t="s">
        <v>663</v>
      </c>
      <c r="F34" s="264" t="s">
        <v>657</v>
      </c>
      <c r="G34" s="188"/>
      <c r="H34" s="175" t="s">
        <v>621</v>
      </c>
      <c r="I34" s="267" t="s">
        <v>623</v>
      </c>
      <c r="J34" s="176" t="s">
        <v>621</v>
      </c>
      <c r="K34" s="267" t="s">
        <v>624</v>
      </c>
      <c r="L34" s="267"/>
      <c r="M34" s="267"/>
      <c r="N34" s="267"/>
      <c r="O34" s="267"/>
      <c r="P34" s="267"/>
      <c r="Q34" s="267"/>
      <c r="R34" s="267"/>
      <c r="S34" s="267"/>
      <c r="T34" s="267"/>
      <c r="U34" s="267"/>
      <c r="V34" s="267"/>
      <c r="W34" s="267"/>
      <c r="X34" s="267"/>
      <c r="Y34" s="265"/>
    </row>
    <row r="35" spans="3:25">
      <c r="C35" s="331" t="s">
        <v>687</v>
      </c>
      <c r="D35" s="332"/>
      <c r="E35" s="286" t="s">
        <v>663</v>
      </c>
      <c r="F35" s="264" t="s">
        <v>658</v>
      </c>
      <c r="G35" s="188"/>
      <c r="H35" s="175" t="s">
        <v>621</v>
      </c>
      <c r="I35" s="267" t="s">
        <v>623</v>
      </c>
      <c r="J35" s="176" t="s">
        <v>621</v>
      </c>
      <c r="K35" s="267" t="s">
        <v>624</v>
      </c>
      <c r="L35" s="184"/>
      <c r="M35" s="267"/>
      <c r="N35" s="267"/>
      <c r="O35" s="267"/>
      <c r="P35" s="267"/>
      <c r="Q35" s="267"/>
      <c r="R35" s="267"/>
      <c r="S35" s="267"/>
      <c r="T35" s="267"/>
      <c r="U35" s="267"/>
      <c r="V35" s="267"/>
      <c r="W35" s="267"/>
      <c r="X35" s="267"/>
      <c r="Y35" s="265"/>
    </row>
    <row r="36" spans="3:25">
      <c r="C36" s="331" t="s">
        <v>688</v>
      </c>
      <c r="D36" s="332"/>
      <c r="E36" s="286" t="s">
        <v>686</v>
      </c>
      <c r="F36" s="264" t="s">
        <v>1164</v>
      </c>
      <c r="G36" s="188" t="s">
        <v>426</v>
      </c>
      <c r="H36" s="175" t="s">
        <v>621</v>
      </c>
      <c r="I36" s="267" t="s">
        <v>623</v>
      </c>
      <c r="J36" s="176" t="s">
        <v>621</v>
      </c>
      <c r="K36" s="267" t="s">
        <v>624</v>
      </c>
      <c r="L36" s="267"/>
      <c r="M36" s="267"/>
      <c r="N36" s="267"/>
      <c r="O36" s="267"/>
      <c r="P36" s="267"/>
      <c r="Q36" s="267"/>
      <c r="R36" s="267"/>
      <c r="S36" s="267"/>
      <c r="T36" s="267"/>
      <c r="U36" s="267"/>
      <c r="V36" s="267"/>
      <c r="W36" s="267"/>
      <c r="X36" s="267"/>
      <c r="Y36" s="265"/>
    </row>
    <row r="37" spans="3:25">
      <c r="C37" s="463" t="s">
        <v>1165</v>
      </c>
      <c r="D37" s="332"/>
      <c r="E37" s="286" t="s">
        <v>668</v>
      </c>
      <c r="F37" s="264" t="s">
        <v>50</v>
      </c>
      <c r="G37" s="188"/>
      <c r="H37" s="175" t="s">
        <v>621</v>
      </c>
      <c r="I37" s="267" t="s">
        <v>623</v>
      </c>
      <c r="J37" s="176" t="s">
        <v>621</v>
      </c>
      <c r="K37" s="267" t="s">
        <v>624</v>
      </c>
      <c r="L37" s="184"/>
      <c r="M37" s="267"/>
      <c r="N37" s="267"/>
      <c r="O37" s="267"/>
      <c r="P37" s="267"/>
      <c r="Q37" s="267"/>
      <c r="R37" s="267"/>
      <c r="S37" s="267"/>
      <c r="T37" s="267"/>
      <c r="U37" s="267"/>
      <c r="V37" s="267"/>
      <c r="W37" s="267"/>
      <c r="X37" s="267"/>
      <c r="Y37" s="265"/>
    </row>
    <row r="38" spans="3:25">
      <c r="C38" s="463" t="s">
        <v>1166</v>
      </c>
      <c r="D38" s="332"/>
      <c r="E38" s="286" t="s">
        <v>668</v>
      </c>
      <c r="F38" s="264" t="s">
        <v>51</v>
      </c>
      <c r="G38" s="188"/>
      <c r="H38" s="175" t="s">
        <v>621</v>
      </c>
      <c r="I38" s="267" t="s">
        <v>623</v>
      </c>
      <c r="J38" s="176" t="s">
        <v>621</v>
      </c>
      <c r="K38" s="267" t="s">
        <v>703</v>
      </c>
      <c r="L38" s="176" t="s">
        <v>621</v>
      </c>
      <c r="M38" s="267" t="s">
        <v>705</v>
      </c>
      <c r="N38" s="267"/>
      <c r="O38" s="267"/>
      <c r="P38" s="267"/>
      <c r="Q38" s="267"/>
      <c r="R38" s="267"/>
      <c r="S38" s="267"/>
      <c r="T38" s="267"/>
      <c r="U38" s="267"/>
      <c r="V38" s="267"/>
      <c r="W38" s="267"/>
      <c r="X38" s="267"/>
      <c r="Y38" s="265"/>
    </row>
    <row r="39" spans="3:25">
      <c r="C39" s="463" t="s">
        <v>1167</v>
      </c>
      <c r="D39" s="332"/>
      <c r="E39" s="286" t="s">
        <v>668</v>
      </c>
      <c r="F39" s="264" t="s">
        <v>52</v>
      </c>
      <c r="G39" s="188"/>
      <c r="H39" s="175" t="s">
        <v>621</v>
      </c>
      <c r="I39" s="267" t="s">
        <v>623</v>
      </c>
      <c r="J39" s="176" t="s">
        <v>621</v>
      </c>
      <c r="K39" s="267" t="s">
        <v>624</v>
      </c>
      <c r="L39" s="184"/>
      <c r="M39" s="267"/>
      <c r="N39" s="184"/>
      <c r="O39" s="267"/>
      <c r="P39" s="184"/>
      <c r="Q39" s="267"/>
      <c r="R39" s="267"/>
      <c r="S39" s="267"/>
      <c r="T39" s="267"/>
      <c r="U39" s="267"/>
      <c r="V39" s="267"/>
      <c r="W39" s="267"/>
      <c r="X39" s="267"/>
      <c r="Y39" s="265"/>
    </row>
    <row r="40" spans="3:25">
      <c r="C40" s="463" t="s">
        <v>1168</v>
      </c>
      <c r="D40" s="332"/>
      <c r="E40" s="286" t="s">
        <v>686</v>
      </c>
      <c r="F40" s="264" t="s">
        <v>634</v>
      </c>
      <c r="G40" s="188" t="s">
        <v>426</v>
      </c>
      <c r="H40" s="175" t="s">
        <v>621</v>
      </c>
      <c r="I40" s="267" t="s">
        <v>623</v>
      </c>
      <c r="J40" s="176" t="s">
        <v>621</v>
      </c>
      <c r="K40" s="267" t="s">
        <v>624</v>
      </c>
      <c r="L40" s="184"/>
      <c r="M40" s="267"/>
      <c r="N40" s="184"/>
      <c r="O40" s="267"/>
      <c r="P40" s="184"/>
      <c r="Q40" s="267"/>
      <c r="R40" s="267"/>
      <c r="S40" s="267"/>
      <c r="T40" s="267"/>
      <c r="U40" s="267"/>
      <c r="V40" s="267"/>
      <c r="W40" s="267"/>
      <c r="X40" s="267"/>
      <c r="Y40" s="265"/>
    </row>
    <row r="41" spans="3:25">
      <c r="C41" s="463" t="s">
        <v>1169</v>
      </c>
      <c r="D41" s="332"/>
      <c r="E41" s="286" t="s">
        <v>670</v>
      </c>
      <c r="F41" s="264" t="s">
        <v>659</v>
      </c>
      <c r="G41" s="188" t="s">
        <v>426</v>
      </c>
      <c r="H41" s="175" t="s">
        <v>621</v>
      </c>
      <c r="I41" s="267" t="s">
        <v>623</v>
      </c>
      <c r="J41" s="176" t="s">
        <v>621</v>
      </c>
      <c r="K41" s="267" t="s">
        <v>624</v>
      </c>
      <c r="L41" s="184"/>
      <c r="M41" s="267"/>
      <c r="N41" s="184"/>
      <c r="O41" s="267"/>
      <c r="P41" s="184"/>
      <c r="Q41" s="267"/>
      <c r="R41" s="267"/>
      <c r="S41" s="267"/>
      <c r="T41" s="267"/>
      <c r="U41" s="267"/>
      <c r="V41" s="267"/>
      <c r="W41" s="267"/>
      <c r="X41" s="267"/>
      <c r="Y41" s="265"/>
    </row>
    <row r="42" spans="3:25">
      <c r="C42" s="463" t="s">
        <v>1170</v>
      </c>
      <c r="D42" s="332"/>
      <c r="E42" s="286" t="s">
        <v>668</v>
      </c>
      <c r="F42" s="264" t="s">
        <v>1327</v>
      </c>
      <c r="G42" s="188" t="s">
        <v>426</v>
      </c>
      <c r="H42" s="175" t="s">
        <v>621</v>
      </c>
      <c r="I42" s="267" t="s">
        <v>623</v>
      </c>
      <c r="J42" s="176" t="s">
        <v>621</v>
      </c>
      <c r="K42" s="267" t="s">
        <v>703</v>
      </c>
      <c r="L42" s="176" t="s">
        <v>621</v>
      </c>
      <c r="M42" s="267" t="s">
        <v>705</v>
      </c>
      <c r="N42" s="184"/>
      <c r="O42" s="267"/>
      <c r="P42" s="184"/>
      <c r="Q42" s="267"/>
      <c r="R42" s="267"/>
      <c r="S42" s="267"/>
      <c r="T42" s="267"/>
      <c r="U42" s="267"/>
      <c r="V42" s="267"/>
      <c r="W42" s="267"/>
      <c r="X42" s="267"/>
      <c r="Y42" s="265"/>
    </row>
    <row r="43" spans="3:25">
      <c r="C43" s="463" t="s">
        <v>1171</v>
      </c>
      <c r="D43" s="332"/>
      <c r="E43" s="286" t="s">
        <v>668</v>
      </c>
      <c r="F43" s="264" t="s">
        <v>53</v>
      </c>
      <c r="G43" s="188"/>
      <c r="H43" s="175" t="s">
        <v>621</v>
      </c>
      <c r="I43" s="267" t="s">
        <v>623</v>
      </c>
      <c r="J43" s="176" t="s">
        <v>621</v>
      </c>
      <c r="K43" s="267" t="s">
        <v>704</v>
      </c>
      <c r="L43" s="176" t="s">
        <v>621</v>
      </c>
      <c r="M43" s="267" t="s">
        <v>705</v>
      </c>
      <c r="N43" s="184"/>
      <c r="O43" s="267"/>
      <c r="P43" s="184"/>
      <c r="Q43" s="267"/>
      <c r="R43" s="267"/>
      <c r="S43" s="267"/>
      <c r="T43" s="267"/>
      <c r="U43" s="267"/>
      <c r="V43" s="267"/>
      <c r="W43" s="267"/>
      <c r="X43" s="267"/>
      <c r="Y43" s="265"/>
    </row>
    <row r="44" spans="3:25">
      <c r="C44" s="463" t="s">
        <v>1172</v>
      </c>
      <c r="D44" s="332"/>
      <c r="E44" s="286" t="s">
        <v>668</v>
      </c>
      <c r="F44" s="264" t="s">
        <v>660</v>
      </c>
      <c r="G44" s="188" t="s">
        <v>426</v>
      </c>
      <c r="H44" s="175" t="s">
        <v>621</v>
      </c>
      <c r="I44" s="267" t="s">
        <v>698</v>
      </c>
      <c r="J44" s="176" t="s">
        <v>621</v>
      </c>
      <c r="K44" s="267" t="s">
        <v>697</v>
      </c>
      <c r="L44" s="184"/>
      <c r="M44" s="267"/>
      <c r="N44" s="184"/>
      <c r="O44" s="267"/>
      <c r="P44" s="184"/>
      <c r="Q44" s="267"/>
      <c r="R44" s="267"/>
      <c r="S44" s="267"/>
      <c r="T44" s="267"/>
      <c r="U44" s="267"/>
      <c r="V44" s="267"/>
      <c r="W44" s="267"/>
      <c r="X44" s="267"/>
      <c r="Y44" s="265"/>
    </row>
    <row r="45" spans="3:25">
      <c r="C45" s="463" t="s">
        <v>1173</v>
      </c>
      <c r="D45" s="332"/>
      <c r="E45" s="286" t="s">
        <v>663</v>
      </c>
      <c r="F45" s="264" t="s">
        <v>1094</v>
      </c>
      <c r="G45" s="188" t="s">
        <v>426</v>
      </c>
      <c r="H45" s="175" t="s">
        <v>621</v>
      </c>
      <c r="I45" s="267" t="s">
        <v>623</v>
      </c>
      <c r="J45" s="176" t="s">
        <v>621</v>
      </c>
      <c r="K45" s="267" t="s">
        <v>703</v>
      </c>
      <c r="L45" s="176" t="s">
        <v>621</v>
      </c>
      <c r="M45" s="267" t="s">
        <v>705</v>
      </c>
      <c r="N45" s="184"/>
      <c r="O45" s="267"/>
      <c r="P45" s="184"/>
      <c r="Q45" s="267"/>
      <c r="R45" s="267"/>
      <c r="S45" s="267"/>
      <c r="T45" s="267"/>
      <c r="U45" s="267"/>
      <c r="V45" s="267"/>
      <c r="W45" s="267"/>
      <c r="X45" s="267"/>
      <c r="Y45" s="265"/>
    </row>
    <row r="46" spans="3:25">
      <c r="C46" s="463" t="s">
        <v>1174</v>
      </c>
      <c r="D46" s="332"/>
      <c r="E46" s="286" t="s">
        <v>668</v>
      </c>
      <c r="F46" s="264" t="s">
        <v>54</v>
      </c>
      <c r="G46" s="188"/>
      <c r="H46" s="175" t="s">
        <v>621</v>
      </c>
      <c r="I46" s="267" t="s">
        <v>623</v>
      </c>
      <c r="J46" s="176" t="s">
        <v>621</v>
      </c>
      <c r="K46" s="267" t="s">
        <v>624</v>
      </c>
      <c r="L46" s="184"/>
      <c r="M46" s="267"/>
      <c r="N46" s="184"/>
      <c r="O46" s="267"/>
      <c r="P46" s="184"/>
      <c r="Q46" s="267"/>
      <c r="R46" s="184"/>
      <c r="S46" s="267"/>
      <c r="T46" s="184"/>
      <c r="U46" s="267"/>
      <c r="V46" s="184"/>
      <c r="W46" s="267"/>
      <c r="X46" s="184"/>
      <c r="Y46" s="265"/>
    </row>
    <row r="47" spans="3:25">
      <c r="C47" s="463" t="s">
        <v>1175</v>
      </c>
      <c r="D47" s="332"/>
      <c r="E47" s="286" t="s">
        <v>668</v>
      </c>
      <c r="F47" s="264" t="s">
        <v>661</v>
      </c>
      <c r="G47" s="188" t="s">
        <v>426</v>
      </c>
      <c r="H47" s="175" t="s">
        <v>621</v>
      </c>
      <c r="I47" s="267" t="s">
        <v>623</v>
      </c>
      <c r="J47" s="176" t="s">
        <v>621</v>
      </c>
      <c r="K47" s="267" t="s">
        <v>624</v>
      </c>
      <c r="L47" s="184"/>
      <c r="M47" s="267"/>
      <c r="N47" s="184"/>
      <c r="O47" s="267"/>
      <c r="P47" s="184"/>
      <c r="Q47" s="267"/>
      <c r="R47" s="184"/>
      <c r="S47" s="267"/>
      <c r="T47" s="184"/>
      <c r="U47" s="267"/>
      <c r="V47" s="184"/>
      <c r="W47" s="267"/>
      <c r="X47" s="184"/>
      <c r="Y47" s="265"/>
    </row>
    <row r="48" spans="3:25">
      <c r="C48" s="463" t="s">
        <v>1176</v>
      </c>
      <c r="D48" s="332"/>
      <c r="E48" s="286" t="s">
        <v>668</v>
      </c>
      <c r="F48" s="264" t="s">
        <v>662</v>
      </c>
      <c r="G48" s="478" t="s">
        <v>1262</v>
      </c>
      <c r="H48" s="175" t="s">
        <v>621</v>
      </c>
      <c r="I48" s="267" t="s">
        <v>623</v>
      </c>
      <c r="J48" s="176" t="s">
        <v>621</v>
      </c>
      <c r="K48" s="267" t="s">
        <v>624</v>
      </c>
      <c r="L48" s="184"/>
      <c r="M48" s="267"/>
      <c r="N48" s="184"/>
      <c r="O48" s="267"/>
      <c r="P48" s="184"/>
      <c r="Q48" s="267"/>
      <c r="R48" s="184"/>
      <c r="S48" s="267"/>
      <c r="T48" s="184"/>
      <c r="U48" s="267"/>
      <c r="V48" s="184"/>
      <c r="W48" s="267"/>
      <c r="X48" s="184"/>
      <c r="Y48" s="265"/>
    </row>
    <row r="49" spans="2:25" s="462" customFormat="1">
      <c r="C49" s="463" t="s">
        <v>1177</v>
      </c>
      <c r="D49" s="332"/>
      <c r="E49" s="471" t="s">
        <v>668</v>
      </c>
      <c r="F49" s="463" t="s">
        <v>1179</v>
      </c>
      <c r="G49" s="478" t="s">
        <v>1262</v>
      </c>
      <c r="H49" s="490" t="s">
        <v>56</v>
      </c>
      <c r="I49" s="482" t="s">
        <v>422</v>
      </c>
      <c r="J49" s="481" t="s">
        <v>56</v>
      </c>
      <c r="K49" s="482" t="s">
        <v>423</v>
      </c>
      <c r="L49" s="184"/>
      <c r="M49" s="461"/>
      <c r="N49" s="184"/>
      <c r="O49" s="461"/>
      <c r="P49" s="184"/>
      <c r="Q49" s="461"/>
      <c r="R49" s="184"/>
      <c r="S49" s="461"/>
      <c r="T49" s="184"/>
      <c r="U49" s="461"/>
      <c r="V49" s="184"/>
      <c r="W49" s="461"/>
      <c r="X49" s="184"/>
      <c r="Y49" s="332"/>
    </row>
    <row r="50" spans="2:25" s="462" customFormat="1">
      <c r="C50" s="463" t="s">
        <v>1178</v>
      </c>
      <c r="D50" s="332"/>
      <c r="E50" s="471" t="s">
        <v>1258</v>
      </c>
      <c r="F50" s="463" t="s">
        <v>1180</v>
      </c>
      <c r="G50" s="478" t="s">
        <v>1262</v>
      </c>
      <c r="H50" s="490" t="s">
        <v>56</v>
      </c>
      <c r="I50" s="482" t="s">
        <v>422</v>
      </c>
      <c r="J50" s="481" t="s">
        <v>56</v>
      </c>
      <c r="K50" s="482" t="s">
        <v>423</v>
      </c>
      <c r="L50" s="184"/>
      <c r="M50" s="461"/>
      <c r="N50" s="184"/>
      <c r="O50" s="461"/>
      <c r="P50" s="184"/>
      <c r="Q50" s="461"/>
      <c r="R50" s="184"/>
      <c r="S50" s="461"/>
      <c r="T50" s="184"/>
      <c r="U50" s="461"/>
      <c r="V50" s="184"/>
      <c r="W50" s="461"/>
      <c r="X50" s="184"/>
      <c r="Y50" s="332"/>
    </row>
    <row r="51" spans="2:25" s="462" customFormat="1">
      <c r="C51" s="463" t="s">
        <v>1181</v>
      </c>
      <c r="D51" s="332"/>
      <c r="E51" s="471" t="s">
        <v>1258</v>
      </c>
      <c r="F51" s="463" t="s">
        <v>1182</v>
      </c>
      <c r="G51" s="478" t="s">
        <v>1262</v>
      </c>
      <c r="H51" s="490" t="s">
        <v>56</v>
      </c>
      <c r="I51" s="482" t="s">
        <v>422</v>
      </c>
      <c r="J51" s="481" t="s">
        <v>56</v>
      </c>
      <c r="K51" s="482" t="s">
        <v>423</v>
      </c>
      <c r="L51" s="184"/>
      <c r="M51" s="461"/>
      <c r="N51" s="184"/>
      <c r="O51" s="461"/>
      <c r="P51" s="184"/>
      <c r="Q51" s="461"/>
      <c r="R51" s="184"/>
      <c r="S51" s="461"/>
      <c r="T51" s="184"/>
      <c r="U51" s="461"/>
      <c r="V51" s="184"/>
      <c r="W51" s="461"/>
      <c r="X51" s="184"/>
      <c r="Y51" s="332"/>
    </row>
    <row r="52" spans="2:25">
      <c r="C52" s="463" t="s">
        <v>1183</v>
      </c>
      <c r="D52" s="332"/>
      <c r="E52" s="286" t="s">
        <v>663</v>
      </c>
      <c r="F52" s="264" t="s">
        <v>635</v>
      </c>
      <c r="G52" s="188" t="s">
        <v>426</v>
      </c>
      <c r="H52" s="175" t="s">
        <v>621</v>
      </c>
      <c r="I52" s="267" t="s">
        <v>623</v>
      </c>
      <c r="J52" s="481" t="s">
        <v>621</v>
      </c>
      <c r="K52" s="482" t="s">
        <v>420</v>
      </c>
      <c r="L52" s="481" t="s">
        <v>621</v>
      </c>
      <c r="M52" s="482" t="s">
        <v>414</v>
      </c>
      <c r="N52" s="481" t="s">
        <v>621</v>
      </c>
      <c r="O52" s="482" t="s">
        <v>416</v>
      </c>
      <c r="P52" s="491"/>
      <c r="Q52" s="267"/>
      <c r="R52" s="184"/>
      <c r="S52" s="267"/>
      <c r="T52" s="184"/>
      <c r="U52" s="267"/>
      <c r="V52" s="184"/>
      <c r="W52" s="267"/>
      <c r="X52" s="184"/>
      <c r="Y52" s="265"/>
    </row>
    <row r="53" spans="2:25">
      <c r="C53" s="463" t="s">
        <v>1184</v>
      </c>
      <c r="D53" s="332"/>
      <c r="E53" s="286" t="s">
        <v>663</v>
      </c>
      <c r="F53" s="264" t="s">
        <v>636</v>
      </c>
      <c r="G53" s="188" t="s">
        <v>426</v>
      </c>
      <c r="H53" s="175" t="s">
        <v>621</v>
      </c>
      <c r="I53" s="267" t="s">
        <v>623</v>
      </c>
      <c r="J53" s="176" t="s">
        <v>621</v>
      </c>
      <c r="K53" s="267" t="s">
        <v>703</v>
      </c>
      <c r="L53" s="176" t="s">
        <v>621</v>
      </c>
      <c r="M53" s="267" t="s">
        <v>710</v>
      </c>
      <c r="N53" s="176" t="s">
        <v>621</v>
      </c>
      <c r="O53" s="267" t="s">
        <v>711</v>
      </c>
      <c r="P53" s="176" t="s">
        <v>621</v>
      </c>
      <c r="Q53" s="267" t="s">
        <v>712</v>
      </c>
      <c r="R53" s="176" t="s">
        <v>621</v>
      </c>
      <c r="S53" s="267" t="s">
        <v>733</v>
      </c>
      <c r="T53" s="184"/>
      <c r="U53" s="267"/>
      <c r="V53" s="184"/>
      <c r="W53" s="267"/>
      <c r="X53" s="184"/>
      <c r="Y53" s="265"/>
    </row>
    <row r="54" spans="2:25" s="406" customFormat="1">
      <c r="C54" s="467" t="s">
        <v>1185</v>
      </c>
      <c r="D54" s="182"/>
      <c r="E54" s="286" t="s">
        <v>663</v>
      </c>
      <c r="F54" s="191" t="s">
        <v>1110</v>
      </c>
      <c r="G54" s="188" t="s">
        <v>426</v>
      </c>
      <c r="H54" s="175" t="s">
        <v>56</v>
      </c>
      <c r="I54" s="335" t="s">
        <v>422</v>
      </c>
      <c r="J54" s="176" t="s">
        <v>56</v>
      </c>
      <c r="K54" s="335" t="s">
        <v>703</v>
      </c>
      <c r="L54" s="176" t="s">
        <v>56</v>
      </c>
      <c r="M54" s="335" t="s">
        <v>710</v>
      </c>
      <c r="N54" s="190"/>
      <c r="O54" s="181"/>
      <c r="P54" s="190"/>
      <c r="Q54" s="181"/>
      <c r="R54" s="190"/>
      <c r="S54" s="181"/>
      <c r="T54" s="190"/>
      <c r="U54" s="181"/>
      <c r="V54" s="190"/>
      <c r="W54" s="181"/>
      <c r="X54" s="190"/>
      <c r="Y54" s="182"/>
    </row>
    <row r="55" spans="2:25">
      <c r="C55" s="177"/>
      <c r="D55" s="180"/>
      <c r="E55" s="287" t="s">
        <v>686</v>
      </c>
      <c r="F55" s="287" t="s">
        <v>637</v>
      </c>
      <c r="G55" s="189" t="s">
        <v>626</v>
      </c>
      <c r="H55" s="288" t="s">
        <v>621</v>
      </c>
      <c r="I55" s="178" t="s">
        <v>623</v>
      </c>
      <c r="J55" s="179" t="s">
        <v>621</v>
      </c>
      <c r="K55" s="178" t="s">
        <v>624</v>
      </c>
      <c r="L55" s="178"/>
      <c r="M55" s="178"/>
      <c r="N55" s="178"/>
      <c r="O55" s="178"/>
      <c r="P55" s="178"/>
      <c r="Q55" s="178"/>
      <c r="R55" s="178"/>
      <c r="S55" s="178"/>
      <c r="T55" s="178"/>
      <c r="U55" s="178"/>
      <c r="V55" s="178"/>
      <c r="W55" s="178"/>
      <c r="X55" s="178"/>
      <c r="Y55" s="180"/>
    </row>
    <row r="56" spans="2:25" ht="9" customHeight="1"/>
    <row r="57" spans="2:25" ht="14.25">
      <c r="B57" s="269" t="s">
        <v>861</v>
      </c>
      <c r="C57" s="269"/>
      <c r="D57" s="269"/>
      <c r="E57" s="269"/>
    </row>
    <row r="58" spans="2:25" ht="28.5">
      <c r="C58" s="362" t="s">
        <v>919</v>
      </c>
      <c r="D58" s="362" t="s">
        <v>920</v>
      </c>
      <c r="E58" s="284" t="s">
        <v>713</v>
      </c>
      <c r="F58" s="283" t="s">
        <v>47</v>
      </c>
      <c r="G58" s="276" t="s">
        <v>425</v>
      </c>
      <c r="H58" s="961" t="s">
        <v>618</v>
      </c>
      <c r="I58" s="962"/>
      <c r="J58" s="962"/>
      <c r="K58" s="962"/>
      <c r="L58" s="962"/>
      <c r="M58" s="962"/>
      <c r="N58" s="962"/>
      <c r="O58" s="962"/>
      <c r="P58" s="962"/>
      <c r="Q58" s="962"/>
      <c r="R58" s="962"/>
      <c r="S58" s="962"/>
      <c r="T58" s="962"/>
      <c r="U58" s="962"/>
      <c r="V58" s="962"/>
      <c r="W58" s="962"/>
      <c r="X58" s="962"/>
      <c r="Y58" s="963"/>
    </row>
    <row r="59" spans="2:25">
      <c r="C59" s="33"/>
      <c r="D59" s="33"/>
      <c r="E59" s="33" t="s">
        <v>1259</v>
      </c>
      <c r="F59" s="277" t="s">
        <v>620</v>
      </c>
      <c r="G59" s="279" t="s">
        <v>426</v>
      </c>
      <c r="H59" s="290" t="s">
        <v>621</v>
      </c>
      <c r="I59" s="292" t="s">
        <v>734</v>
      </c>
      <c r="J59" s="293"/>
      <c r="K59" s="293"/>
      <c r="L59" s="291" t="s">
        <v>621</v>
      </c>
      <c r="M59" s="292" t="s">
        <v>736</v>
      </c>
      <c r="N59" s="293"/>
      <c r="O59" s="293"/>
      <c r="P59" s="293"/>
      <c r="Q59" s="293"/>
      <c r="R59" s="293"/>
      <c r="S59" s="293"/>
      <c r="T59" s="293"/>
      <c r="U59" s="293"/>
      <c r="V59" s="293"/>
      <c r="W59" s="293"/>
      <c r="X59" s="293"/>
      <c r="Y59" s="278"/>
    </row>
    <row r="60" spans="2:25">
      <c r="C60" s="294"/>
      <c r="D60" s="294"/>
      <c r="E60" s="294"/>
      <c r="F60" s="280"/>
      <c r="G60" s="282"/>
      <c r="H60" s="295" t="s">
        <v>621</v>
      </c>
      <c r="I60" s="297" t="s">
        <v>735</v>
      </c>
      <c r="J60" s="268"/>
      <c r="K60" s="268"/>
      <c r="L60" s="296" t="s">
        <v>621</v>
      </c>
      <c r="M60" s="297" t="s">
        <v>737</v>
      </c>
      <c r="N60" s="268"/>
      <c r="O60" s="268"/>
      <c r="P60" s="268"/>
      <c r="Q60" s="268"/>
      <c r="R60" s="268"/>
      <c r="S60" s="268"/>
      <c r="T60" s="268"/>
      <c r="U60" s="268"/>
      <c r="V60" s="268"/>
      <c r="W60" s="268"/>
      <c r="X60" s="268"/>
      <c r="Y60" s="281"/>
    </row>
    <row r="61" spans="2:25" s="514" customFormat="1">
      <c r="C61" s="469" t="s">
        <v>1306</v>
      </c>
      <c r="D61" s="469" t="s">
        <v>1306</v>
      </c>
      <c r="E61" s="469" t="s">
        <v>1259</v>
      </c>
      <c r="F61" s="470" t="s">
        <v>1298</v>
      </c>
      <c r="G61" s="486" t="s">
        <v>1299</v>
      </c>
      <c r="H61" s="507" t="s">
        <v>55</v>
      </c>
      <c r="I61" s="521" t="s">
        <v>1300</v>
      </c>
      <c r="J61" s="481" t="s">
        <v>56</v>
      </c>
      <c r="K61" s="482" t="s">
        <v>779</v>
      </c>
      <c r="L61" s="520"/>
      <c r="M61" s="297"/>
      <c r="N61" s="512"/>
      <c r="O61" s="512"/>
      <c r="P61" s="512"/>
      <c r="Q61" s="512"/>
      <c r="R61" s="512"/>
      <c r="S61" s="512"/>
      <c r="T61" s="512"/>
      <c r="U61" s="512"/>
      <c r="V61" s="512"/>
      <c r="W61" s="512"/>
      <c r="X61" s="512"/>
      <c r="Y61" s="281"/>
    </row>
    <row r="62" spans="2:25" s="514" customFormat="1">
      <c r="C62" s="469" t="s">
        <v>1306</v>
      </c>
      <c r="D62" s="469" t="s">
        <v>1306</v>
      </c>
      <c r="E62" s="469" t="s">
        <v>1259</v>
      </c>
      <c r="F62" s="470" t="s">
        <v>1301</v>
      </c>
      <c r="G62" s="486" t="s">
        <v>1299</v>
      </c>
      <c r="H62" s="507" t="s">
        <v>55</v>
      </c>
      <c r="I62" s="521" t="s">
        <v>422</v>
      </c>
      <c r="J62" s="481" t="s">
        <v>56</v>
      </c>
      <c r="K62" s="522" t="s">
        <v>1302</v>
      </c>
      <c r="L62" s="508" t="s">
        <v>55</v>
      </c>
      <c r="M62" s="521" t="s">
        <v>1303</v>
      </c>
      <c r="N62" s="522"/>
      <c r="O62" s="512"/>
      <c r="P62" s="512"/>
      <c r="Q62" s="512"/>
      <c r="R62" s="512"/>
      <c r="S62" s="512"/>
      <c r="T62" s="512"/>
      <c r="U62" s="512"/>
      <c r="V62" s="512"/>
      <c r="W62" s="512"/>
      <c r="X62" s="512"/>
      <c r="Y62" s="281"/>
    </row>
    <row r="63" spans="2:25">
      <c r="C63" s="471" t="s">
        <v>1307</v>
      </c>
      <c r="D63" s="471" t="s">
        <v>1307</v>
      </c>
      <c r="E63" s="286" t="s">
        <v>1259</v>
      </c>
      <c r="F63" s="264" t="s">
        <v>638</v>
      </c>
      <c r="G63" s="188" t="s">
        <v>426</v>
      </c>
      <c r="H63" s="175" t="s">
        <v>621</v>
      </c>
      <c r="I63" s="267" t="s">
        <v>698</v>
      </c>
      <c r="J63" s="176" t="s">
        <v>621</v>
      </c>
      <c r="K63" s="267" t="s">
        <v>697</v>
      </c>
      <c r="L63" s="267"/>
      <c r="M63" s="267"/>
      <c r="N63" s="267"/>
      <c r="O63" s="267"/>
      <c r="P63" s="267"/>
      <c r="Q63" s="267"/>
      <c r="R63" s="267"/>
      <c r="S63" s="267"/>
      <c r="T63" s="267"/>
      <c r="U63" s="267"/>
      <c r="V63" s="267"/>
      <c r="W63" s="267"/>
      <c r="X63" s="267"/>
      <c r="Y63" s="265"/>
    </row>
    <row r="64" spans="2:25">
      <c r="C64" s="286" t="s">
        <v>665</v>
      </c>
      <c r="D64" s="471" t="s">
        <v>1307</v>
      </c>
      <c r="E64" s="286" t="s">
        <v>1259</v>
      </c>
      <c r="F64" s="264" t="s">
        <v>715</v>
      </c>
      <c r="G64" s="188" t="s">
        <v>426</v>
      </c>
      <c r="H64" s="175" t="s">
        <v>621</v>
      </c>
      <c r="I64" s="267" t="s">
        <v>623</v>
      </c>
      <c r="J64" s="176" t="s">
        <v>621</v>
      </c>
      <c r="K64" s="267" t="s">
        <v>624</v>
      </c>
      <c r="L64" s="267"/>
      <c r="M64" s="267"/>
      <c r="N64" s="267"/>
      <c r="O64" s="267"/>
      <c r="P64" s="267"/>
      <c r="Q64" s="267"/>
      <c r="R64" s="267"/>
      <c r="S64" s="267"/>
      <c r="T64" s="267"/>
      <c r="U64" s="267"/>
      <c r="V64" s="267"/>
      <c r="W64" s="267"/>
      <c r="X64" s="267"/>
      <c r="Y64" s="265"/>
    </row>
    <row r="65" spans="3:25" ht="12.75" customHeight="1">
      <c r="C65" s="286" t="s">
        <v>664</v>
      </c>
      <c r="D65" s="471" t="s">
        <v>1306</v>
      </c>
      <c r="E65" s="286" t="s">
        <v>1259</v>
      </c>
      <c r="F65" s="264" t="s">
        <v>714</v>
      </c>
      <c r="G65" s="188" t="s">
        <v>426</v>
      </c>
      <c r="H65" s="175" t="s">
        <v>621</v>
      </c>
      <c r="I65" s="267" t="s">
        <v>623</v>
      </c>
      <c r="J65" s="176" t="s">
        <v>621</v>
      </c>
      <c r="K65" s="267" t="s">
        <v>624</v>
      </c>
      <c r="L65" s="267"/>
      <c r="M65" s="267"/>
      <c r="N65" s="267"/>
      <c r="O65" s="267"/>
      <c r="P65" s="267"/>
      <c r="Q65" s="267"/>
      <c r="R65" s="267"/>
      <c r="S65" s="267"/>
      <c r="T65" s="267"/>
      <c r="U65" s="267"/>
      <c r="V65" s="267"/>
      <c r="W65" s="267"/>
      <c r="X65" s="267"/>
      <c r="Y65" s="265"/>
    </row>
    <row r="66" spans="3:25">
      <c r="C66" s="286" t="s">
        <v>666</v>
      </c>
      <c r="D66" s="471" t="s">
        <v>1315</v>
      </c>
      <c r="E66" s="286" t="s">
        <v>1259</v>
      </c>
      <c r="F66" s="264" t="s">
        <v>716</v>
      </c>
      <c r="G66" s="478" t="s">
        <v>1299</v>
      </c>
      <c r="H66" s="175" t="s">
        <v>621</v>
      </c>
      <c r="I66" s="267" t="s">
        <v>623</v>
      </c>
      <c r="J66" s="176" t="s">
        <v>621</v>
      </c>
      <c r="K66" s="267" t="s">
        <v>624</v>
      </c>
      <c r="L66" s="184"/>
      <c r="M66" s="267"/>
      <c r="N66" s="184"/>
      <c r="O66" s="267"/>
      <c r="P66" s="184"/>
      <c r="Q66" s="267"/>
      <c r="R66" s="267"/>
      <c r="S66" s="267"/>
      <c r="T66" s="267"/>
      <c r="U66" s="267"/>
      <c r="V66" s="267"/>
      <c r="W66" s="267"/>
      <c r="X66" s="267"/>
      <c r="Y66" s="265"/>
    </row>
    <row r="67" spans="3:25">
      <c r="C67" s="286" t="s">
        <v>667</v>
      </c>
      <c r="D67" s="471" t="s">
        <v>1314</v>
      </c>
      <c r="E67" s="286" t="s">
        <v>1259</v>
      </c>
      <c r="F67" s="264" t="s">
        <v>717</v>
      </c>
      <c r="G67" s="188" t="s">
        <v>426</v>
      </c>
      <c r="H67" s="175" t="s">
        <v>621</v>
      </c>
      <c r="I67" s="267" t="s">
        <v>623</v>
      </c>
      <c r="J67" s="176" t="s">
        <v>621</v>
      </c>
      <c r="K67" s="267" t="s">
        <v>624</v>
      </c>
      <c r="L67" s="267"/>
      <c r="M67" s="267"/>
      <c r="N67" s="267"/>
      <c r="O67" s="267"/>
      <c r="P67" s="267"/>
      <c r="Q67" s="267"/>
      <c r="R67" s="267"/>
      <c r="S67" s="267"/>
      <c r="T67" s="267"/>
      <c r="U67" s="267"/>
      <c r="V67" s="267"/>
      <c r="W67" s="267"/>
      <c r="X67" s="267"/>
      <c r="Y67" s="265"/>
    </row>
    <row r="68" spans="3:25">
      <c r="C68" s="286" t="s">
        <v>669</v>
      </c>
      <c r="D68" s="471" t="s">
        <v>1308</v>
      </c>
      <c r="E68" s="286" t="s">
        <v>1259</v>
      </c>
      <c r="F68" s="264" t="s">
        <v>718</v>
      </c>
      <c r="G68" s="188" t="s">
        <v>426</v>
      </c>
      <c r="H68" s="175" t="s">
        <v>621</v>
      </c>
      <c r="I68" s="267" t="s">
        <v>623</v>
      </c>
      <c r="J68" s="176" t="s">
        <v>621</v>
      </c>
      <c r="K68" s="482" t="s">
        <v>1304</v>
      </c>
      <c r="L68" s="176" t="s">
        <v>56</v>
      </c>
      <c r="M68" s="482" t="s">
        <v>1305</v>
      </c>
      <c r="N68" s="184"/>
      <c r="O68" s="267"/>
      <c r="P68" s="184"/>
      <c r="Q68" s="267"/>
      <c r="R68" s="267"/>
      <c r="S68" s="267"/>
      <c r="T68" s="267"/>
      <c r="U68" s="267"/>
      <c r="V68" s="267"/>
      <c r="W68" s="267"/>
      <c r="X68" s="267"/>
      <c r="Y68" s="265"/>
    </row>
    <row r="69" spans="3:25">
      <c r="C69" s="286" t="s">
        <v>671</v>
      </c>
      <c r="D69" s="471" t="s">
        <v>1312</v>
      </c>
      <c r="E69" s="286" t="s">
        <v>1259</v>
      </c>
      <c r="F69" s="264" t="s">
        <v>639</v>
      </c>
      <c r="G69" s="188" t="s">
        <v>426</v>
      </c>
      <c r="H69" s="175" t="s">
        <v>621</v>
      </c>
      <c r="I69" s="267" t="s">
        <v>623</v>
      </c>
      <c r="J69" s="176" t="s">
        <v>621</v>
      </c>
      <c r="K69" s="267" t="s">
        <v>624</v>
      </c>
      <c r="L69" s="267"/>
      <c r="M69" s="267"/>
      <c r="N69" s="267"/>
      <c r="O69" s="267"/>
      <c r="P69" s="267"/>
      <c r="Q69" s="267"/>
      <c r="R69" s="267"/>
      <c r="S69" s="267"/>
      <c r="T69" s="267"/>
      <c r="U69" s="267"/>
      <c r="V69" s="267"/>
      <c r="W69" s="267"/>
      <c r="X69" s="267"/>
      <c r="Y69" s="265"/>
    </row>
    <row r="70" spans="3:25">
      <c r="C70" s="286" t="s">
        <v>719</v>
      </c>
      <c r="D70" s="471" t="s">
        <v>1313</v>
      </c>
      <c r="E70" s="286" t="s">
        <v>1259</v>
      </c>
      <c r="F70" s="264" t="s">
        <v>640</v>
      </c>
      <c r="G70" s="188" t="s">
        <v>426</v>
      </c>
      <c r="H70" s="175" t="s">
        <v>621</v>
      </c>
      <c r="I70" s="267" t="s">
        <v>623</v>
      </c>
      <c r="J70" s="176" t="s">
        <v>621</v>
      </c>
      <c r="K70" s="267" t="s">
        <v>624</v>
      </c>
      <c r="L70" s="267"/>
      <c r="M70" s="267"/>
      <c r="N70" s="267"/>
      <c r="O70" s="267"/>
      <c r="P70" s="267"/>
      <c r="Q70" s="267"/>
      <c r="R70" s="267"/>
      <c r="S70" s="267"/>
      <c r="T70" s="267"/>
      <c r="U70" s="267"/>
      <c r="V70" s="267"/>
      <c r="W70" s="267"/>
      <c r="X70" s="267"/>
      <c r="Y70" s="265"/>
    </row>
    <row r="71" spans="3:25">
      <c r="C71" s="286" t="s">
        <v>673</v>
      </c>
      <c r="D71" s="471"/>
      <c r="E71" s="286" t="s">
        <v>1259</v>
      </c>
      <c r="F71" s="264" t="s">
        <v>627</v>
      </c>
      <c r="G71" s="188" t="s">
        <v>426</v>
      </c>
      <c r="H71" s="175" t="s">
        <v>621</v>
      </c>
      <c r="I71" s="267" t="s">
        <v>623</v>
      </c>
      <c r="J71" s="176" t="s">
        <v>621</v>
      </c>
      <c r="K71" s="267" t="s">
        <v>703</v>
      </c>
      <c r="L71" s="176" t="s">
        <v>621</v>
      </c>
      <c r="M71" s="267" t="s">
        <v>710</v>
      </c>
      <c r="N71" s="176" t="s">
        <v>621</v>
      </c>
      <c r="O71" s="267" t="s">
        <v>725</v>
      </c>
      <c r="P71" s="176" t="s">
        <v>621</v>
      </c>
      <c r="Q71" s="267" t="s">
        <v>726</v>
      </c>
      <c r="R71" s="176" t="s">
        <v>621</v>
      </c>
      <c r="S71" s="267" t="s">
        <v>727</v>
      </c>
      <c r="T71" s="176" t="s">
        <v>621</v>
      </c>
      <c r="U71" s="267" t="s">
        <v>728</v>
      </c>
      <c r="V71" s="184"/>
      <c r="W71" s="335"/>
      <c r="X71" s="184"/>
      <c r="Y71" s="332"/>
    </row>
    <row r="72" spans="3:25">
      <c r="C72" s="286" t="s">
        <v>674</v>
      </c>
      <c r="D72" s="471"/>
      <c r="E72" s="286" t="s">
        <v>1259</v>
      </c>
      <c r="F72" s="264" t="s">
        <v>641</v>
      </c>
      <c r="G72" s="188" t="s">
        <v>426</v>
      </c>
      <c r="H72" s="175" t="s">
        <v>621</v>
      </c>
      <c r="I72" s="267" t="s">
        <v>623</v>
      </c>
      <c r="J72" s="176" t="s">
        <v>621</v>
      </c>
      <c r="K72" s="267" t="s">
        <v>624</v>
      </c>
      <c r="L72" s="267"/>
      <c r="M72" s="267"/>
      <c r="N72" s="267"/>
      <c r="O72" s="267"/>
      <c r="P72" s="267"/>
      <c r="Q72" s="267"/>
      <c r="R72" s="267"/>
      <c r="S72" s="267"/>
      <c r="T72" s="267"/>
      <c r="U72" s="267"/>
      <c r="V72" s="267"/>
      <c r="W72" s="267"/>
      <c r="X72" s="267"/>
      <c r="Y72" s="265"/>
    </row>
    <row r="73" spans="3:25">
      <c r="C73" s="286" t="s">
        <v>675</v>
      </c>
      <c r="D73" s="471"/>
      <c r="E73" s="286" t="s">
        <v>1259</v>
      </c>
      <c r="F73" s="264" t="s">
        <v>646</v>
      </c>
      <c r="G73" s="188" t="s">
        <v>426</v>
      </c>
      <c r="H73" s="175" t="s">
        <v>621</v>
      </c>
      <c r="I73" s="267" t="s">
        <v>623</v>
      </c>
      <c r="J73" s="176" t="s">
        <v>621</v>
      </c>
      <c r="K73" s="267" t="s">
        <v>703</v>
      </c>
      <c r="L73" s="176" t="s">
        <v>621</v>
      </c>
      <c r="M73" s="267" t="s">
        <v>710</v>
      </c>
      <c r="N73" s="176" t="s">
        <v>621</v>
      </c>
      <c r="O73" s="267" t="s">
        <v>711</v>
      </c>
      <c r="P73" s="176" t="s">
        <v>621</v>
      </c>
      <c r="Q73" s="267" t="s">
        <v>712</v>
      </c>
      <c r="R73" s="267"/>
      <c r="S73" s="267"/>
      <c r="T73" s="267"/>
      <c r="U73" s="267"/>
      <c r="V73" s="267"/>
      <c r="W73" s="267"/>
      <c r="X73" s="267"/>
      <c r="Y73" s="265"/>
    </row>
    <row r="74" spans="3:25" s="527" customFormat="1">
      <c r="C74" s="463" t="s">
        <v>1328</v>
      </c>
      <c r="D74" s="286"/>
      <c r="E74" s="471" t="s">
        <v>1259</v>
      </c>
      <c r="F74" s="463" t="s">
        <v>1325</v>
      </c>
      <c r="G74" s="478" t="s">
        <v>426</v>
      </c>
      <c r="H74" s="490" t="s">
        <v>56</v>
      </c>
      <c r="I74" s="482" t="s">
        <v>422</v>
      </c>
      <c r="J74" s="481" t="s">
        <v>56</v>
      </c>
      <c r="K74" s="482" t="s">
        <v>423</v>
      </c>
      <c r="L74" s="526"/>
      <c r="M74" s="526"/>
      <c r="N74" s="526"/>
      <c r="O74" s="526"/>
      <c r="P74" s="526"/>
      <c r="Q74" s="526"/>
      <c r="R74" s="526"/>
      <c r="S74" s="526"/>
      <c r="T74" s="526"/>
      <c r="U74" s="526"/>
      <c r="V74" s="526"/>
      <c r="W74" s="526"/>
      <c r="X74" s="526"/>
      <c r="Y74" s="332"/>
    </row>
    <row r="75" spans="3:25">
      <c r="C75" s="286" t="s">
        <v>676</v>
      </c>
      <c r="D75" s="471" t="s">
        <v>1311</v>
      </c>
      <c r="E75" s="286" t="s">
        <v>1259</v>
      </c>
      <c r="F75" s="264" t="s">
        <v>54</v>
      </c>
      <c r="G75" s="188"/>
      <c r="H75" s="175" t="s">
        <v>621</v>
      </c>
      <c r="I75" s="267" t="s">
        <v>623</v>
      </c>
      <c r="J75" s="176" t="s">
        <v>621</v>
      </c>
      <c r="K75" s="267" t="s">
        <v>624</v>
      </c>
      <c r="L75" s="267"/>
      <c r="M75" s="267"/>
      <c r="N75" s="267"/>
      <c r="O75" s="267"/>
      <c r="P75" s="267"/>
      <c r="Q75" s="267"/>
      <c r="R75" s="267"/>
      <c r="S75" s="267"/>
      <c r="T75" s="267"/>
      <c r="U75" s="267"/>
      <c r="V75" s="267"/>
      <c r="W75" s="267"/>
      <c r="X75" s="267"/>
      <c r="Y75" s="265"/>
    </row>
    <row r="76" spans="3:25">
      <c r="C76" s="286" t="s">
        <v>677</v>
      </c>
      <c r="D76" s="471" t="s">
        <v>1310</v>
      </c>
      <c r="E76" s="286" t="s">
        <v>1259</v>
      </c>
      <c r="F76" s="264" t="s">
        <v>642</v>
      </c>
      <c r="G76" s="478" t="s">
        <v>426</v>
      </c>
      <c r="H76" s="175" t="s">
        <v>621</v>
      </c>
      <c r="I76" s="267" t="s">
        <v>623</v>
      </c>
      <c r="J76" s="176" t="s">
        <v>621</v>
      </c>
      <c r="K76" s="267" t="s">
        <v>624</v>
      </c>
      <c r="L76" s="184"/>
      <c r="M76" s="267"/>
      <c r="N76" s="267"/>
      <c r="O76" s="267"/>
      <c r="P76" s="267"/>
      <c r="Q76" s="267"/>
      <c r="R76" s="267"/>
      <c r="S76" s="267"/>
      <c r="T76" s="267"/>
      <c r="U76" s="267"/>
      <c r="V76" s="267"/>
      <c r="W76" s="267"/>
      <c r="X76" s="267"/>
      <c r="Y76" s="265"/>
    </row>
    <row r="77" spans="3:25">
      <c r="C77" s="286" t="s">
        <v>678</v>
      </c>
      <c r="D77" s="471" t="s">
        <v>1309</v>
      </c>
      <c r="E77" s="286" t="s">
        <v>1259</v>
      </c>
      <c r="F77" s="264" t="s">
        <v>643</v>
      </c>
      <c r="G77" s="478" t="s">
        <v>1299</v>
      </c>
      <c r="H77" s="175" t="s">
        <v>621</v>
      </c>
      <c r="I77" s="267" t="s">
        <v>698</v>
      </c>
      <c r="J77" s="176" t="s">
        <v>621</v>
      </c>
      <c r="K77" s="267" t="s">
        <v>697</v>
      </c>
      <c r="L77" s="267"/>
      <c r="M77" s="267"/>
      <c r="N77" s="267"/>
      <c r="O77" s="267"/>
      <c r="P77" s="267"/>
      <c r="Q77" s="267"/>
      <c r="R77" s="267"/>
      <c r="S77" s="267"/>
      <c r="T77" s="267"/>
      <c r="U77" s="267"/>
      <c r="V77" s="267"/>
      <c r="W77" s="267"/>
      <c r="X77" s="267"/>
      <c r="Y77" s="265"/>
    </row>
    <row r="78" spans="3:25">
      <c r="C78" s="286" t="s">
        <v>679</v>
      </c>
      <c r="D78" s="471" t="s">
        <v>1316</v>
      </c>
      <c r="E78" s="286" t="s">
        <v>1259</v>
      </c>
      <c r="F78" s="264" t="s">
        <v>653</v>
      </c>
      <c r="G78" s="188"/>
      <c r="H78" s="175" t="s">
        <v>621</v>
      </c>
      <c r="I78" s="267" t="s">
        <v>623</v>
      </c>
      <c r="J78" s="176" t="s">
        <v>621</v>
      </c>
      <c r="K78" s="267" t="s">
        <v>624</v>
      </c>
      <c r="L78" s="184"/>
      <c r="M78" s="267"/>
      <c r="N78" s="184"/>
      <c r="O78" s="267"/>
      <c r="P78" s="184"/>
      <c r="Q78" s="267"/>
      <c r="R78" s="267"/>
      <c r="S78" s="267"/>
      <c r="T78" s="267"/>
      <c r="U78" s="267"/>
      <c r="V78" s="267"/>
      <c r="W78" s="267"/>
      <c r="X78" s="267"/>
      <c r="Y78" s="265"/>
    </row>
    <row r="79" spans="3:25">
      <c r="C79" s="286" t="s">
        <v>680</v>
      </c>
      <c r="D79" s="471"/>
      <c r="E79" s="286" t="s">
        <v>1259</v>
      </c>
      <c r="F79" s="264" t="s">
        <v>644</v>
      </c>
      <c r="G79" s="188"/>
      <c r="H79" s="175" t="s">
        <v>621</v>
      </c>
      <c r="I79" s="267" t="s">
        <v>623</v>
      </c>
      <c r="J79" s="176" t="s">
        <v>621</v>
      </c>
      <c r="K79" s="267" t="s">
        <v>624</v>
      </c>
      <c r="L79" s="184"/>
      <c r="M79" s="267"/>
      <c r="N79" s="184"/>
      <c r="O79" s="267"/>
      <c r="P79" s="184"/>
      <c r="Q79" s="267"/>
      <c r="R79" s="184"/>
      <c r="S79" s="267"/>
      <c r="T79" s="184"/>
      <c r="U79" s="267"/>
      <c r="V79" s="184"/>
      <c r="W79" s="267"/>
      <c r="X79" s="184"/>
      <c r="Y79" s="265"/>
    </row>
    <row r="80" spans="3:25">
      <c r="C80" s="286" t="s">
        <v>681</v>
      </c>
      <c r="D80" s="471"/>
      <c r="E80" s="286" t="s">
        <v>1259</v>
      </c>
      <c r="F80" s="264" t="s">
        <v>720</v>
      </c>
      <c r="G80" s="188"/>
      <c r="H80" s="175" t="s">
        <v>621</v>
      </c>
      <c r="I80" s="267" t="s">
        <v>623</v>
      </c>
      <c r="J80" s="176" t="s">
        <v>621</v>
      </c>
      <c r="K80" s="267" t="s">
        <v>624</v>
      </c>
      <c r="L80" s="267"/>
      <c r="M80" s="267"/>
      <c r="N80" s="267"/>
      <c r="O80" s="267"/>
      <c r="P80" s="267"/>
      <c r="Q80" s="267"/>
      <c r="R80" s="267"/>
      <c r="S80" s="267"/>
      <c r="T80" s="267"/>
      <c r="U80" s="267"/>
      <c r="V80" s="267"/>
      <c r="W80" s="267"/>
      <c r="X80" s="267"/>
      <c r="Y80" s="265"/>
    </row>
    <row r="81" spans="3:25">
      <c r="C81" s="286" t="s">
        <v>682</v>
      </c>
      <c r="D81" s="471" t="s">
        <v>1318</v>
      </c>
      <c r="E81" s="286" t="s">
        <v>1259</v>
      </c>
      <c r="F81" s="264" t="s">
        <v>721</v>
      </c>
      <c r="G81" s="188"/>
      <c r="H81" s="175" t="s">
        <v>621</v>
      </c>
      <c r="I81" s="267" t="s">
        <v>623</v>
      </c>
      <c r="J81" s="176" t="s">
        <v>621</v>
      </c>
      <c r="K81" s="267" t="s">
        <v>624</v>
      </c>
      <c r="L81" s="267"/>
      <c r="M81" s="267"/>
      <c r="N81" s="267"/>
      <c r="O81" s="267"/>
      <c r="P81" s="267"/>
      <c r="Q81" s="267"/>
      <c r="R81" s="267"/>
      <c r="S81" s="267"/>
      <c r="T81" s="267"/>
      <c r="U81" s="267"/>
      <c r="V81" s="267"/>
      <c r="W81" s="267"/>
      <c r="X81" s="267"/>
      <c r="Y81" s="265"/>
    </row>
    <row r="82" spans="3:25">
      <c r="C82" s="286" t="s">
        <v>683</v>
      </c>
      <c r="D82" s="471"/>
      <c r="E82" s="286" t="s">
        <v>1259</v>
      </c>
      <c r="F82" s="264" t="s">
        <v>722</v>
      </c>
      <c r="G82" s="188"/>
      <c r="H82" s="175" t="s">
        <v>621</v>
      </c>
      <c r="I82" s="267" t="s">
        <v>623</v>
      </c>
      <c r="J82" s="176" t="s">
        <v>621</v>
      </c>
      <c r="K82" s="267" t="s">
        <v>624</v>
      </c>
      <c r="L82" s="267"/>
      <c r="M82" s="267"/>
      <c r="N82" s="267"/>
      <c r="O82" s="267"/>
      <c r="P82" s="267"/>
      <c r="Q82" s="267"/>
      <c r="R82" s="267"/>
      <c r="S82" s="267"/>
      <c r="T82" s="267"/>
      <c r="U82" s="267"/>
      <c r="V82" s="267"/>
      <c r="W82" s="267"/>
      <c r="X82" s="267"/>
      <c r="Y82" s="265"/>
    </row>
    <row r="83" spans="3:25">
      <c r="C83" s="286" t="s">
        <v>684</v>
      </c>
      <c r="D83" s="471" t="s">
        <v>1317</v>
      </c>
      <c r="E83" s="286" t="s">
        <v>1259</v>
      </c>
      <c r="F83" s="264" t="s">
        <v>634</v>
      </c>
      <c r="G83" s="188" t="s">
        <v>426</v>
      </c>
      <c r="H83" s="175" t="s">
        <v>621</v>
      </c>
      <c r="I83" s="267" t="s">
        <v>623</v>
      </c>
      <c r="J83" s="176" t="s">
        <v>621</v>
      </c>
      <c r="K83" s="267" t="s">
        <v>624</v>
      </c>
      <c r="L83" s="267"/>
      <c r="M83" s="267"/>
      <c r="N83" s="267"/>
      <c r="O83" s="267"/>
      <c r="P83" s="267"/>
      <c r="Q83" s="267"/>
      <c r="R83" s="267"/>
      <c r="S83" s="267"/>
      <c r="T83" s="267"/>
      <c r="U83" s="267"/>
      <c r="V83" s="267"/>
      <c r="W83" s="267"/>
      <c r="X83" s="267"/>
      <c r="Y83" s="265"/>
    </row>
    <row r="84" spans="3:25">
      <c r="C84" s="286" t="s">
        <v>685</v>
      </c>
      <c r="D84" s="471"/>
      <c r="E84" s="286" t="s">
        <v>1259</v>
      </c>
      <c r="F84" s="264" t="s">
        <v>645</v>
      </c>
      <c r="G84" s="188"/>
      <c r="H84" s="175" t="s">
        <v>621</v>
      </c>
      <c r="I84" s="267" t="s">
        <v>623</v>
      </c>
      <c r="J84" s="176" t="s">
        <v>621</v>
      </c>
      <c r="K84" s="267" t="s">
        <v>624</v>
      </c>
      <c r="L84" s="267"/>
      <c r="M84" s="267"/>
      <c r="N84" s="267"/>
      <c r="O84" s="267"/>
      <c r="P84" s="267"/>
      <c r="Q84" s="267"/>
      <c r="R84" s="267"/>
      <c r="S84" s="267"/>
      <c r="T84" s="267"/>
      <c r="U84" s="267"/>
      <c r="V84" s="267"/>
      <c r="W84" s="267"/>
      <c r="X84" s="267"/>
      <c r="Y84" s="265"/>
    </row>
    <row r="85" spans="3:25">
      <c r="C85" s="286" t="s">
        <v>687</v>
      </c>
      <c r="D85" s="471" t="s">
        <v>1319</v>
      </c>
      <c r="E85" s="286" t="s">
        <v>1259</v>
      </c>
      <c r="F85" s="264" t="s">
        <v>723</v>
      </c>
      <c r="G85" s="188" t="s">
        <v>426</v>
      </c>
      <c r="H85" s="175" t="s">
        <v>621</v>
      </c>
      <c r="I85" s="267" t="s">
        <v>623</v>
      </c>
      <c r="J85" s="176" t="s">
        <v>621</v>
      </c>
      <c r="K85" s="267" t="s">
        <v>703</v>
      </c>
      <c r="L85" s="176" t="s">
        <v>621</v>
      </c>
      <c r="M85" s="267" t="s">
        <v>710</v>
      </c>
      <c r="N85" s="267"/>
      <c r="O85" s="267"/>
      <c r="P85" s="267"/>
      <c r="Q85" s="267"/>
      <c r="R85" s="267"/>
      <c r="S85" s="267"/>
      <c r="T85" s="267"/>
      <c r="U85" s="267"/>
      <c r="V85" s="267"/>
      <c r="W85" s="267"/>
      <c r="X85" s="267"/>
      <c r="Y85" s="265"/>
    </row>
    <row r="86" spans="3:25">
      <c r="C86" s="286" t="s">
        <v>724</v>
      </c>
      <c r="D86" s="471" t="s">
        <v>1320</v>
      </c>
      <c r="E86" s="286" t="s">
        <v>1259</v>
      </c>
      <c r="F86" s="264" t="s">
        <v>635</v>
      </c>
      <c r="G86" s="188" t="s">
        <v>426</v>
      </c>
      <c r="H86" s="490" t="s">
        <v>621</v>
      </c>
      <c r="I86" s="482" t="s">
        <v>623</v>
      </c>
      <c r="J86" s="481" t="s">
        <v>621</v>
      </c>
      <c r="K86" s="482" t="s">
        <v>420</v>
      </c>
      <c r="L86" s="481" t="s">
        <v>621</v>
      </c>
      <c r="M86" s="482" t="s">
        <v>414</v>
      </c>
      <c r="N86" s="481" t="s">
        <v>621</v>
      </c>
      <c r="O86" s="482" t="s">
        <v>416</v>
      </c>
      <c r="P86" s="491"/>
      <c r="Q86" s="267"/>
      <c r="R86" s="184"/>
      <c r="S86" s="267"/>
      <c r="T86" s="267"/>
      <c r="U86" s="267"/>
      <c r="V86" s="267"/>
      <c r="W86" s="267"/>
      <c r="X86" s="267"/>
      <c r="Y86" s="265"/>
    </row>
    <row r="87" spans="3:25" s="406" customFormat="1">
      <c r="C87" s="316" t="s">
        <v>1108</v>
      </c>
      <c r="D87" s="475" t="s">
        <v>1321</v>
      </c>
      <c r="E87" s="286" t="s">
        <v>1259</v>
      </c>
      <c r="F87" s="191" t="s">
        <v>636</v>
      </c>
      <c r="G87" s="188" t="s">
        <v>426</v>
      </c>
      <c r="H87" s="175" t="s">
        <v>56</v>
      </c>
      <c r="I87" s="335" t="s">
        <v>422</v>
      </c>
      <c r="J87" s="481" t="s">
        <v>56</v>
      </c>
      <c r="K87" s="482" t="s">
        <v>703</v>
      </c>
      <c r="L87" s="481" t="s">
        <v>56</v>
      </c>
      <c r="M87" s="482" t="s">
        <v>710</v>
      </c>
      <c r="N87" s="481" t="s">
        <v>56</v>
      </c>
      <c r="O87" s="482" t="s">
        <v>711</v>
      </c>
      <c r="P87" s="481" t="s">
        <v>56</v>
      </c>
      <c r="Q87" s="482" t="s">
        <v>417</v>
      </c>
      <c r="R87" s="481" t="s">
        <v>56</v>
      </c>
      <c r="S87" s="482" t="s">
        <v>418</v>
      </c>
      <c r="T87" s="482"/>
      <c r="U87" s="523"/>
      <c r="V87" s="181"/>
      <c r="W87" s="181"/>
      <c r="X87" s="181"/>
      <c r="Y87" s="182"/>
    </row>
    <row r="88" spans="3:25">
      <c r="C88" s="287" t="s">
        <v>1109</v>
      </c>
      <c r="D88" s="524" t="s">
        <v>1322</v>
      </c>
      <c r="E88" s="287" t="s">
        <v>1259</v>
      </c>
      <c r="F88" s="177" t="s">
        <v>1110</v>
      </c>
      <c r="G88" s="410" t="s">
        <v>426</v>
      </c>
      <c r="H88" s="350" t="s">
        <v>621</v>
      </c>
      <c r="I88" s="409" t="s">
        <v>623</v>
      </c>
      <c r="J88" s="407" t="s">
        <v>621</v>
      </c>
      <c r="K88" s="409" t="s">
        <v>703</v>
      </c>
      <c r="L88" s="407" t="s">
        <v>621</v>
      </c>
      <c r="M88" s="409" t="s">
        <v>710</v>
      </c>
      <c r="N88" s="408"/>
      <c r="O88" s="409"/>
      <c r="P88" s="408"/>
      <c r="Q88" s="409"/>
      <c r="R88" s="408"/>
      <c r="S88" s="409"/>
      <c r="T88" s="409"/>
      <c r="U88" s="178"/>
      <c r="V88" s="178"/>
      <c r="W88" s="178"/>
      <c r="X88" s="178"/>
      <c r="Y88" s="180"/>
    </row>
  </sheetData>
  <mergeCells count="4">
    <mergeCell ref="H3:Y3"/>
    <mergeCell ref="H58:Y58"/>
    <mergeCell ref="I5:K5"/>
    <mergeCell ref="I4:K4"/>
  </mergeCells>
  <phoneticPr fontId="1"/>
  <dataValidations count="1">
    <dataValidation type="list" allowBlank="1" showInputMessage="1" showErrorMessage="1" sqref="R79 N8 R8 L59:L62 X79 X71 N15:N16 L73 P73 J61:J88 L71 P71 N71 V46:V54 L15:L16 P15:P16 V16 L24:L25 R71 P78:P79 L76 P68 N68 L66 P66 N66 L22 N10:N12 L10:L12 L35 P10:P12 N78:N79 L78:L79 R16 R46:R54 L4:L5 L31:L32 T79 T46:T54 T71 T16 N73 V79 V71 X46:X54 H4:H55 L85:L88 N86:N88 L37:L54 N39:N54 P39:P54 P86:P88 L68 L19 R86:R88 J6:J55 H59:H88 X16" xr:uid="{00000000-0002-0000-0100-000000000000}">
      <formula1>$AB$3:$AB$5</formula1>
    </dataValidation>
  </dataValidations>
  <printOptions horizontalCentered="1"/>
  <pageMargins left="0.19685039370078741" right="0.19685039370078741" top="0.59055118110236227" bottom="0.19685039370078741" header="0.31496062992125984" footer="0.31496062992125984"/>
  <pageSetup paperSize="9" scale="85" orientation="landscape" blackAndWhite="1" r:id="rId1"/>
  <rowBreaks count="2" manualBreakCount="2">
    <brk id="45" max="25" man="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1:AB132"/>
  <sheetViews>
    <sheetView view="pageBreakPreview" zoomScaleNormal="100" zoomScaleSheetLayoutView="100" workbookViewId="0">
      <pane xSplit="7" ySplit="3" topLeftCell="H4" activePane="bottomRight" state="frozen"/>
      <selection activeCell="A11" sqref="A11"/>
      <selection pane="topRight" activeCell="A11" sqref="A11"/>
      <selection pane="bottomLeft" activeCell="A11" sqref="A11"/>
      <selection pane="bottomRight"/>
    </sheetView>
  </sheetViews>
  <sheetFormatPr defaultColWidth="9" defaultRowHeight="13.5"/>
  <cols>
    <col min="1" max="1" width="1.75" style="270" customWidth="1"/>
    <col min="2" max="2" width="2" style="270" customWidth="1"/>
    <col min="3" max="3" width="4.625" style="270" customWidth="1"/>
    <col min="4" max="4" width="4.625" style="306" customWidth="1"/>
    <col min="5" max="5" width="2.875" style="270" customWidth="1"/>
    <col min="6" max="6" width="34.25" style="270" customWidth="1"/>
    <col min="7" max="7" width="4.25" style="186" bestFit="1" customWidth="1"/>
    <col min="8" max="8" width="3.625" style="270" bestFit="1" customWidth="1"/>
    <col min="9" max="9" width="8.625" style="270" customWidth="1"/>
    <col min="10" max="10" width="3.625" style="270" customWidth="1"/>
    <col min="11" max="11" width="8.625" style="270" customWidth="1"/>
    <col min="12" max="12" width="3.625" style="270" customWidth="1"/>
    <col min="13" max="13" width="6.875" style="270" customWidth="1"/>
    <col min="14" max="14" width="3.625" style="270" customWidth="1"/>
    <col min="15" max="15" width="6.875" style="270" customWidth="1"/>
    <col min="16" max="16" width="3.625" style="270" customWidth="1"/>
    <col min="17" max="17" width="6.875" style="270" customWidth="1"/>
    <col min="18" max="18" width="3.625" style="270" customWidth="1"/>
    <col min="19" max="19" width="6.875" style="270" customWidth="1"/>
    <col min="20" max="20" width="3.625" style="270" customWidth="1"/>
    <col min="21" max="21" width="5.25" style="270" customWidth="1"/>
    <col min="22" max="22" width="3.625" style="270" customWidth="1"/>
    <col min="23" max="23" width="6.875" style="270" customWidth="1"/>
    <col min="24" max="24" width="3.625" style="270" customWidth="1"/>
    <col min="25" max="25" width="6.875" style="270" customWidth="1"/>
    <col min="26" max="26" width="0.875" style="270" customWidth="1"/>
    <col min="27" max="27" width="1.75" style="270" customWidth="1"/>
    <col min="28" max="28" width="3" style="270" customWidth="1"/>
    <col min="29" max="29" width="2.375" style="270" customWidth="1"/>
    <col min="30" max="16384" width="9" style="270"/>
  </cols>
  <sheetData>
    <row r="1" spans="2:28" ht="17.25">
      <c r="B1" s="170" t="s">
        <v>617</v>
      </c>
      <c r="C1" s="170"/>
      <c r="D1" s="170"/>
      <c r="E1" s="170"/>
    </row>
    <row r="2" spans="2:28" ht="14.25">
      <c r="B2" s="269" t="s">
        <v>860</v>
      </c>
      <c r="C2" s="269"/>
      <c r="D2" s="269"/>
      <c r="E2" s="269"/>
    </row>
    <row r="3" spans="2:28" ht="28.5">
      <c r="C3" s="364" t="s">
        <v>818</v>
      </c>
      <c r="D3" s="365"/>
      <c r="E3" s="284" t="s">
        <v>713</v>
      </c>
      <c r="F3" s="266" t="s">
        <v>47</v>
      </c>
      <c r="G3" s="185" t="s">
        <v>425</v>
      </c>
      <c r="H3" s="961" t="s">
        <v>618</v>
      </c>
      <c r="I3" s="962"/>
      <c r="J3" s="962"/>
      <c r="K3" s="962"/>
      <c r="L3" s="962"/>
      <c r="M3" s="962"/>
      <c r="N3" s="962"/>
      <c r="O3" s="962"/>
      <c r="P3" s="962"/>
      <c r="Q3" s="962"/>
      <c r="R3" s="962"/>
      <c r="S3" s="962"/>
      <c r="T3" s="962"/>
      <c r="U3" s="962"/>
      <c r="V3" s="962"/>
      <c r="W3" s="962"/>
      <c r="X3" s="962"/>
      <c r="Y3" s="963"/>
      <c r="AB3" s="34" t="s">
        <v>619</v>
      </c>
    </row>
    <row r="4" spans="2:28">
      <c r="C4" s="171"/>
      <c r="D4" s="174"/>
      <c r="E4" s="313" t="s">
        <v>663</v>
      </c>
      <c r="F4" s="171" t="s">
        <v>402</v>
      </c>
      <c r="G4" s="187" t="s">
        <v>426</v>
      </c>
      <c r="H4" s="172" t="s">
        <v>621</v>
      </c>
      <c r="I4" s="314" t="s">
        <v>762</v>
      </c>
      <c r="J4" s="314"/>
      <c r="K4" s="314"/>
      <c r="L4" s="173" t="s">
        <v>621</v>
      </c>
      <c r="M4" s="314" t="s">
        <v>763</v>
      </c>
      <c r="N4" s="314"/>
      <c r="O4" s="314"/>
      <c r="P4" s="314"/>
      <c r="Q4" s="314"/>
      <c r="R4" s="314"/>
      <c r="S4" s="314"/>
      <c r="T4" s="314"/>
      <c r="U4" s="314"/>
      <c r="V4" s="314"/>
      <c r="W4" s="314"/>
      <c r="X4" s="314"/>
      <c r="Y4" s="315"/>
      <c r="AB4" s="34" t="s">
        <v>622</v>
      </c>
    </row>
    <row r="5" spans="2:28">
      <c r="C5" s="280"/>
      <c r="D5" s="281"/>
      <c r="E5" s="294" t="s">
        <v>663</v>
      </c>
      <c r="F5" s="280" t="s">
        <v>768</v>
      </c>
      <c r="G5" s="282" t="s">
        <v>426</v>
      </c>
      <c r="H5" s="295" t="s">
        <v>621</v>
      </c>
      <c r="I5" s="307" t="s">
        <v>764</v>
      </c>
      <c r="J5" s="296" t="s">
        <v>621</v>
      </c>
      <c r="K5" s="307" t="s">
        <v>765</v>
      </c>
      <c r="L5" s="307"/>
      <c r="M5" s="307"/>
      <c r="N5" s="307"/>
      <c r="O5" s="307"/>
      <c r="P5" s="307"/>
      <c r="Q5" s="307"/>
      <c r="R5" s="307"/>
      <c r="S5" s="307"/>
      <c r="T5" s="307"/>
      <c r="U5" s="307"/>
      <c r="V5" s="307"/>
      <c r="W5" s="307"/>
      <c r="X5" s="307"/>
      <c r="Y5" s="308"/>
      <c r="AB5" s="34"/>
    </row>
    <row r="6" spans="2:28" s="274" customFormat="1">
      <c r="C6" s="280" t="s">
        <v>767</v>
      </c>
      <c r="D6" s="281"/>
      <c r="E6" s="294" t="s">
        <v>663</v>
      </c>
      <c r="F6" s="280" t="s">
        <v>766</v>
      </c>
      <c r="G6" s="282"/>
      <c r="H6" s="295" t="s">
        <v>621</v>
      </c>
      <c r="I6" s="272" t="s">
        <v>693</v>
      </c>
      <c r="J6" s="176" t="s">
        <v>621</v>
      </c>
      <c r="K6" s="289" t="s">
        <v>769</v>
      </c>
      <c r="L6" s="307"/>
      <c r="M6" s="307"/>
      <c r="N6" s="307"/>
      <c r="O6" s="307"/>
      <c r="P6" s="307"/>
      <c r="Q6" s="307"/>
      <c r="R6" s="307"/>
      <c r="S6" s="307"/>
      <c r="T6" s="307"/>
      <c r="U6" s="307"/>
      <c r="V6" s="307"/>
      <c r="W6" s="307"/>
      <c r="X6" s="307"/>
      <c r="Y6" s="308"/>
      <c r="AB6" s="275"/>
    </row>
    <row r="7" spans="2:28" s="274" customFormat="1">
      <c r="C7" s="280" t="s">
        <v>767</v>
      </c>
      <c r="D7" s="281"/>
      <c r="E7" s="294" t="s">
        <v>663</v>
      </c>
      <c r="F7" s="280" t="s">
        <v>746</v>
      </c>
      <c r="G7" s="188" t="s">
        <v>426</v>
      </c>
      <c r="H7" s="175" t="s">
        <v>621</v>
      </c>
      <c r="I7" s="272" t="s">
        <v>744</v>
      </c>
      <c r="J7" s="176" t="s">
        <v>621</v>
      </c>
      <c r="K7" s="272" t="s">
        <v>770</v>
      </c>
      <c r="L7" s="307"/>
      <c r="M7" s="307"/>
      <c r="N7" s="307"/>
      <c r="O7" s="307"/>
      <c r="P7" s="307"/>
      <c r="Q7" s="307"/>
      <c r="R7" s="307"/>
      <c r="S7" s="307"/>
      <c r="T7" s="307"/>
      <c r="U7" s="307"/>
      <c r="V7" s="307"/>
      <c r="W7" s="307"/>
      <c r="X7" s="307"/>
      <c r="Y7" s="308"/>
      <c r="AB7" s="275"/>
    </row>
    <row r="8" spans="2:28" s="274" customFormat="1">
      <c r="C8" s="191" t="s">
        <v>664</v>
      </c>
      <c r="D8" s="182"/>
      <c r="E8" s="316" t="s">
        <v>663</v>
      </c>
      <c r="F8" s="191" t="s">
        <v>747</v>
      </c>
      <c r="G8" s="317" t="s">
        <v>426</v>
      </c>
      <c r="H8" s="318" t="s">
        <v>621</v>
      </c>
      <c r="I8" s="181" t="s">
        <v>623</v>
      </c>
      <c r="J8" s="183" t="s">
        <v>621</v>
      </c>
      <c r="K8" s="319" t="s">
        <v>771</v>
      </c>
      <c r="L8" s="181"/>
      <c r="M8" s="181"/>
      <c r="N8" s="183" t="s">
        <v>621</v>
      </c>
      <c r="O8" s="319" t="s">
        <v>772</v>
      </c>
      <c r="P8" s="181"/>
      <c r="Q8" s="181"/>
      <c r="R8" s="183" t="s">
        <v>621</v>
      </c>
      <c r="S8" s="319" t="s">
        <v>750</v>
      </c>
      <c r="T8" s="181"/>
      <c r="U8" s="181"/>
      <c r="V8" s="183" t="s">
        <v>621</v>
      </c>
      <c r="W8" s="319" t="s">
        <v>773</v>
      </c>
      <c r="X8" s="320"/>
      <c r="Y8" s="321"/>
      <c r="AB8" s="275"/>
    </row>
    <row r="9" spans="2:28" s="274" customFormat="1">
      <c r="C9" s="323"/>
      <c r="D9" s="347"/>
      <c r="E9" s="322"/>
      <c r="F9" s="323"/>
      <c r="G9" s="324"/>
      <c r="H9" s="325"/>
      <c r="I9" s="275"/>
      <c r="J9" s="326" t="s">
        <v>55</v>
      </c>
      <c r="K9" s="273" t="s">
        <v>776</v>
      </c>
      <c r="L9" s="275"/>
      <c r="M9" s="275"/>
      <c r="N9" s="326" t="s">
        <v>55</v>
      </c>
      <c r="O9" s="273" t="s">
        <v>774</v>
      </c>
      <c r="P9" s="275"/>
      <c r="Q9" s="275"/>
      <c r="R9" s="326" t="s">
        <v>55</v>
      </c>
      <c r="S9" s="273" t="s">
        <v>775</v>
      </c>
      <c r="T9" s="275"/>
      <c r="U9" s="275"/>
      <c r="V9" s="329"/>
      <c r="W9" s="273"/>
      <c r="X9" s="327"/>
      <c r="Y9" s="328"/>
      <c r="AB9" s="275"/>
    </row>
    <row r="10" spans="2:28">
      <c r="C10" s="331" t="s">
        <v>665</v>
      </c>
      <c r="D10" s="332"/>
      <c r="E10" s="286" t="s">
        <v>663</v>
      </c>
      <c r="F10" s="264" t="s">
        <v>638</v>
      </c>
      <c r="G10" s="188" t="s">
        <v>426</v>
      </c>
      <c r="H10" s="318" t="s">
        <v>621</v>
      </c>
      <c r="I10" s="309" t="s">
        <v>777</v>
      </c>
      <c r="J10" s="183" t="s">
        <v>621</v>
      </c>
      <c r="K10" s="309" t="s">
        <v>778</v>
      </c>
      <c r="L10" s="309"/>
      <c r="M10" s="309"/>
      <c r="N10" s="309"/>
      <c r="O10" s="309"/>
      <c r="P10" s="309"/>
      <c r="Q10" s="309"/>
      <c r="R10" s="309"/>
      <c r="S10" s="309"/>
      <c r="T10" s="309"/>
      <c r="U10" s="309"/>
      <c r="V10" s="309"/>
      <c r="W10" s="309"/>
      <c r="X10" s="309"/>
      <c r="Y10" s="310"/>
    </row>
    <row r="11" spans="2:28">
      <c r="C11" s="331" t="s">
        <v>666</v>
      </c>
      <c r="D11" s="332"/>
      <c r="E11" s="286" t="s">
        <v>668</v>
      </c>
      <c r="F11" s="264" t="s">
        <v>48</v>
      </c>
      <c r="G11" s="188" t="s">
        <v>426</v>
      </c>
      <c r="H11" s="318" t="s">
        <v>621</v>
      </c>
      <c r="I11" s="309" t="s">
        <v>779</v>
      </c>
      <c r="J11" s="183" t="s">
        <v>621</v>
      </c>
      <c r="K11" s="309" t="s">
        <v>780</v>
      </c>
      <c r="L11" s="309"/>
      <c r="M11" s="309"/>
      <c r="N11" s="309"/>
      <c r="O11" s="309"/>
      <c r="P11" s="309"/>
      <c r="Q11" s="309"/>
      <c r="R11" s="309"/>
      <c r="S11" s="309"/>
      <c r="T11" s="309"/>
      <c r="U11" s="309"/>
      <c r="V11" s="309"/>
      <c r="W11" s="309"/>
      <c r="X11" s="309"/>
      <c r="Y11" s="310"/>
    </row>
    <row r="12" spans="2:28" s="462" customFormat="1">
      <c r="C12" s="463" t="s">
        <v>667</v>
      </c>
      <c r="D12" s="332"/>
      <c r="E12" s="471" t="s">
        <v>1258</v>
      </c>
      <c r="F12" s="463" t="s">
        <v>1265</v>
      </c>
      <c r="G12" s="478" t="s">
        <v>1262</v>
      </c>
      <c r="H12" s="479" t="s">
        <v>56</v>
      </c>
      <c r="I12" s="480" t="s">
        <v>779</v>
      </c>
      <c r="J12" s="492" t="s">
        <v>56</v>
      </c>
      <c r="K12" s="480" t="s">
        <v>780</v>
      </c>
      <c r="L12" s="309"/>
      <c r="M12" s="309"/>
      <c r="N12" s="309"/>
      <c r="O12" s="309"/>
      <c r="P12" s="309"/>
      <c r="Q12" s="309"/>
      <c r="R12" s="309"/>
      <c r="S12" s="309"/>
      <c r="T12" s="309"/>
      <c r="U12" s="309"/>
      <c r="V12" s="309"/>
      <c r="W12" s="309"/>
      <c r="X12" s="309"/>
      <c r="Y12" s="310"/>
    </row>
    <row r="13" spans="2:28" s="462" customFormat="1">
      <c r="C13" s="463" t="s">
        <v>669</v>
      </c>
      <c r="D13" s="332"/>
      <c r="E13" s="471" t="s">
        <v>1258</v>
      </c>
      <c r="F13" s="463" t="s">
        <v>1266</v>
      </c>
      <c r="G13" s="478" t="s">
        <v>1262</v>
      </c>
      <c r="H13" s="479" t="s">
        <v>56</v>
      </c>
      <c r="I13" s="480" t="s">
        <v>422</v>
      </c>
      <c r="J13" s="492" t="s">
        <v>56</v>
      </c>
      <c r="K13" s="480" t="s">
        <v>423</v>
      </c>
      <c r="L13" s="309"/>
      <c r="M13" s="309"/>
      <c r="N13" s="309"/>
      <c r="O13" s="309"/>
      <c r="P13" s="309"/>
      <c r="Q13" s="309"/>
      <c r="R13" s="309"/>
      <c r="S13" s="309"/>
      <c r="T13" s="309"/>
      <c r="U13" s="309"/>
      <c r="V13" s="309"/>
      <c r="W13" s="309"/>
      <c r="X13" s="309"/>
      <c r="Y13" s="310"/>
    </row>
    <row r="14" spans="2:28">
      <c r="C14" s="463" t="s">
        <v>671</v>
      </c>
      <c r="D14" s="332"/>
      <c r="E14" s="286" t="s">
        <v>663</v>
      </c>
      <c r="F14" s="264" t="s">
        <v>646</v>
      </c>
      <c r="G14" s="188" t="s">
        <v>426</v>
      </c>
      <c r="H14" s="318" t="s">
        <v>621</v>
      </c>
      <c r="I14" s="309" t="s">
        <v>782</v>
      </c>
      <c r="J14" s="183" t="s">
        <v>621</v>
      </c>
      <c r="K14" s="309" t="s">
        <v>781</v>
      </c>
      <c r="L14" s="309"/>
      <c r="M14" s="309"/>
      <c r="N14" s="309"/>
      <c r="O14" s="309"/>
      <c r="P14" s="309"/>
      <c r="Q14" s="309"/>
      <c r="R14" s="309"/>
      <c r="S14" s="309"/>
      <c r="T14" s="309"/>
      <c r="U14" s="309"/>
      <c r="V14" s="309"/>
      <c r="W14" s="309"/>
      <c r="X14" s="309"/>
      <c r="Y14" s="310"/>
    </row>
    <row r="15" spans="2:28">
      <c r="C15" s="463" t="s">
        <v>672</v>
      </c>
      <c r="D15" s="332"/>
      <c r="E15" s="286" t="s">
        <v>668</v>
      </c>
      <c r="F15" s="264" t="s">
        <v>403</v>
      </c>
      <c r="G15" s="188"/>
      <c r="H15" s="318" t="s">
        <v>621</v>
      </c>
      <c r="I15" s="309" t="s">
        <v>782</v>
      </c>
      <c r="J15" s="183" t="s">
        <v>621</v>
      </c>
      <c r="K15" s="309" t="s">
        <v>781</v>
      </c>
      <c r="L15" s="309"/>
      <c r="M15" s="309"/>
      <c r="N15" s="309"/>
      <c r="O15" s="309"/>
      <c r="P15" s="309"/>
      <c r="Q15" s="309"/>
      <c r="R15" s="309"/>
      <c r="S15" s="309"/>
      <c r="T15" s="309"/>
      <c r="U15" s="309"/>
      <c r="V15" s="309"/>
      <c r="W15" s="309"/>
      <c r="X15" s="309"/>
      <c r="Y15" s="310"/>
    </row>
    <row r="16" spans="2:28">
      <c r="C16" s="463" t="s">
        <v>673</v>
      </c>
      <c r="D16" s="332"/>
      <c r="E16" s="286" t="s">
        <v>668</v>
      </c>
      <c r="F16" s="264" t="s">
        <v>404</v>
      </c>
      <c r="G16" s="188"/>
      <c r="H16" s="318" t="s">
        <v>621</v>
      </c>
      <c r="I16" s="309" t="s">
        <v>782</v>
      </c>
      <c r="J16" s="183" t="s">
        <v>621</v>
      </c>
      <c r="K16" s="309" t="s">
        <v>781</v>
      </c>
      <c r="L16" s="309"/>
      <c r="M16" s="309"/>
      <c r="N16" s="309"/>
      <c r="O16" s="309"/>
      <c r="P16" s="309"/>
      <c r="Q16" s="309"/>
      <c r="R16" s="309"/>
      <c r="S16" s="309"/>
      <c r="T16" s="309"/>
      <c r="U16" s="309"/>
      <c r="V16" s="309"/>
      <c r="W16" s="309"/>
      <c r="X16" s="309"/>
      <c r="Y16" s="310"/>
    </row>
    <row r="17" spans="3:25">
      <c r="C17" s="463" t="s">
        <v>674</v>
      </c>
      <c r="D17" s="332"/>
      <c r="E17" s="286" t="s">
        <v>663</v>
      </c>
      <c r="F17" s="264" t="s">
        <v>412</v>
      </c>
      <c r="G17" s="188" t="s">
        <v>426</v>
      </c>
      <c r="H17" s="318" t="s">
        <v>621</v>
      </c>
      <c r="I17" s="309" t="s">
        <v>782</v>
      </c>
      <c r="J17" s="183" t="s">
        <v>621</v>
      </c>
      <c r="K17" s="309" t="s">
        <v>781</v>
      </c>
      <c r="L17" s="309"/>
      <c r="M17" s="309"/>
      <c r="N17" s="309"/>
      <c r="O17" s="309"/>
      <c r="P17" s="309"/>
      <c r="Q17" s="309"/>
      <c r="R17" s="309"/>
      <c r="S17" s="309"/>
      <c r="T17" s="309"/>
      <c r="U17" s="309"/>
      <c r="V17" s="309"/>
      <c r="W17" s="309"/>
      <c r="X17" s="309"/>
      <c r="Y17" s="310"/>
    </row>
    <row r="18" spans="3:25">
      <c r="C18" s="463" t="s">
        <v>675</v>
      </c>
      <c r="D18" s="332"/>
      <c r="E18" s="286" t="s">
        <v>668</v>
      </c>
      <c r="F18" s="264" t="s">
        <v>405</v>
      </c>
      <c r="G18" s="188" t="s">
        <v>426</v>
      </c>
      <c r="H18" s="318" t="s">
        <v>621</v>
      </c>
      <c r="I18" s="309" t="s">
        <v>782</v>
      </c>
      <c r="J18" s="183" t="s">
        <v>621</v>
      </c>
      <c r="K18" s="309" t="s">
        <v>781</v>
      </c>
      <c r="L18" s="309"/>
      <c r="M18" s="309"/>
      <c r="N18" s="309"/>
      <c r="O18" s="309"/>
      <c r="P18" s="309"/>
      <c r="Q18" s="309"/>
      <c r="R18" s="309"/>
      <c r="S18" s="309"/>
      <c r="T18" s="309"/>
      <c r="U18" s="309"/>
      <c r="V18" s="309"/>
      <c r="W18" s="309"/>
      <c r="X18" s="309"/>
      <c r="Y18" s="310"/>
    </row>
    <row r="19" spans="3:25">
      <c r="C19" s="463" t="s">
        <v>676</v>
      </c>
      <c r="D19" s="332"/>
      <c r="E19" s="286" t="s">
        <v>663</v>
      </c>
      <c r="F19" s="264" t="s">
        <v>406</v>
      </c>
      <c r="G19" s="188"/>
      <c r="H19" s="318" t="s">
        <v>621</v>
      </c>
      <c r="I19" s="309" t="s">
        <v>782</v>
      </c>
      <c r="J19" s="183" t="s">
        <v>621</v>
      </c>
      <c r="K19" s="309" t="s">
        <v>781</v>
      </c>
      <c r="L19" s="309"/>
      <c r="M19" s="309"/>
      <c r="N19" s="309"/>
      <c r="O19" s="309"/>
      <c r="P19" s="309"/>
      <c r="Q19" s="309"/>
      <c r="R19" s="309"/>
      <c r="S19" s="309"/>
      <c r="T19" s="309"/>
      <c r="U19" s="309"/>
      <c r="V19" s="309"/>
      <c r="W19" s="309"/>
      <c r="X19" s="309"/>
      <c r="Y19" s="310"/>
    </row>
    <row r="20" spans="3:25">
      <c r="C20" s="463" t="s">
        <v>677</v>
      </c>
      <c r="D20" s="332"/>
      <c r="E20" s="286" t="s">
        <v>663</v>
      </c>
      <c r="F20" s="264" t="s">
        <v>752</v>
      </c>
      <c r="G20" s="188"/>
      <c r="H20" s="318" t="s">
        <v>621</v>
      </c>
      <c r="I20" s="309" t="s">
        <v>782</v>
      </c>
      <c r="J20" s="183" t="s">
        <v>621</v>
      </c>
      <c r="K20" s="309" t="s">
        <v>781</v>
      </c>
      <c r="L20" s="309"/>
      <c r="M20" s="309"/>
      <c r="N20" s="309"/>
      <c r="O20" s="309"/>
      <c r="P20" s="309"/>
      <c r="Q20" s="309"/>
      <c r="R20" s="309"/>
      <c r="S20" s="309"/>
      <c r="T20" s="309"/>
      <c r="U20" s="309"/>
      <c r="V20" s="309"/>
      <c r="W20" s="309"/>
      <c r="X20" s="309"/>
      <c r="Y20" s="310"/>
    </row>
    <row r="21" spans="3:25" s="274" customFormat="1">
      <c r="C21" s="463" t="s">
        <v>678</v>
      </c>
      <c r="D21" s="332"/>
      <c r="E21" s="286" t="s">
        <v>670</v>
      </c>
      <c r="F21" s="271" t="s">
        <v>652</v>
      </c>
      <c r="G21" s="188"/>
      <c r="H21" s="318" t="s">
        <v>621</v>
      </c>
      <c r="I21" s="309" t="s">
        <v>782</v>
      </c>
      <c r="J21" s="183" t="s">
        <v>621</v>
      </c>
      <c r="K21" s="309" t="s">
        <v>781</v>
      </c>
      <c r="L21" s="309"/>
      <c r="M21" s="309"/>
      <c r="N21" s="309"/>
      <c r="O21" s="309"/>
      <c r="P21" s="309"/>
      <c r="Q21" s="309"/>
      <c r="R21" s="309"/>
      <c r="S21" s="309"/>
      <c r="T21" s="309"/>
      <c r="U21" s="309"/>
      <c r="V21" s="309"/>
      <c r="W21" s="309"/>
      <c r="X21" s="309"/>
      <c r="Y21" s="310"/>
    </row>
    <row r="22" spans="3:25" s="274" customFormat="1">
      <c r="C22" s="463" t="s">
        <v>679</v>
      </c>
      <c r="D22" s="332"/>
      <c r="E22" s="286" t="s">
        <v>670</v>
      </c>
      <c r="F22" s="271" t="s">
        <v>653</v>
      </c>
      <c r="G22" s="188"/>
      <c r="H22" s="318" t="s">
        <v>621</v>
      </c>
      <c r="I22" s="309" t="s">
        <v>782</v>
      </c>
      <c r="J22" s="183" t="s">
        <v>621</v>
      </c>
      <c r="K22" s="309" t="s">
        <v>781</v>
      </c>
      <c r="L22" s="309"/>
      <c r="M22" s="309"/>
      <c r="N22" s="309"/>
      <c r="O22" s="309"/>
      <c r="P22" s="309"/>
      <c r="Q22" s="309"/>
      <c r="R22" s="309"/>
      <c r="S22" s="309"/>
      <c r="T22" s="309"/>
      <c r="U22" s="309"/>
      <c r="V22" s="309"/>
      <c r="W22" s="309"/>
      <c r="X22" s="309"/>
      <c r="Y22" s="310"/>
    </row>
    <row r="23" spans="3:25">
      <c r="C23" s="463" t="s">
        <v>680</v>
      </c>
      <c r="D23" s="332"/>
      <c r="E23" s="286" t="s">
        <v>668</v>
      </c>
      <c r="F23" s="264" t="s">
        <v>407</v>
      </c>
      <c r="G23" s="188" t="s">
        <v>426</v>
      </c>
      <c r="H23" s="318" t="s">
        <v>621</v>
      </c>
      <c r="I23" s="309" t="s">
        <v>782</v>
      </c>
      <c r="J23" s="183" t="s">
        <v>621</v>
      </c>
      <c r="K23" s="309" t="s">
        <v>781</v>
      </c>
      <c r="L23" s="309"/>
      <c r="M23" s="309"/>
      <c r="N23" s="309"/>
      <c r="O23" s="309"/>
      <c r="P23" s="309"/>
      <c r="Q23" s="309"/>
      <c r="R23" s="309"/>
      <c r="S23" s="309"/>
      <c r="T23" s="309"/>
      <c r="U23" s="309"/>
      <c r="V23" s="309"/>
      <c r="W23" s="309"/>
      <c r="X23" s="309"/>
      <c r="Y23" s="310"/>
    </row>
    <row r="24" spans="3:25" s="274" customFormat="1">
      <c r="C24" s="463" t="s">
        <v>681</v>
      </c>
      <c r="D24" s="332"/>
      <c r="E24" s="286" t="s">
        <v>668</v>
      </c>
      <c r="F24" s="271" t="s">
        <v>783</v>
      </c>
      <c r="G24" s="188" t="s">
        <v>426</v>
      </c>
      <c r="H24" s="318" t="s">
        <v>621</v>
      </c>
      <c r="I24" s="309" t="s">
        <v>784</v>
      </c>
      <c r="J24" s="190"/>
      <c r="K24" s="309"/>
      <c r="L24" s="326" t="s">
        <v>55</v>
      </c>
      <c r="M24" s="309" t="s">
        <v>785</v>
      </c>
      <c r="N24" s="309"/>
      <c r="O24" s="309"/>
      <c r="P24" s="309"/>
      <c r="Q24" s="309"/>
      <c r="R24" s="309"/>
      <c r="S24" s="309"/>
      <c r="T24" s="309"/>
      <c r="U24" s="309"/>
      <c r="V24" s="309"/>
      <c r="W24" s="309"/>
      <c r="X24" s="309"/>
      <c r="Y24" s="310"/>
    </row>
    <row r="25" spans="3:25" s="274" customFormat="1">
      <c r="C25" s="463" t="s">
        <v>682</v>
      </c>
      <c r="D25" s="332"/>
      <c r="E25" s="286" t="s">
        <v>788</v>
      </c>
      <c r="F25" s="271" t="s">
        <v>786</v>
      </c>
      <c r="G25" s="188" t="s">
        <v>426</v>
      </c>
      <c r="H25" s="318" t="s">
        <v>621</v>
      </c>
      <c r="I25" s="309" t="s">
        <v>782</v>
      </c>
      <c r="J25" s="183" t="s">
        <v>621</v>
      </c>
      <c r="K25" s="309" t="s">
        <v>781</v>
      </c>
      <c r="L25" s="309"/>
      <c r="M25" s="309"/>
      <c r="N25" s="309"/>
      <c r="O25" s="309"/>
      <c r="P25" s="309"/>
      <c r="Q25" s="309"/>
      <c r="R25" s="309"/>
      <c r="S25" s="309"/>
      <c r="T25" s="309"/>
      <c r="U25" s="309"/>
      <c r="V25" s="309"/>
      <c r="W25" s="309"/>
      <c r="X25" s="309"/>
      <c r="Y25" s="310"/>
    </row>
    <row r="26" spans="3:25" s="274" customFormat="1">
      <c r="C26" s="463" t="s">
        <v>682</v>
      </c>
      <c r="D26" s="332"/>
      <c r="E26" s="286" t="s">
        <v>788</v>
      </c>
      <c r="F26" s="271" t="s">
        <v>787</v>
      </c>
      <c r="G26" s="188" t="s">
        <v>426</v>
      </c>
      <c r="H26" s="318" t="s">
        <v>621</v>
      </c>
      <c r="I26" s="309" t="s">
        <v>782</v>
      </c>
      <c r="J26" s="183" t="s">
        <v>621</v>
      </c>
      <c r="K26" s="309" t="s">
        <v>781</v>
      </c>
      <c r="L26" s="309"/>
      <c r="M26" s="309"/>
      <c r="N26" s="309"/>
      <c r="O26" s="309"/>
      <c r="P26" s="309"/>
      <c r="Q26" s="309"/>
      <c r="R26" s="309"/>
      <c r="S26" s="309"/>
      <c r="T26" s="309"/>
      <c r="U26" s="309"/>
      <c r="V26" s="309"/>
      <c r="W26" s="309"/>
      <c r="X26" s="309"/>
      <c r="Y26" s="310"/>
    </row>
    <row r="27" spans="3:25">
      <c r="C27" s="463" t="s">
        <v>683</v>
      </c>
      <c r="D27" s="332"/>
      <c r="E27" s="286" t="s">
        <v>663</v>
      </c>
      <c r="F27" s="264" t="s">
        <v>789</v>
      </c>
      <c r="G27" s="188" t="s">
        <v>426</v>
      </c>
      <c r="H27" s="318" t="s">
        <v>621</v>
      </c>
      <c r="I27" s="309" t="s">
        <v>782</v>
      </c>
      <c r="J27" s="176" t="s">
        <v>621</v>
      </c>
      <c r="K27" s="272" t="s">
        <v>420</v>
      </c>
      <c r="L27" s="176" t="s">
        <v>621</v>
      </c>
      <c r="M27" s="272" t="s">
        <v>414</v>
      </c>
      <c r="N27" s="309"/>
      <c r="O27" s="309"/>
      <c r="P27" s="309"/>
      <c r="Q27" s="309"/>
      <c r="R27" s="309"/>
      <c r="S27" s="309"/>
      <c r="T27" s="309"/>
      <c r="U27" s="309"/>
      <c r="V27" s="309"/>
      <c r="W27" s="309"/>
      <c r="X27" s="309"/>
      <c r="Y27" s="310"/>
    </row>
    <row r="28" spans="3:25">
      <c r="C28" s="331" t="s">
        <v>684</v>
      </c>
      <c r="D28" s="332"/>
      <c r="E28" s="286" t="s">
        <v>663</v>
      </c>
      <c r="F28" s="264" t="s">
        <v>49</v>
      </c>
      <c r="G28" s="188"/>
      <c r="H28" s="318" t="s">
        <v>56</v>
      </c>
      <c r="I28" s="309" t="s">
        <v>422</v>
      </c>
      <c r="J28" s="183" t="s">
        <v>56</v>
      </c>
      <c r="K28" s="309" t="s">
        <v>423</v>
      </c>
      <c r="L28" s="309"/>
      <c r="M28" s="309"/>
      <c r="N28" s="309"/>
      <c r="O28" s="309"/>
      <c r="P28" s="309"/>
      <c r="Q28" s="309"/>
      <c r="R28" s="309"/>
      <c r="S28" s="309"/>
      <c r="T28" s="309"/>
      <c r="U28" s="309"/>
      <c r="V28" s="309"/>
      <c r="W28" s="309"/>
      <c r="X28" s="309"/>
      <c r="Y28" s="310"/>
    </row>
    <row r="29" spans="3:25">
      <c r="C29" s="331" t="s">
        <v>685</v>
      </c>
      <c r="D29" s="332"/>
      <c r="E29" s="286" t="s">
        <v>686</v>
      </c>
      <c r="F29" s="264" t="s">
        <v>753</v>
      </c>
      <c r="G29" s="188"/>
      <c r="H29" s="318" t="s">
        <v>56</v>
      </c>
      <c r="I29" s="309" t="s">
        <v>422</v>
      </c>
      <c r="J29" s="183" t="s">
        <v>56</v>
      </c>
      <c r="K29" s="309" t="s">
        <v>423</v>
      </c>
      <c r="L29" s="309"/>
      <c r="M29" s="309"/>
      <c r="N29" s="309"/>
      <c r="O29" s="309"/>
      <c r="P29" s="309"/>
      <c r="Q29" s="309"/>
      <c r="R29" s="309"/>
      <c r="S29" s="309"/>
      <c r="T29" s="309"/>
      <c r="U29" s="309"/>
      <c r="V29" s="309"/>
      <c r="W29" s="309"/>
      <c r="X29" s="309"/>
      <c r="Y29" s="310"/>
    </row>
    <row r="30" spans="3:25">
      <c r="C30" s="331" t="s">
        <v>687</v>
      </c>
      <c r="D30" s="332"/>
      <c r="E30" s="286" t="s">
        <v>663</v>
      </c>
      <c r="F30" s="264" t="s">
        <v>754</v>
      </c>
      <c r="G30" s="188"/>
      <c r="H30" s="318" t="s">
        <v>56</v>
      </c>
      <c r="I30" s="309" t="s">
        <v>422</v>
      </c>
      <c r="J30" s="176" t="s">
        <v>56</v>
      </c>
      <c r="K30" s="300" t="s">
        <v>420</v>
      </c>
      <c r="L30" s="176" t="s">
        <v>56</v>
      </c>
      <c r="M30" s="300" t="s">
        <v>414</v>
      </c>
      <c r="N30" s="309"/>
      <c r="O30" s="309"/>
      <c r="P30" s="309"/>
      <c r="Q30" s="309"/>
      <c r="R30" s="309"/>
      <c r="S30" s="309"/>
      <c r="T30" s="309"/>
      <c r="U30" s="309"/>
      <c r="V30" s="309"/>
      <c r="W30" s="309"/>
      <c r="X30" s="309"/>
      <c r="Y30" s="310"/>
    </row>
    <row r="31" spans="3:25">
      <c r="C31" s="331" t="s">
        <v>724</v>
      </c>
      <c r="D31" s="332"/>
      <c r="E31" s="286" t="s">
        <v>663</v>
      </c>
      <c r="F31" s="264" t="s">
        <v>755</v>
      </c>
      <c r="G31" s="188"/>
      <c r="H31" s="318" t="s">
        <v>56</v>
      </c>
      <c r="I31" s="309" t="s">
        <v>422</v>
      </c>
      <c r="J31" s="183" t="s">
        <v>56</v>
      </c>
      <c r="K31" s="309" t="s">
        <v>423</v>
      </c>
      <c r="L31" s="309"/>
      <c r="M31" s="309"/>
      <c r="N31" s="309"/>
      <c r="O31" s="309"/>
      <c r="P31" s="309"/>
      <c r="Q31" s="309"/>
      <c r="R31" s="309"/>
      <c r="S31" s="309"/>
      <c r="T31" s="309"/>
      <c r="U31" s="309"/>
      <c r="V31" s="309"/>
      <c r="W31" s="309"/>
      <c r="X31" s="309"/>
      <c r="Y31" s="310"/>
    </row>
    <row r="32" spans="3:25">
      <c r="C32" s="331" t="s">
        <v>724</v>
      </c>
      <c r="D32" s="332"/>
      <c r="E32" s="286" t="s">
        <v>663</v>
      </c>
      <c r="F32" s="264" t="s">
        <v>756</v>
      </c>
      <c r="G32" s="188"/>
      <c r="H32" s="318" t="s">
        <v>56</v>
      </c>
      <c r="I32" s="309" t="s">
        <v>422</v>
      </c>
      <c r="J32" s="183" t="s">
        <v>56</v>
      </c>
      <c r="K32" s="309" t="s">
        <v>423</v>
      </c>
      <c r="L32" s="309"/>
      <c r="M32" s="309"/>
      <c r="N32" s="309"/>
      <c r="O32" s="309"/>
      <c r="P32" s="309"/>
      <c r="Q32" s="309"/>
      <c r="R32" s="309"/>
      <c r="S32" s="309"/>
      <c r="T32" s="309"/>
      <c r="U32" s="309"/>
      <c r="V32" s="309"/>
      <c r="W32" s="309"/>
      <c r="X32" s="309"/>
      <c r="Y32" s="310"/>
    </row>
    <row r="33" spans="2:28">
      <c r="C33" s="331" t="s">
        <v>689</v>
      </c>
      <c r="D33" s="332"/>
      <c r="E33" s="286" t="s">
        <v>686</v>
      </c>
      <c r="F33" s="264" t="s">
        <v>1186</v>
      </c>
      <c r="G33" s="188" t="s">
        <v>426</v>
      </c>
      <c r="H33" s="318" t="s">
        <v>56</v>
      </c>
      <c r="I33" s="309" t="s">
        <v>422</v>
      </c>
      <c r="J33" s="183" t="s">
        <v>56</v>
      </c>
      <c r="K33" s="309" t="s">
        <v>423</v>
      </c>
      <c r="L33" s="309"/>
      <c r="M33" s="309"/>
      <c r="N33" s="309"/>
      <c r="O33" s="309"/>
      <c r="P33" s="309"/>
      <c r="Q33" s="309"/>
      <c r="R33" s="309"/>
      <c r="S33" s="309"/>
      <c r="T33" s="309"/>
      <c r="U33" s="309"/>
      <c r="V33" s="309"/>
      <c r="W33" s="309"/>
      <c r="X33" s="309"/>
      <c r="Y33" s="310"/>
    </row>
    <row r="34" spans="2:28">
      <c r="C34" s="463" t="s">
        <v>1166</v>
      </c>
      <c r="D34" s="332"/>
      <c r="E34" s="286" t="s">
        <v>668</v>
      </c>
      <c r="F34" s="264" t="s">
        <v>50</v>
      </c>
      <c r="G34" s="188"/>
      <c r="H34" s="318" t="s">
        <v>56</v>
      </c>
      <c r="I34" s="309" t="s">
        <v>422</v>
      </c>
      <c r="J34" s="183" t="s">
        <v>56</v>
      </c>
      <c r="K34" s="309" t="s">
        <v>423</v>
      </c>
      <c r="L34" s="309"/>
      <c r="M34" s="309"/>
      <c r="N34" s="309"/>
      <c r="O34" s="309"/>
      <c r="P34" s="309"/>
      <c r="Q34" s="309"/>
      <c r="R34" s="309"/>
      <c r="S34" s="309"/>
      <c r="T34" s="309"/>
      <c r="U34" s="309"/>
      <c r="V34" s="309"/>
      <c r="W34" s="309"/>
      <c r="X34" s="309"/>
      <c r="Y34" s="310"/>
    </row>
    <row r="35" spans="2:28">
      <c r="C35" s="463" t="s">
        <v>1167</v>
      </c>
      <c r="D35" s="332"/>
      <c r="E35" s="286" t="s">
        <v>668</v>
      </c>
      <c r="F35" s="264" t="s">
        <v>51</v>
      </c>
      <c r="G35" s="188"/>
      <c r="H35" s="318" t="s">
        <v>56</v>
      </c>
      <c r="I35" s="309" t="s">
        <v>422</v>
      </c>
      <c r="J35" s="176" t="s">
        <v>56</v>
      </c>
      <c r="K35" s="300" t="s">
        <v>420</v>
      </c>
      <c r="L35" s="176" t="s">
        <v>56</v>
      </c>
      <c r="M35" s="300" t="s">
        <v>414</v>
      </c>
      <c r="N35" s="309"/>
      <c r="O35" s="309"/>
      <c r="P35" s="309"/>
      <c r="Q35" s="309"/>
      <c r="R35" s="309"/>
      <c r="S35" s="309"/>
      <c r="T35" s="309"/>
      <c r="U35" s="309"/>
      <c r="V35" s="309"/>
      <c r="W35" s="309"/>
      <c r="X35" s="309"/>
      <c r="Y35" s="310"/>
    </row>
    <row r="36" spans="2:28">
      <c r="C36" s="463" t="s">
        <v>1168</v>
      </c>
      <c r="D36" s="332"/>
      <c r="E36" s="286" t="s">
        <v>668</v>
      </c>
      <c r="F36" s="264" t="s">
        <v>52</v>
      </c>
      <c r="G36" s="188"/>
      <c r="H36" s="318" t="s">
        <v>56</v>
      </c>
      <c r="I36" s="309" t="s">
        <v>422</v>
      </c>
      <c r="J36" s="183" t="s">
        <v>56</v>
      </c>
      <c r="K36" s="309" t="s">
        <v>423</v>
      </c>
      <c r="L36" s="309"/>
      <c r="M36" s="309"/>
      <c r="N36" s="309"/>
      <c r="O36" s="309"/>
      <c r="P36" s="309"/>
      <c r="Q36" s="309"/>
      <c r="R36" s="309"/>
      <c r="S36" s="309"/>
      <c r="T36" s="309"/>
      <c r="U36" s="309"/>
      <c r="V36" s="309"/>
      <c r="W36" s="309"/>
      <c r="X36" s="309"/>
      <c r="Y36" s="310"/>
    </row>
    <row r="37" spans="2:28">
      <c r="C37" s="463" t="s">
        <v>1169</v>
      </c>
      <c r="D37" s="332"/>
      <c r="E37" s="286" t="s">
        <v>686</v>
      </c>
      <c r="F37" s="264" t="s">
        <v>634</v>
      </c>
      <c r="G37" s="188" t="s">
        <v>426</v>
      </c>
      <c r="H37" s="318" t="s">
        <v>56</v>
      </c>
      <c r="I37" s="309" t="s">
        <v>422</v>
      </c>
      <c r="J37" s="183" t="s">
        <v>56</v>
      </c>
      <c r="K37" s="309" t="s">
        <v>423</v>
      </c>
      <c r="L37" s="309"/>
      <c r="M37" s="309"/>
      <c r="N37" s="309"/>
      <c r="O37" s="309"/>
      <c r="P37" s="309"/>
      <c r="Q37" s="309"/>
      <c r="R37" s="309"/>
      <c r="S37" s="309"/>
      <c r="T37" s="309"/>
      <c r="U37" s="309"/>
      <c r="V37" s="309"/>
      <c r="W37" s="309"/>
      <c r="X37" s="309"/>
      <c r="Y37" s="310"/>
    </row>
    <row r="38" spans="2:28">
      <c r="C38" s="463" t="s">
        <v>1170</v>
      </c>
      <c r="D38" s="332"/>
      <c r="E38" s="471" t="s">
        <v>668</v>
      </c>
      <c r="F38" s="264" t="s">
        <v>53</v>
      </c>
      <c r="G38" s="188"/>
      <c r="H38" s="318" t="s">
        <v>56</v>
      </c>
      <c r="I38" s="309" t="s">
        <v>422</v>
      </c>
      <c r="J38" s="183" t="s">
        <v>56</v>
      </c>
      <c r="K38" s="309" t="s">
        <v>423</v>
      </c>
      <c r="L38" s="309"/>
      <c r="M38" s="309"/>
      <c r="N38" s="309"/>
      <c r="O38" s="309"/>
      <c r="P38" s="309"/>
      <c r="Q38" s="309"/>
      <c r="R38" s="309"/>
      <c r="S38" s="309"/>
      <c r="T38" s="309"/>
      <c r="U38" s="309"/>
      <c r="V38" s="309"/>
      <c r="W38" s="309"/>
      <c r="X38" s="309"/>
      <c r="Y38" s="310"/>
    </row>
    <row r="39" spans="2:28">
      <c r="C39" s="463" t="s">
        <v>1171</v>
      </c>
      <c r="D39" s="332"/>
      <c r="E39" s="286" t="s">
        <v>668</v>
      </c>
      <c r="F39" s="264" t="s">
        <v>757</v>
      </c>
      <c r="G39" s="188"/>
      <c r="H39" s="318" t="s">
        <v>56</v>
      </c>
      <c r="I39" s="309" t="s">
        <v>422</v>
      </c>
      <c r="J39" s="183" t="s">
        <v>56</v>
      </c>
      <c r="K39" s="309" t="s">
        <v>423</v>
      </c>
      <c r="L39" s="309"/>
      <c r="M39" s="309"/>
      <c r="N39" s="309"/>
      <c r="O39" s="309"/>
      <c r="P39" s="309"/>
      <c r="Q39" s="309"/>
      <c r="R39" s="309"/>
      <c r="S39" s="309"/>
      <c r="T39" s="309"/>
      <c r="U39" s="309"/>
      <c r="V39" s="309"/>
      <c r="W39" s="309"/>
      <c r="X39" s="309"/>
      <c r="Y39" s="310"/>
    </row>
    <row r="40" spans="2:28">
      <c r="C40" s="463" t="s">
        <v>1172</v>
      </c>
      <c r="D40" s="332"/>
      <c r="E40" s="286" t="s">
        <v>668</v>
      </c>
      <c r="F40" s="264" t="s">
        <v>758</v>
      </c>
      <c r="G40" s="188"/>
      <c r="H40" s="318" t="s">
        <v>56</v>
      </c>
      <c r="I40" s="309" t="s">
        <v>422</v>
      </c>
      <c r="J40" s="183" t="s">
        <v>56</v>
      </c>
      <c r="K40" s="309" t="s">
        <v>423</v>
      </c>
      <c r="L40" s="309"/>
      <c r="M40" s="309"/>
      <c r="N40" s="309"/>
      <c r="O40" s="309"/>
      <c r="P40" s="309"/>
      <c r="Q40" s="309"/>
      <c r="R40" s="309"/>
      <c r="S40" s="309"/>
      <c r="T40" s="309"/>
      <c r="U40" s="309"/>
      <c r="V40" s="309"/>
      <c r="W40" s="309"/>
      <c r="X40" s="309"/>
      <c r="Y40" s="310"/>
    </row>
    <row r="41" spans="2:28">
      <c r="C41" s="463" t="s">
        <v>1172</v>
      </c>
      <c r="D41" s="332"/>
      <c r="E41" s="286" t="s">
        <v>668</v>
      </c>
      <c r="F41" s="264" t="s">
        <v>759</v>
      </c>
      <c r="G41" s="188"/>
      <c r="H41" s="318" t="s">
        <v>56</v>
      </c>
      <c r="I41" s="309" t="s">
        <v>422</v>
      </c>
      <c r="J41" s="183" t="s">
        <v>56</v>
      </c>
      <c r="K41" s="309" t="s">
        <v>423</v>
      </c>
      <c r="L41" s="309"/>
      <c r="M41" s="309"/>
      <c r="N41" s="309"/>
      <c r="O41" s="309"/>
      <c r="P41" s="309"/>
      <c r="Q41" s="309"/>
      <c r="R41" s="309"/>
      <c r="S41" s="309"/>
      <c r="T41" s="309"/>
      <c r="U41" s="309"/>
      <c r="V41" s="309"/>
      <c r="W41" s="309"/>
      <c r="X41" s="309"/>
      <c r="Y41" s="310"/>
    </row>
    <row r="42" spans="2:28">
      <c r="C42" s="463" t="s">
        <v>1173</v>
      </c>
      <c r="D42" s="332"/>
      <c r="E42" s="286" t="s">
        <v>668</v>
      </c>
      <c r="F42" s="264" t="s">
        <v>408</v>
      </c>
      <c r="G42" s="188"/>
      <c r="H42" s="318" t="s">
        <v>56</v>
      </c>
      <c r="I42" s="309" t="s">
        <v>422</v>
      </c>
      <c r="J42" s="176" t="s">
        <v>56</v>
      </c>
      <c r="K42" s="300" t="s">
        <v>420</v>
      </c>
      <c r="L42" s="176" t="s">
        <v>56</v>
      </c>
      <c r="M42" s="300" t="s">
        <v>414</v>
      </c>
      <c r="N42" s="309"/>
      <c r="O42" s="309"/>
      <c r="P42" s="309"/>
      <c r="Q42" s="309"/>
      <c r="R42" s="309"/>
      <c r="S42" s="309"/>
      <c r="T42" s="309"/>
      <c r="U42" s="309"/>
      <c r="V42" s="309"/>
      <c r="W42" s="309"/>
      <c r="X42" s="309"/>
      <c r="Y42" s="310"/>
    </row>
    <row r="43" spans="2:28">
      <c r="C43" s="463" t="s">
        <v>1174</v>
      </c>
      <c r="D43" s="332"/>
      <c r="E43" s="286" t="s">
        <v>663</v>
      </c>
      <c r="F43" s="264" t="s">
        <v>1095</v>
      </c>
      <c r="G43" s="188" t="s">
        <v>426</v>
      </c>
      <c r="H43" s="318" t="s">
        <v>56</v>
      </c>
      <c r="I43" s="309" t="s">
        <v>422</v>
      </c>
      <c r="J43" s="176" t="s">
        <v>56</v>
      </c>
      <c r="K43" s="300" t="s">
        <v>420</v>
      </c>
      <c r="L43" s="176" t="s">
        <v>56</v>
      </c>
      <c r="M43" s="300" t="s">
        <v>414</v>
      </c>
      <c r="N43" s="309"/>
      <c r="O43" s="309"/>
      <c r="P43" s="309"/>
      <c r="Q43" s="309"/>
      <c r="R43" s="309"/>
      <c r="S43" s="309"/>
      <c r="T43" s="309"/>
      <c r="U43" s="309"/>
      <c r="V43" s="309"/>
      <c r="W43" s="309"/>
      <c r="X43" s="309"/>
      <c r="Y43" s="310"/>
    </row>
    <row r="44" spans="2:28">
      <c r="C44" s="468" t="s">
        <v>1175</v>
      </c>
      <c r="D44" s="180"/>
      <c r="E44" s="287" t="s">
        <v>668</v>
      </c>
      <c r="F44" s="177" t="s">
        <v>54</v>
      </c>
      <c r="G44" s="189"/>
      <c r="H44" s="288" t="s">
        <v>56</v>
      </c>
      <c r="I44" s="311" t="s">
        <v>422</v>
      </c>
      <c r="J44" s="179" t="s">
        <v>56</v>
      </c>
      <c r="K44" s="311" t="s">
        <v>423</v>
      </c>
      <c r="L44" s="311"/>
      <c r="M44" s="311"/>
      <c r="N44" s="311"/>
      <c r="O44" s="311"/>
      <c r="P44" s="311"/>
      <c r="Q44" s="311"/>
      <c r="R44" s="311"/>
      <c r="S44" s="311"/>
      <c r="T44" s="311"/>
      <c r="U44" s="311"/>
      <c r="V44" s="311"/>
      <c r="W44" s="311"/>
      <c r="X44" s="311"/>
      <c r="Y44" s="312"/>
    </row>
    <row r="45" spans="2:28" s="306" customFormat="1" ht="6" customHeight="1">
      <c r="B45" s="269"/>
      <c r="C45" s="269"/>
      <c r="D45" s="269"/>
      <c r="E45" s="269"/>
      <c r="G45" s="186"/>
    </row>
    <row r="46" spans="2:28" s="306" customFormat="1" ht="28.5">
      <c r="C46" s="364" t="s">
        <v>818</v>
      </c>
      <c r="D46" s="366"/>
      <c r="E46" s="284" t="s">
        <v>713</v>
      </c>
      <c r="F46" s="301" t="s">
        <v>47</v>
      </c>
      <c r="G46" s="185" t="s">
        <v>425</v>
      </c>
      <c r="H46" s="961" t="s">
        <v>618</v>
      </c>
      <c r="I46" s="962"/>
      <c r="J46" s="962"/>
      <c r="K46" s="962"/>
      <c r="L46" s="962"/>
      <c r="M46" s="962"/>
      <c r="N46" s="962"/>
      <c r="O46" s="962"/>
      <c r="P46" s="962"/>
      <c r="Q46" s="962"/>
      <c r="R46" s="962"/>
      <c r="S46" s="962"/>
      <c r="T46" s="962"/>
      <c r="U46" s="962"/>
      <c r="V46" s="962"/>
      <c r="W46" s="962"/>
      <c r="X46" s="962"/>
      <c r="Y46" s="963"/>
    </row>
    <row r="47" spans="2:28">
      <c r="C47" s="463" t="s">
        <v>1176</v>
      </c>
      <c r="D47" s="332"/>
      <c r="E47" s="286" t="s">
        <v>663</v>
      </c>
      <c r="F47" s="264" t="s">
        <v>409</v>
      </c>
      <c r="G47" s="188"/>
      <c r="H47" s="318" t="s">
        <v>56</v>
      </c>
      <c r="I47" s="309" t="s">
        <v>422</v>
      </c>
      <c r="J47" s="183" t="s">
        <v>56</v>
      </c>
      <c r="K47" s="309" t="s">
        <v>423</v>
      </c>
      <c r="L47" s="309"/>
      <c r="M47" s="309"/>
      <c r="N47" s="309"/>
      <c r="O47" s="309"/>
      <c r="P47" s="309"/>
      <c r="Q47" s="309"/>
      <c r="R47" s="309"/>
      <c r="S47" s="309"/>
      <c r="T47" s="309"/>
      <c r="U47" s="309"/>
      <c r="V47" s="309"/>
      <c r="W47" s="309"/>
      <c r="X47" s="309"/>
      <c r="Y47" s="310"/>
      <c r="AB47" s="306"/>
    </row>
    <row r="48" spans="2:28">
      <c r="C48" s="463" t="s">
        <v>1177</v>
      </c>
      <c r="D48" s="332"/>
      <c r="E48" s="286" t="s">
        <v>663</v>
      </c>
      <c r="F48" s="264" t="s">
        <v>410</v>
      </c>
      <c r="G48" s="188"/>
      <c r="H48" s="318" t="s">
        <v>56</v>
      </c>
      <c r="I48" s="309" t="s">
        <v>422</v>
      </c>
      <c r="J48" s="183" t="s">
        <v>56</v>
      </c>
      <c r="K48" s="309" t="s">
        <v>423</v>
      </c>
      <c r="L48" s="309"/>
      <c r="M48" s="309"/>
      <c r="N48" s="309"/>
      <c r="O48" s="309"/>
      <c r="P48" s="309"/>
      <c r="Q48" s="309"/>
      <c r="R48" s="309"/>
      <c r="S48" s="309"/>
      <c r="T48" s="309"/>
      <c r="U48" s="309"/>
      <c r="V48" s="309"/>
      <c r="W48" s="309"/>
      <c r="X48" s="309"/>
      <c r="Y48" s="310"/>
    </row>
    <row r="49" spans="2:25" s="462" customFormat="1">
      <c r="C49" s="463" t="s">
        <v>1178</v>
      </c>
      <c r="D49" s="332"/>
      <c r="E49" s="471" t="s">
        <v>668</v>
      </c>
      <c r="F49" s="463" t="s">
        <v>1187</v>
      </c>
      <c r="G49" s="478" t="s">
        <v>1262</v>
      </c>
      <c r="H49" s="479" t="s">
        <v>56</v>
      </c>
      <c r="I49" s="480" t="s">
        <v>422</v>
      </c>
      <c r="J49" s="492" t="s">
        <v>56</v>
      </c>
      <c r="K49" s="480" t="s">
        <v>423</v>
      </c>
      <c r="L49" s="309"/>
      <c r="M49" s="309"/>
      <c r="N49" s="309"/>
      <c r="O49" s="309"/>
      <c r="P49" s="309"/>
      <c r="Q49" s="309"/>
      <c r="R49" s="309"/>
      <c r="S49" s="309"/>
      <c r="T49" s="309"/>
      <c r="U49" s="309"/>
      <c r="V49" s="309"/>
      <c r="W49" s="309"/>
      <c r="X49" s="309"/>
      <c r="Y49" s="310"/>
    </row>
    <row r="50" spans="2:25">
      <c r="C50" s="463" t="s">
        <v>1181</v>
      </c>
      <c r="D50" s="332"/>
      <c r="E50" s="286" t="s">
        <v>668</v>
      </c>
      <c r="F50" s="264" t="s">
        <v>760</v>
      </c>
      <c r="G50" s="188" t="s">
        <v>426</v>
      </c>
      <c r="H50" s="318" t="s">
        <v>56</v>
      </c>
      <c r="I50" s="309" t="s">
        <v>422</v>
      </c>
      <c r="J50" s="183" t="s">
        <v>56</v>
      </c>
      <c r="K50" s="309" t="s">
        <v>423</v>
      </c>
      <c r="L50" s="309"/>
      <c r="M50" s="309"/>
      <c r="N50" s="309"/>
      <c r="O50" s="309"/>
      <c r="P50" s="309"/>
      <c r="Q50" s="309"/>
      <c r="R50" s="309"/>
      <c r="S50" s="309"/>
      <c r="T50" s="309"/>
      <c r="U50" s="309"/>
      <c r="V50" s="309"/>
      <c r="W50" s="309"/>
      <c r="X50" s="309"/>
      <c r="Y50" s="310"/>
    </row>
    <row r="51" spans="2:25">
      <c r="C51" s="463" t="s">
        <v>1183</v>
      </c>
      <c r="D51" s="332"/>
      <c r="E51" s="286" t="s">
        <v>668</v>
      </c>
      <c r="F51" s="264" t="s">
        <v>761</v>
      </c>
      <c r="G51" s="478" t="s">
        <v>1262</v>
      </c>
      <c r="H51" s="318" t="s">
        <v>56</v>
      </c>
      <c r="I51" s="309" t="s">
        <v>422</v>
      </c>
      <c r="J51" s="183" t="s">
        <v>56</v>
      </c>
      <c r="K51" s="309" t="s">
        <v>423</v>
      </c>
      <c r="L51" s="309"/>
      <c r="M51" s="309"/>
      <c r="N51" s="309"/>
      <c r="O51" s="309"/>
      <c r="P51" s="309"/>
      <c r="Q51" s="309"/>
      <c r="R51" s="309"/>
      <c r="S51" s="309"/>
      <c r="T51" s="309"/>
      <c r="U51" s="309"/>
      <c r="V51" s="309"/>
      <c r="W51" s="309"/>
      <c r="X51" s="309"/>
      <c r="Y51" s="310"/>
    </row>
    <row r="52" spans="2:25" s="462" customFormat="1">
      <c r="C52" s="463" t="s">
        <v>1184</v>
      </c>
      <c r="D52" s="332"/>
      <c r="E52" s="471" t="s">
        <v>668</v>
      </c>
      <c r="F52" s="463" t="s">
        <v>1190</v>
      </c>
      <c r="G52" s="478" t="s">
        <v>1262</v>
      </c>
      <c r="H52" s="479" t="s">
        <v>56</v>
      </c>
      <c r="I52" s="480" t="s">
        <v>422</v>
      </c>
      <c r="J52" s="492" t="s">
        <v>56</v>
      </c>
      <c r="K52" s="480" t="s">
        <v>423</v>
      </c>
      <c r="L52" s="309"/>
      <c r="M52" s="309"/>
      <c r="N52" s="309"/>
      <c r="O52" s="309"/>
      <c r="P52" s="309"/>
      <c r="Q52" s="309"/>
      <c r="R52" s="309"/>
      <c r="S52" s="309"/>
      <c r="T52" s="309"/>
      <c r="U52" s="309"/>
      <c r="V52" s="309"/>
      <c r="W52" s="309"/>
      <c r="X52" s="309"/>
      <c r="Y52" s="310"/>
    </row>
    <row r="53" spans="2:25" s="462" customFormat="1">
      <c r="C53" s="463" t="s">
        <v>1188</v>
      </c>
      <c r="D53" s="332"/>
      <c r="E53" s="471" t="s">
        <v>1258</v>
      </c>
      <c r="F53" s="463" t="s">
        <v>1191</v>
      </c>
      <c r="G53" s="478" t="s">
        <v>1262</v>
      </c>
      <c r="H53" s="479" t="s">
        <v>56</v>
      </c>
      <c r="I53" s="480" t="s">
        <v>422</v>
      </c>
      <c r="J53" s="492" t="s">
        <v>56</v>
      </c>
      <c r="K53" s="480" t="s">
        <v>423</v>
      </c>
      <c r="L53" s="309"/>
      <c r="M53" s="309"/>
      <c r="N53" s="309"/>
      <c r="O53" s="309"/>
      <c r="P53" s="309"/>
      <c r="Q53" s="309"/>
      <c r="R53" s="309"/>
      <c r="S53" s="309"/>
      <c r="T53" s="309"/>
      <c r="U53" s="309"/>
      <c r="V53" s="309"/>
      <c r="W53" s="309"/>
      <c r="X53" s="309"/>
      <c r="Y53" s="310"/>
    </row>
    <row r="54" spans="2:25" s="462" customFormat="1">
      <c r="C54" s="463" t="s">
        <v>1189</v>
      </c>
      <c r="D54" s="332"/>
      <c r="E54" s="471" t="s">
        <v>1258</v>
      </c>
      <c r="F54" s="463" t="s">
        <v>1192</v>
      </c>
      <c r="G54" s="478" t="s">
        <v>1262</v>
      </c>
      <c r="H54" s="479" t="s">
        <v>56</v>
      </c>
      <c r="I54" s="480" t="s">
        <v>422</v>
      </c>
      <c r="J54" s="492" t="s">
        <v>56</v>
      </c>
      <c r="K54" s="480" t="s">
        <v>423</v>
      </c>
      <c r="L54" s="309"/>
      <c r="M54" s="309"/>
      <c r="N54" s="309"/>
      <c r="O54" s="309"/>
      <c r="P54" s="309"/>
      <c r="Q54" s="309"/>
      <c r="R54" s="309"/>
      <c r="S54" s="309"/>
      <c r="T54" s="309"/>
      <c r="U54" s="309"/>
      <c r="V54" s="309"/>
      <c r="W54" s="309"/>
      <c r="X54" s="309"/>
      <c r="Y54" s="310"/>
    </row>
    <row r="55" spans="2:25">
      <c r="C55" s="463" t="s">
        <v>1111</v>
      </c>
      <c r="D55" s="332"/>
      <c r="E55" s="286" t="s">
        <v>663</v>
      </c>
      <c r="F55" s="264" t="s">
        <v>635</v>
      </c>
      <c r="G55" s="188" t="s">
        <v>426</v>
      </c>
      <c r="H55" s="318" t="s">
        <v>56</v>
      </c>
      <c r="I55" s="309" t="s">
        <v>422</v>
      </c>
      <c r="J55" s="176" t="s">
        <v>56</v>
      </c>
      <c r="K55" s="300" t="s">
        <v>706</v>
      </c>
      <c r="L55" s="176" t="s">
        <v>56</v>
      </c>
      <c r="M55" s="300" t="s">
        <v>415</v>
      </c>
      <c r="N55" s="176" t="s">
        <v>56</v>
      </c>
      <c r="O55" s="300" t="s">
        <v>414</v>
      </c>
      <c r="P55" s="176" t="s">
        <v>56</v>
      </c>
      <c r="Q55" s="300" t="s">
        <v>416</v>
      </c>
      <c r="R55" s="184"/>
      <c r="S55" s="300"/>
      <c r="T55" s="309"/>
      <c r="U55" s="309"/>
      <c r="V55" s="309"/>
      <c r="W55" s="309"/>
      <c r="X55" s="309"/>
      <c r="Y55" s="310"/>
    </row>
    <row r="56" spans="2:25">
      <c r="C56" s="463" t="s">
        <v>1193</v>
      </c>
      <c r="D56" s="332"/>
      <c r="E56" s="286" t="s">
        <v>663</v>
      </c>
      <c r="F56" s="264" t="s">
        <v>636</v>
      </c>
      <c r="G56" s="188" t="s">
        <v>426</v>
      </c>
      <c r="H56" s="318" t="s">
        <v>56</v>
      </c>
      <c r="I56" s="309" t="s">
        <v>422</v>
      </c>
      <c r="J56" s="176" t="s">
        <v>56</v>
      </c>
      <c r="K56" s="300" t="s">
        <v>420</v>
      </c>
      <c r="L56" s="176" t="s">
        <v>56</v>
      </c>
      <c r="M56" s="300" t="s">
        <v>414</v>
      </c>
      <c r="N56" s="176" t="s">
        <v>56</v>
      </c>
      <c r="O56" s="300" t="s">
        <v>416</v>
      </c>
      <c r="P56" s="481" t="s">
        <v>56</v>
      </c>
      <c r="Q56" s="482" t="s">
        <v>417</v>
      </c>
      <c r="R56" s="481" t="s">
        <v>56</v>
      </c>
      <c r="S56" s="482" t="s">
        <v>418</v>
      </c>
      <c r="T56" s="309"/>
      <c r="U56" s="309"/>
      <c r="V56" s="309"/>
      <c r="W56" s="309"/>
      <c r="X56" s="309"/>
      <c r="Y56" s="310"/>
    </row>
    <row r="57" spans="2:25" s="406" customFormat="1">
      <c r="C57" s="467" t="s">
        <v>1194</v>
      </c>
      <c r="D57" s="182"/>
      <c r="E57" s="286" t="s">
        <v>663</v>
      </c>
      <c r="F57" s="191" t="s">
        <v>1114</v>
      </c>
      <c r="G57" s="188" t="s">
        <v>426</v>
      </c>
      <c r="H57" s="318" t="s">
        <v>56</v>
      </c>
      <c r="I57" s="309" t="s">
        <v>422</v>
      </c>
      <c r="J57" s="176" t="s">
        <v>56</v>
      </c>
      <c r="K57" s="335" t="s">
        <v>420</v>
      </c>
      <c r="L57" s="176" t="s">
        <v>56</v>
      </c>
      <c r="M57" s="335" t="s">
        <v>414</v>
      </c>
      <c r="N57" s="190"/>
      <c r="O57" s="181"/>
      <c r="P57" s="190"/>
      <c r="Q57" s="181"/>
      <c r="R57" s="190"/>
      <c r="S57" s="181"/>
      <c r="T57" s="320"/>
      <c r="U57" s="320"/>
      <c r="V57" s="320"/>
      <c r="W57" s="320"/>
      <c r="X57" s="320"/>
      <c r="Y57" s="321"/>
    </row>
    <row r="58" spans="2:25">
      <c r="C58" s="177"/>
      <c r="D58" s="180"/>
      <c r="E58" s="287" t="s">
        <v>686</v>
      </c>
      <c r="F58" s="287" t="s">
        <v>637</v>
      </c>
      <c r="G58" s="189" t="s">
        <v>419</v>
      </c>
      <c r="H58" s="288" t="s">
        <v>56</v>
      </c>
      <c r="I58" s="178" t="s">
        <v>422</v>
      </c>
      <c r="J58" s="179" t="s">
        <v>56</v>
      </c>
      <c r="K58" s="178" t="s">
        <v>423</v>
      </c>
      <c r="L58" s="311"/>
      <c r="M58" s="311"/>
      <c r="N58" s="311"/>
      <c r="O58" s="311"/>
      <c r="P58" s="311"/>
      <c r="Q58" s="311"/>
      <c r="R58" s="311"/>
      <c r="S58" s="311"/>
      <c r="T58" s="311"/>
      <c r="U58" s="311"/>
      <c r="V58" s="311"/>
      <c r="W58" s="311"/>
      <c r="X58" s="311"/>
      <c r="Y58" s="312"/>
    </row>
    <row r="59" spans="2:25" ht="3.75" customHeight="1"/>
    <row r="60" spans="2:25" ht="14.25">
      <c r="B60" s="269" t="s">
        <v>858</v>
      </c>
      <c r="C60" s="269"/>
      <c r="D60" s="269"/>
      <c r="E60" s="269"/>
    </row>
    <row r="61" spans="2:25" ht="28.5">
      <c r="C61" s="362" t="s">
        <v>797</v>
      </c>
      <c r="D61" s="362" t="s">
        <v>798</v>
      </c>
      <c r="E61" s="284" t="s">
        <v>713</v>
      </c>
      <c r="F61" s="283" t="s">
        <v>47</v>
      </c>
      <c r="G61" s="276" t="s">
        <v>425</v>
      </c>
      <c r="H61" s="961" t="s">
        <v>618</v>
      </c>
      <c r="I61" s="962"/>
      <c r="J61" s="962"/>
      <c r="K61" s="962"/>
      <c r="L61" s="962"/>
      <c r="M61" s="962"/>
      <c r="N61" s="962"/>
      <c r="O61" s="962"/>
      <c r="P61" s="962"/>
      <c r="Q61" s="962"/>
      <c r="R61" s="962"/>
      <c r="S61" s="962"/>
      <c r="T61" s="962"/>
      <c r="U61" s="962"/>
      <c r="V61" s="962"/>
      <c r="W61" s="962"/>
      <c r="X61" s="962"/>
      <c r="Y61" s="963"/>
    </row>
    <row r="62" spans="2:25">
      <c r="C62" s="313"/>
      <c r="D62" s="313"/>
      <c r="E62" s="313" t="s">
        <v>663</v>
      </c>
      <c r="F62" s="171" t="s">
        <v>402</v>
      </c>
      <c r="G62" s="187" t="s">
        <v>426</v>
      </c>
      <c r="H62" s="172" t="s">
        <v>56</v>
      </c>
      <c r="I62" s="314" t="s">
        <v>762</v>
      </c>
      <c r="J62" s="314"/>
      <c r="K62" s="314"/>
      <c r="L62" s="173" t="s">
        <v>56</v>
      </c>
      <c r="M62" s="314" t="s">
        <v>763</v>
      </c>
      <c r="N62" s="314"/>
      <c r="O62" s="314"/>
      <c r="P62" s="304"/>
      <c r="Q62" s="304"/>
      <c r="R62" s="304"/>
      <c r="S62" s="304"/>
      <c r="T62" s="304"/>
      <c r="U62" s="304"/>
      <c r="V62" s="304"/>
      <c r="W62" s="304"/>
      <c r="X62" s="304"/>
      <c r="Y62" s="174"/>
    </row>
    <row r="63" spans="2:25">
      <c r="C63" s="294"/>
      <c r="D63" s="294"/>
      <c r="E63" s="294" t="s">
        <v>663</v>
      </c>
      <c r="F63" s="280" t="s">
        <v>768</v>
      </c>
      <c r="G63" s="282" t="s">
        <v>426</v>
      </c>
      <c r="H63" s="295" t="s">
        <v>56</v>
      </c>
      <c r="I63" s="307" t="s">
        <v>764</v>
      </c>
      <c r="J63" s="296" t="s">
        <v>56</v>
      </c>
      <c r="K63" s="307" t="s">
        <v>765</v>
      </c>
      <c r="L63" s="307"/>
      <c r="M63" s="307"/>
      <c r="N63" s="307"/>
      <c r="O63" s="307"/>
      <c r="P63" s="299"/>
      <c r="Q63" s="299"/>
      <c r="R63" s="299"/>
      <c r="S63" s="299"/>
      <c r="T63" s="299"/>
      <c r="U63" s="299"/>
      <c r="V63" s="299"/>
      <c r="W63" s="299"/>
      <c r="X63" s="299"/>
      <c r="Y63" s="281"/>
    </row>
    <row r="64" spans="2:25" s="306" customFormat="1">
      <c r="C64" s="294" t="s">
        <v>799</v>
      </c>
      <c r="D64" s="294" t="s">
        <v>817</v>
      </c>
      <c r="E64" s="294" t="s">
        <v>663</v>
      </c>
      <c r="F64" s="280" t="s">
        <v>795</v>
      </c>
      <c r="G64" s="282"/>
      <c r="H64" s="295" t="s">
        <v>56</v>
      </c>
      <c r="I64" s="300" t="s">
        <v>693</v>
      </c>
      <c r="J64" s="176" t="s">
        <v>56</v>
      </c>
      <c r="K64" s="289" t="s">
        <v>694</v>
      </c>
      <c r="L64" s="307"/>
      <c r="M64" s="307"/>
      <c r="N64" s="307"/>
      <c r="O64" s="307"/>
      <c r="P64" s="307"/>
      <c r="Q64" s="307"/>
      <c r="R64" s="307"/>
      <c r="S64" s="307"/>
      <c r="T64" s="307"/>
      <c r="U64" s="307"/>
      <c r="V64" s="307"/>
      <c r="W64" s="307"/>
      <c r="X64" s="307"/>
      <c r="Y64" s="308"/>
    </row>
    <row r="65" spans="3:25">
      <c r="C65" s="294" t="s">
        <v>800</v>
      </c>
      <c r="D65" s="363"/>
      <c r="E65" s="286" t="s">
        <v>663</v>
      </c>
      <c r="F65" s="302" t="s">
        <v>411</v>
      </c>
      <c r="G65" s="188" t="s">
        <v>426</v>
      </c>
      <c r="H65" s="318" t="s">
        <v>56</v>
      </c>
      <c r="I65" s="309" t="s">
        <v>422</v>
      </c>
      <c r="J65" s="183" t="s">
        <v>56</v>
      </c>
      <c r="K65" s="309" t="s">
        <v>423</v>
      </c>
      <c r="L65" s="300"/>
      <c r="M65" s="300"/>
      <c r="N65" s="300"/>
      <c r="O65" s="300"/>
      <c r="P65" s="300"/>
      <c r="Q65" s="300"/>
      <c r="R65" s="300"/>
      <c r="S65" s="300"/>
      <c r="T65" s="300"/>
      <c r="U65" s="300"/>
      <c r="V65" s="300"/>
      <c r="W65" s="300"/>
      <c r="X65" s="300"/>
      <c r="Y65" s="303"/>
    </row>
    <row r="66" spans="3:25" s="306" customFormat="1">
      <c r="C66" s="469" t="s">
        <v>1202</v>
      </c>
      <c r="D66" s="294" t="s">
        <v>767</v>
      </c>
      <c r="E66" s="294" t="s">
        <v>663</v>
      </c>
      <c r="F66" s="280" t="s">
        <v>746</v>
      </c>
      <c r="G66" s="188" t="s">
        <v>426</v>
      </c>
      <c r="H66" s="175" t="s">
        <v>56</v>
      </c>
      <c r="I66" s="300" t="s">
        <v>744</v>
      </c>
      <c r="J66" s="176" t="s">
        <v>56</v>
      </c>
      <c r="K66" s="300" t="s">
        <v>743</v>
      </c>
      <c r="L66" s="307"/>
      <c r="M66" s="307"/>
      <c r="N66" s="307"/>
      <c r="O66" s="307"/>
      <c r="P66" s="307"/>
      <c r="Q66" s="307"/>
      <c r="R66" s="307"/>
      <c r="S66" s="307"/>
      <c r="T66" s="307"/>
      <c r="U66" s="307"/>
      <c r="V66" s="307"/>
      <c r="W66" s="307"/>
      <c r="X66" s="307"/>
      <c r="Y66" s="308"/>
    </row>
    <row r="67" spans="3:25" s="306" customFormat="1">
      <c r="C67" s="469" t="s">
        <v>1202</v>
      </c>
      <c r="D67" s="475" t="s">
        <v>1203</v>
      </c>
      <c r="E67" s="316" t="s">
        <v>663</v>
      </c>
      <c r="F67" s="191" t="s">
        <v>747</v>
      </c>
      <c r="G67" s="317" t="s">
        <v>426</v>
      </c>
      <c r="H67" s="318" t="s">
        <v>56</v>
      </c>
      <c r="I67" s="181" t="s">
        <v>422</v>
      </c>
      <c r="J67" s="183" t="s">
        <v>56</v>
      </c>
      <c r="K67" s="319" t="s">
        <v>771</v>
      </c>
      <c r="L67" s="181"/>
      <c r="M67" s="181"/>
      <c r="N67" s="183" t="s">
        <v>56</v>
      </c>
      <c r="O67" s="319" t="s">
        <v>772</v>
      </c>
      <c r="P67" s="181"/>
      <c r="Q67" s="181"/>
      <c r="R67" s="183" t="s">
        <v>56</v>
      </c>
      <c r="S67" s="319" t="s">
        <v>750</v>
      </c>
      <c r="T67" s="181"/>
      <c r="U67" s="181"/>
      <c r="V67" s="183" t="s">
        <v>56</v>
      </c>
      <c r="W67" s="319" t="s">
        <v>773</v>
      </c>
      <c r="X67" s="320"/>
      <c r="Y67" s="321"/>
    </row>
    <row r="68" spans="3:25" s="306" customFormat="1">
      <c r="C68" s="294"/>
      <c r="D68" s="294"/>
      <c r="E68" s="294"/>
      <c r="F68" s="280"/>
      <c r="G68" s="282"/>
      <c r="H68" s="295"/>
      <c r="I68" s="299"/>
      <c r="J68" s="296" t="s">
        <v>55</v>
      </c>
      <c r="K68" s="297" t="s">
        <v>776</v>
      </c>
      <c r="L68" s="299"/>
      <c r="M68" s="299"/>
      <c r="N68" s="338"/>
      <c r="O68" s="297"/>
      <c r="P68" s="299"/>
      <c r="Q68" s="299"/>
      <c r="R68" s="296" t="s">
        <v>55</v>
      </c>
      <c r="S68" s="297" t="s">
        <v>775</v>
      </c>
      <c r="T68" s="299"/>
      <c r="U68" s="299"/>
      <c r="V68" s="338"/>
      <c r="W68" s="297"/>
      <c r="X68" s="307"/>
      <c r="Y68" s="308"/>
    </row>
    <row r="69" spans="3:25" s="306" customFormat="1">
      <c r="C69" s="286" t="s">
        <v>666</v>
      </c>
      <c r="D69" s="471" t="s">
        <v>665</v>
      </c>
      <c r="E69" s="286" t="s">
        <v>663</v>
      </c>
      <c r="F69" s="302" t="s">
        <v>638</v>
      </c>
      <c r="G69" s="188" t="s">
        <v>426</v>
      </c>
      <c r="H69" s="318" t="s">
        <v>56</v>
      </c>
      <c r="I69" s="309" t="s">
        <v>698</v>
      </c>
      <c r="J69" s="183" t="s">
        <v>56</v>
      </c>
      <c r="K69" s="309" t="s">
        <v>695</v>
      </c>
      <c r="L69" s="338"/>
      <c r="M69" s="297"/>
      <c r="N69" s="299"/>
      <c r="O69" s="299"/>
      <c r="P69" s="299"/>
      <c r="Q69" s="299"/>
      <c r="R69" s="299"/>
      <c r="S69" s="299"/>
      <c r="T69" s="299"/>
      <c r="U69" s="299"/>
      <c r="V69" s="299"/>
      <c r="W69" s="299"/>
      <c r="X69" s="299"/>
      <c r="Y69" s="281"/>
    </row>
    <row r="70" spans="3:25" s="306" customFormat="1">
      <c r="C70" s="286" t="s">
        <v>666</v>
      </c>
      <c r="D70" s="286" t="s">
        <v>665</v>
      </c>
      <c r="E70" s="286" t="s">
        <v>663</v>
      </c>
      <c r="F70" s="302" t="s">
        <v>801</v>
      </c>
      <c r="G70" s="188" t="s">
        <v>426</v>
      </c>
      <c r="H70" s="318" t="s">
        <v>56</v>
      </c>
      <c r="I70" s="309" t="s">
        <v>422</v>
      </c>
      <c r="J70" s="183" t="s">
        <v>56</v>
      </c>
      <c r="K70" s="309" t="s">
        <v>423</v>
      </c>
      <c r="L70" s="338"/>
      <c r="M70" s="297"/>
      <c r="N70" s="299"/>
      <c r="O70" s="299"/>
      <c r="P70" s="299"/>
      <c r="Q70" s="299"/>
      <c r="R70" s="299"/>
      <c r="S70" s="299"/>
      <c r="T70" s="299"/>
      <c r="U70" s="299"/>
      <c r="V70" s="299"/>
      <c r="W70" s="299"/>
      <c r="X70" s="299"/>
      <c r="Y70" s="281"/>
    </row>
    <row r="71" spans="3:25" s="306" customFormat="1">
      <c r="C71" s="286" t="s">
        <v>667</v>
      </c>
      <c r="D71" s="294" t="s">
        <v>666</v>
      </c>
      <c r="E71" s="286" t="s">
        <v>663</v>
      </c>
      <c r="F71" s="302" t="s">
        <v>802</v>
      </c>
      <c r="G71" s="188" t="s">
        <v>426</v>
      </c>
      <c r="H71" s="175" t="s">
        <v>56</v>
      </c>
      <c r="I71" s="309" t="s">
        <v>422</v>
      </c>
      <c r="J71" s="176" t="s">
        <v>56</v>
      </c>
      <c r="K71" s="309" t="s">
        <v>423</v>
      </c>
      <c r="L71" s="190"/>
      <c r="M71" s="297"/>
      <c r="N71" s="299"/>
      <c r="O71" s="299"/>
      <c r="P71" s="305"/>
      <c r="Q71" s="299"/>
      <c r="R71" s="299"/>
      <c r="S71" s="299"/>
      <c r="T71" s="299"/>
      <c r="U71" s="299"/>
      <c r="V71" s="299"/>
      <c r="W71" s="299"/>
      <c r="X71" s="299"/>
      <c r="Y71" s="281"/>
    </row>
    <row r="72" spans="3:25" s="306" customFormat="1">
      <c r="C72" s="286"/>
      <c r="D72" s="294"/>
      <c r="E72" s="294" t="s">
        <v>668</v>
      </c>
      <c r="F72" s="280" t="s">
        <v>1329</v>
      </c>
      <c r="G72" s="188" t="s">
        <v>426</v>
      </c>
      <c r="H72" s="175" t="s">
        <v>56</v>
      </c>
      <c r="I72" s="309" t="s">
        <v>804</v>
      </c>
      <c r="J72" s="184"/>
      <c r="K72" s="309"/>
      <c r="L72" s="176" t="s">
        <v>56</v>
      </c>
      <c r="M72" s="297" t="s">
        <v>805</v>
      </c>
      <c r="N72" s="299"/>
      <c r="O72" s="299"/>
      <c r="P72" s="176" t="s">
        <v>56</v>
      </c>
      <c r="Q72" s="297" t="s">
        <v>806</v>
      </c>
      <c r="R72" s="299"/>
      <c r="S72" s="299"/>
      <c r="T72" s="299"/>
      <c r="U72" s="299"/>
      <c r="V72" s="299"/>
      <c r="W72" s="299"/>
      <c r="X72" s="299"/>
      <c r="Y72" s="281"/>
    </row>
    <row r="73" spans="3:25" s="306" customFormat="1">
      <c r="C73" s="286" t="s">
        <v>669</v>
      </c>
      <c r="D73" s="294" t="s">
        <v>667</v>
      </c>
      <c r="E73" s="294" t="s">
        <v>668</v>
      </c>
      <c r="F73" s="280" t="s">
        <v>790</v>
      </c>
      <c r="G73" s="282"/>
      <c r="H73" s="175" t="s">
        <v>56</v>
      </c>
      <c r="I73" s="309" t="s">
        <v>422</v>
      </c>
      <c r="J73" s="176" t="s">
        <v>56</v>
      </c>
      <c r="K73" s="309" t="s">
        <v>423</v>
      </c>
      <c r="L73" s="338"/>
      <c r="M73" s="297"/>
      <c r="N73" s="299"/>
      <c r="O73" s="299"/>
      <c r="P73" s="299"/>
      <c r="Q73" s="299"/>
      <c r="R73" s="299"/>
      <c r="S73" s="299"/>
      <c r="T73" s="299"/>
      <c r="U73" s="299"/>
      <c r="V73" s="299"/>
      <c r="W73" s="299"/>
      <c r="X73" s="299"/>
      <c r="Y73" s="281"/>
    </row>
    <row r="74" spans="3:25" s="306" customFormat="1">
      <c r="C74" s="286" t="s">
        <v>671</v>
      </c>
      <c r="D74" s="361"/>
      <c r="E74" s="294" t="s">
        <v>663</v>
      </c>
      <c r="F74" s="280" t="s">
        <v>412</v>
      </c>
      <c r="G74" s="282" t="s">
        <v>426</v>
      </c>
      <c r="H74" s="175" t="s">
        <v>56</v>
      </c>
      <c r="I74" s="309" t="s">
        <v>422</v>
      </c>
      <c r="J74" s="176" t="s">
        <v>56</v>
      </c>
      <c r="K74" s="309" t="s">
        <v>423</v>
      </c>
      <c r="L74" s="338"/>
      <c r="M74" s="297"/>
      <c r="N74" s="299"/>
      <c r="O74" s="299"/>
      <c r="P74" s="299"/>
      <c r="Q74" s="299"/>
      <c r="R74" s="299"/>
      <c r="S74" s="299"/>
      <c r="T74" s="299"/>
      <c r="U74" s="299"/>
      <c r="V74" s="299"/>
      <c r="W74" s="299"/>
      <c r="X74" s="299"/>
      <c r="Y74" s="281"/>
    </row>
    <row r="75" spans="3:25" s="306" customFormat="1">
      <c r="C75" s="286" t="s">
        <v>672</v>
      </c>
      <c r="D75" s="294" t="s">
        <v>669</v>
      </c>
      <c r="E75" s="294" t="s">
        <v>668</v>
      </c>
      <c r="F75" s="280" t="s">
        <v>54</v>
      </c>
      <c r="G75" s="282"/>
      <c r="H75" s="175" t="s">
        <v>56</v>
      </c>
      <c r="I75" s="309" t="s">
        <v>422</v>
      </c>
      <c r="J75" s="176" t="s">
        <v>56</v>
      </c>
      <c r="K75" s="309" t="s">
        <v>423</v>
      </c>
      <c r="L75" s="338"/>
      <c r="M75" s="297"/>
      <c r="N75" s="299"/>
      <c r="O75" s="299"/>
      <c r="P75" s="299"/>
      <c r="Q75" s="299"/>
      <c r="R75" s="299"/>
      <c r="S75" s="299"/>
      <c r="T75" s="299"/>
      <c r="U75" s="299"/>
      <c r="V75" s="299"/>
      <c r="W75" s="299"/>
      <c r="X75" s="299"/>
      <c r="Y75" s="281"/>
    </row>
    <row r="76" spans="3:25" s="306" customFormat="1">
      <c r="C76" s="286" t="s">
        <v>673</v>
      </c>
      <c r="D76" s="361"/>
      <c r="E76" s="294" t="s">
        <v>663</v>
      </c>
      <c r="F76" s="280" t="s">
        <v>644</v>
      </c>
      <c r="G76" s="282"/>
      <c r="H76" s="175" t="s">
        <v>56</v>
      </c>
      <c r="I76" s="309" t="s">
        <v>422</v>
      </c>
      <c r="J76" s="176" t="s">
        <v>56</v>
      </c>
      <c r="K76" s="309" t="s">
        <v>423</v>
      </c>
      <c r="L76" s="338"/>
      <c r="M76" s="297"/>
      <c r="N76" s="299"/>
      <c r="O76" s="299"/>
      <c r="P76" s="299"/>
      <c r="Q76" s="299"/>
      <c r="R76" s="299"/>
      <c r="S76" s="299"/>
      <c r="T76" s="299"/>
      <c r="U76" s="299"/>
      <c r="V76" s="299"/>
      <c r="W76" s="299"/>
      <c r="X76" s="299"/>
      <c r="Y76" s="281"/>
    </row>
    <row r="77" spans="3:25" s="306" customFormat="1">
      <c r="C77" s="286" t="s">
        <v>674</v>
      </c>
      <c r="D77" s="294" t="s">
        <v>671</v>
      </c>
      <c r="E77" s="294" t="s">
        <v>668</v>
      </c>
      <c r="F77" s="280" t="s">
        <v>642</v>
      </c>
      <c r="G77" s="282" t="s">
        <v>426</v>
      </c>
      <c r="H77" s="175" t="s">
        <v>56</v>
      </c>
      <c r="I77" s="309" t="s">
        <v>422</v>
      </c>
      <c r="J77" s="176" t="s">
        <v>56</v>
      </c>
      <c r="K77" s="309" t="s">
        <v>423</v>
      </c>
      <c r="L77" s="338"/>
      <c r="M77" s="297"/>
      <c r="N77" s="299"/>
      <c r="O77" s="299"/>
      <c r="P77" s="299"/>
      <c r="Q77" s="299"/>
      <c r="R77" s="299"/>
      <c r="S77" s="299"/>
      <c r="T77" s="299"/>
      <c r="U77" s="299"/>
      <c r="V77" s="299"/>
      <c r="W77" s="299"/>
      <c r="X77" s="299"/>
      <c r="Y77" s="281"/>
    </row>
    <row r="78" spans="3:25" s="306" customFormat="1">
      <c r="C78" s="286" t="s">
        <v>675</v>
      </c>
      <c r="D78" s="361"/>
      <c r="E78" s="294" t="s">
        <v>668</v>
      </c>
      <c r="F78" s="280" t="s">
        <v>791</v>
      </c>
      <c r="G78" s="282"/>
      <c r="H78" s="175" t="s">
        <v>56</v>
      </c>
      <c r="I78" s="309" t="s">
        <v>422</v>
      </c>
      <c r="J78" s="176" t="s">
        <v>56</v>
      </c>
      <c r="K78" s="309" t="s">
        <v>423</v>
      </c>
      <c r="L78" s="338"/>
      <c r="M78" s="297"/>
      <c r="N78" s="299"/>
      <c r="O78" s="299"/>
      <c r="P78" s="299"/>
      <c r="Q78" s="299"/>
      <c r="R78" s="299"/>
      <c r="S78" s="299"/>
      <c r="T78" s="299"/>
      <c r="U78" s="299"/>
      <c r="V78" s="299"/>
      <c r="W78" s="299"/>
      <c r="X78" s="299"/>
      <c r="Y78" s="281"/>
    </row>
    <row r="79" spans="3:25" s="306" customFormat="1">
      <c r="C79" s="286" t="s">
        <v>676</v>
      </c>
      <c r="D79" s="294" t="s">
        <v>672</v>
      </c>
      <c r="E79" s="469" t="s">
        <v>668</v>
      </c>
      <c r="F79" s="280" t="s">
        <v>807</v>
      </c>
      <c r="G79" s="282" t="s">
        <v>426</v>
      </c>
      <c r="H79" s="175" t="s">
        <v>56</v>
      </c>
      <c r="I79" s="309" t="s">
        <v>422</v>
      </c>
      <c r="J79" s="176" t="s">
        <v>56</v>
      </c>
      <c r="K79" s="300" t="s">
        <v>420</v>
      </c>
      <c r="L79" s="176" t="s">
        <v>56</v>
      </c>
      <c r="M79" s="300" t="s">
        <v>414</v>
      </c>
      <c r="N79" s="299"/>
      <c r="O79" s="299"/>
      <c r="P79" s="299"/>
      <c r="Q79" s="299"/>
      <c r="R79" s="299"/>
      <c r="S79" s="299"/>
      <c r="T79" s="299"/>
      <c r="U79" s="299"/>
      <c r="V79" s="299"/>
      <c r="W79" s="299"/>
      <c r="X79" s="299"/>
      <c r="Y79" s="281"/>
    </row>
    <row r="80" spans="3:25" s="306" customFormat="1">
      <c r="C80" s="286" t="s">
        <v>677</v>
      </c>
      <c r="D80" s="469" t="s">
        <v>673</v>
      </c>
      <c r="E80" s="294" t="s">
        <v>663</v>
      </c>
      <c r="F80" s="280" t="s">
        <v>643</v>
      </c>
      <c r="G80" s="282" t="s">
        <v>426</v>
      </c>
      <c r="H80" s="318" t="s">
        <v>56</v>
      </c>
      <c r="I80" s="309" t="s">
        <v>839</v>
      </c>
      <c r="J80" s="183" t="s">
        <v>56</v>
      </c>
      <c r="K80" s="309" t="s">
        <v>695</v>
      </c>
      <c r="L80" s="338"/>
      <c r="M80" s="297"/>
      <c r="N80" s="299"/>
      <c r="O80" s="299"/>
      <c r="P80" s="299"/>
      <c r="Q80" s="299"/>
      <c r="R80" s="299"/>
      <c r="S80" s="299"/>
      <c r="T80" s="299"/>
      <c r="U80" s="299"/>
      <c r="V80" s="299"/>
      <c r="W80" s="299"/>
      <c r="X80" s="299"/>
      <c r="Y80" s="281"/>
    </row>
    <row r="81" spans="2:25" s="306" customFormat="1">
      <c r="C81" s="286" t="s">
        <v>678</v>
      </c>
      <c r="D81" s="469" t="s">
        <v>674</v>
      </c>
      <c r="E81" s="286" t="s">
        <v>663</v>
      </c>
      <c r="F81" s="302" t="s">
        <v>792</v>
      </c>
      <c r="G81" s="188"/>
      <c r="H81" s="175" t="s">
        <v>56</v>
      </c>
      <c r="I81" s="309" t="s">
        <v>422</v>
      </c>
      <c r="J81" s="176" t="s">
        <v>56</v>
      </c>
      <c r="K81" s="309" t="s">
        <v>423</v>
      </c>
      <c r="L81" s="338"/>
      <c r="M81" s="297"/>
      <c r="N81" s="299"/>
      <c r="O81" s="299"/>
      <c r="P81" s="299"/>
      <c r="Q81" s="299"/>
      <c r="R81" s="299"/>
      <c r="S81" s="299"/>
      <c r="T81" s="299"/>
      <c r="U81" s="299"/>
      <c r="V81" s="299"/>
      <c r="W81" s="299"/>
      <c r="X81" s="299"/>
      <c r="Y81" s="281"/>
    </row>
    <row r="82" spans="2:25" s="306" customFormat="1">
      <c r="C82" s="286" t="s">
        <v>680</v>
      </c>
      <c r="D82" s="469" t="s">
        <v>676</v>
      </c>
      <c r="E82" s="294" t="s">
        <v>663</v>
      </c>
      <c r="F82" s="280" t="s">
        <v>793</v>
      </c>
      <c r="G82" s="282"/>
      <c r="H82" s="175" t="s">
        <v>56</v>
      </c>
      <c r="I82" s="309" t="s">
        <v>422</v>
      </c>
      <c r="J82" s="176" t="s">
        <v>56</v>
      </c>
      <c r="K82" s="309" t="s">
        <v>423</v>
      </c>
      <c r="L82" s="338"/>
      <c r="M82" s="297"/>
      <c r="N82" s="299"/>
      <c r="O82" s="299"/>
      <c r="P82" s="299"/>
      <c r="Q82" s="299"/>
      <c r="R82" s="299"/>
      <c r="S82" s="299"/>
      <c r="T82" s="299"/>
      <c r="U82" s="299"/>
      <c r="V82" s="299"/>
      <c r="W82" s="299"/>
      <c r="X82" s="299"/>
      <c r="Y82" s="281"/>
    </row>
    <row r="83" spans="2:25" s="306" customFormat="1">
      <c r="C83" s="286" t="s">
        <v>681</v>
      </c>
      <c r="D83" s="294" t="s">
        <v>677</v>
      </c>
      <c r="E83" s="294" t="s">
        <v>668</v>
      </c>
      <c r="F83" s="280" t="s">
        <v>808</v>
      </c>
      <c r="G83" s="282" t="s">
        <v>809</v>
      </c>
      <c r="H83" s="175" t="s">
        <v>56</v>
      </c>
      <c r="I83" s="309" t="s">
        <v>784</v>
      </c>
      <c r="J83" s="190"/>
      <c r="K83" s="309"/>
      <c r="L83" s="176" t="s">
        <v>55</v>
      </c>
      <c r="M83" s="309" t="s">
        <v>785</v>
      </c>
      <c r="N83" s="299"/>
      <c r="O83" s="299"/>
      <c r="P83" s="299"/>
      <c r="Q83" s="299"/>
      <c r="R83" s="299"/>
      <c r="S83" s="299"/>
      <c r="T83" s="299"/>
      <c r="U83" s="299"/>
      <c r="V83" s="299"/>
      <c r="W83" s="299"/>
      <c r="X83" s="299"/>
      <c r="Y83" s="281"/>
    </row>
    <row r="84" spans="2:25" s="306" customFormat="1">
      <c r="C84" s="286" t="s">
        <v>682</v>
      </c>
      <c r="D84" s="294" t="s">
        <v>678</v>
      </c>
      <c r="E84" s="294" t="s">
        <v>663</v>
      </c>
      <c r="F84" s="280" t="s">
        <v>810</v>
      </c>
      <c r="G84" s="282" t="s">
        <v>809</v>
      </c>
      <c r="H84" s="175" t="s">
        <v>56</v>
      </c>
      <c r="I84" s="309" t="s">
        <v>422</v>
      </c>
      <c r="J84" s="176" t="s">
        <v>56</v>
      </c>
      <c r="K84" s="309" t="s">
        <v>423</v>
      </c>
      <c r="L84" s="338"/>
      <c r="M84" s="297"/>
      <c r="N84" s="299"/>
      <c r="O84" s="299"/>
      <c r="P84" s="299"/>
      <c r="Q84" s="299"/>
      <c r="R84" s="299"/>
      <c r="S84" s="299"/>
      <c r="T84" s="299"/>
      <c r="U84" s="299"/>
      <c r="V84" s="299"/>
      <c r="W84" s="299"/>
      <c r="X84" s="299"/>
      <c r="Y84" s="281"/>
    </row>
    <row r="85" spans="2:25" s="306" customFormat="1">
      <c r="C85" s="294" t="s">
        <v>682</v>
      </c>
      <c r="D85" s="294" t="s">
        <v>678</v>
      </c>
      <c r="E85" s="294" t="s">
        <v>663</v>
      </c>
      <c r="F85" s="280" t="s">
        <v>811</v>
      </c>
      <c r="G85" s="282" t="s">
        <v>809</v>
      </c>
      <c r="H85" s="175" t="s">
        <v>56</v>
      </c>
      <c r="I85" s="309" t="s">
        <v>422</v>
      </c>
      <c r="J85" s="176" t="s">
        <v>56</v>
      </c>
      <c r="K85" s="309" t="s">
        <v>423</v>
      </c>
      <c r="L85" s="338"/>
      <c r="M85" s="297"/>
      <c r="N85" s="299"/>
      <c r="O85" s="299"/>
      <c r="P85" s="299"/>
      <c r="Q85" s="299"/>
      <c r="R85" s="299"/>
      <c r="S85" s="299"/>
      <c r="T85" s="299"/>
      <c r="U85" s="299"/>
      <c r="V85" s="299"/>
      <c r="W85" s="299"/>
      <c r="X85" s="299"/>
      <c r="Y85" s="281"/>
    </row>
    <row r="86" spans="2:25" s="462" customFormat="1">
      <c r="C86" s="469" t="s">
        <v>812</v>
      </c>
      <c r="D86" s="469" t="s">
        <v>1204</v>
      </c>
      <c r="E86" s="469" t="s">
        <v>668</v>
      </c>
      <c r="F86" s="470" t="s">
        <v>1195</v>
      </c>
      <c r="G86" s="282"/>
      <c r="H86" s="490" t="s">
        <v>56</v>
      </c>
      <c r="I86" s="480" t="s">
        <v>422</v>
      </c>
      <c r="J86" s="481" t="s">
        <v>56</v>
      </c>
      <c r="K86" s="480" t="s">
        <v>423</v>
      </c>
      <c r="L86" s="338"/>
      <c r="M86" s="297"/>
      <c r="N86" s="460"/>
      <c r="O86" s="460"/>
      <c r="P86" s="460"/>
      <c r="Q86" s="460"/>
      <c r="R86" s="460"/>
      <c r="S86" s="460"/>
      <c r="T86" s="460"/>
      <c r="U86" s="460"/>
      <c r="V86" s="460"/>
      <c r="W86" s="460"/>
      <c r="X86" s="460"/>
      <c r="Y86" s="281"/>
    </row>
    <row r="87" spans="2:25" s="306" customFormat="1">
      <c r="C87" s="469" t="s">
        <v>1196</v>
      </c>
      <c r="D87" s="469" t="s">
        <v>812</v>
      </c>
      <c r="E87" s="294" t="s">
        <v>686</v>
      </c>
      <c r="F87" s="280" t="s">
        <v>813</v>
      </c>
      <c r="G87" s="282" t="s">
        <v>426</v>
      </c>
      <c r="H87" s="175" t="s">
        <v>56</v>
      </c>
      <c r="I87" s="309" t="s">
        <v>422</v>
      </c>
      <c r="J87" s="176" t="s">
        <v>56</v>
      </c>
      <c r="K87" s="309" t="s">
        <v>423</v>
      </c>
      <c r="L87" s="338"/>
      <c r="M87" s="297"/>
      <c r="N87" s="299"/>
      <c r="O87" s="299"/>
      <c r="P87" s="299"/>
      <c r="Q87" s="299"/>
      <c r="R87" s="299"/>
      <c r="S87" s="299"/>
      <c r="T87" s="299"/>
      <c r="U87" s="299"/>
      <c r="V87" s="299"/>
      <c r="W87" s="299"/>
      <c r="X87" s="299"/>
      <c r="Y87" s="281"/>
    </row>
    <row r="88" spans="2:25" s="306" customFormat="1">
      <c r="C88" s="469" t="s">
        <v>1197</v>
      </c>
      <c r="D88" s="469" t="s">
        <v>1196</v>
      </c>
      <c r="E88" s="294" t="s">
        <v>663</v>
      </c>
      <c r="F88" s="280" t="s">
        <v>815</v>
      </c>
      <c r="G88" s="282" t="s">
        <v>426</v>
      </c>
      <c r="H88" s="175" t="s">
        <v>56</v>
      </c>
      <c r="I88" s="309" t="s">
        <v>422</v>
      </c>
      <c r="J88" s="176" t="s">
        <v>56</v>
      </c>
      <c r="K88" s="335" t="s">
        <v>420</v>
      </c>
      <c r="L88" s="176" t="s">
        <v>56</v>
      </c>
      <c r="M88" s="335" t="s">
        <v>414</v>
      </c>
      <c r="N88" s="299"/>
      <c r="O88" s="299"/>
      <c r="P88" s="299"/>
      <c r="Q88" s="299"/>
      <c r="R88" s="299"/>
      <c r="S88" s="299"/>
      <c r="T88" s="299"/>
      <c r="U88" s="299"/>
      <c r="V88" s="299"/>
      <c r="W88" s="299"/>
      <c r="X88" s="299"/>
      <c r="Y88" s="281"/>
    </row>
    <row r="89" spans="2:25">
      <c r="C89" s="469" t="s">
        <v>1198</v>
      </c>
      <c r="D89" s="469" t="s">
        <v>1197</v>
      </c>
      <c r="E89" s="286" t="s">
        <v>668</v>
      </c>
      <c r="F89" s="302" t="s">
        <v>816</v>
      </c>
      <c r="G89" s="188"/>
      <c r="H89" s="175" t="s">
        <v>56</v>
      </c>
      <c r="I89" s="309" t="s">
        <v>422</v>
      </c>
      <c r="J89" s="176" t="s">
        <v>56</v>
      </c>
      <c r="K89" s="309" t="s">
        <v>423</v>
      </c>
      <c r="L89" s="184"/>
      <c r="M89" s="300"/>
      <c r="N89" s="184"/>
      <c r="O89" s="300"/>
      <c r="P89" s="184"/>
      <c r="Q89" s="300"/>
      <c r="R89" s="184"/>
      <c r="S89" s="300"/>
      <c r="T89" s="184"/>
      <c r="U89" s="300"/>
      <c r="V89" s="184"/>
      <c r="W89" s="300"/>
      <c r="X89" s="184"/>
      <c r="Y89" s="303"/>
    </row>
    <row r="90" spans="2:25">
      <c r="C90" s="469" t="s">
        <v>1199</v>
      </c>
      <c r="D90" s="469" t="s">
        <v>1198</v>
      </c>
      <c r="E90" s="286" t="s">
        <v>663</v>
      </c>
      <c r="F90" s="302" t="s">
        <v>635</v>
      </c>
      <c r="G90" s="188" t="s">
        <v>426</v>
      </c>
      <c r="H90" s="318" t="s">
        <v>56</v>
      </c>
      <c r="I90" s="309" t="s">
        <v>422</v>
      </c>
      <c r="J90" s="176" t="s">
        <v>56</v>
      </c>
      <c r="K90" s="335" t="s">
        <v>420</v>
      </c>
      <c r="L90" s="176" t="s">
        <v>56</v>
      </c>
      <c r="M90" s="335" t="s">
        <v>414</v>
      </c>
      <c r="N90" s="176" t="s">
        <v>56</v>
      </c>
      <c r="O90" s="335" t="s">
        <v>416</v>
      </c>
      <c r="P90" s="491"/>
      <c r="Q90" s="335"/>
      <c r="R90" s="184"/>
      <c r="S90" s="335"/>
      <c r="T90" s="309"/>
      <c r="U90" s="300"/>
      <c r="V90" s="300"/>
      <c r="W90" s="300"/>
      <c r="X90" s="300"/>
      <c r="Y90" s="303"/>
    </row>
    <row r="91" spans="2:25" s="406" customFormat="1">
      <c r="C91" s="471" t="s">
        <v>1200</v>
      </c>
      <c r="D91" s="471" t="s">
        <v>1113</v>
      </c>
      <c r="E91" s="286" t="s">
        <v>663</v>
      </c>
      <c r="F91" s="331" t="s">
        <v>794</v>
      </c>
      <c r="G91" s="188" t="s">
        <v>426</v>
      </c>
      <c r="H91" s="175" t="s">
        <v>56</v>
      </c>
      <c r="I91" s="309" t="s">
        <v>422</v>
      </c>
      <c r="J91" s="176" t="s">
        <v>56</v>
      </c>
      <c r="K91" s="335" t="s">
        <v>420</v>
      </c>
      <c r="L91" s="176" t="s">
        <v>56</v>
      </c>
      <c r="M91" s="335" t="s">
        <v>414</v>
      </c>
      <c r="N91" s="176" t="s">
        <v>56</v>
      </c>
      <c r="O91" s="335" t="s">
        <v>416</v>
      </c>
      <c r="P91" s="176" t="s">
        <v>56</v>
      </c>
      <c r="Q91" s="335" t="s">
        <v>417</v>
      </c>
      <c r="R91" s="176" t="s">
        <v>56</v>
      </c>
      <c r="S91" s="335" t="s">
        <v>418</v>
      </c>
      <c r="T91" s="320"/>
      <c r="U91" s="181"/>
      <c r="V91" s="181"/>
      <c r="W91" s="181"/>
      <c r="X91" s="181"/>
      <c r="Y91" s="182"/>
    </row>
    <row r="92" spans="2:25">
      <c r="C92" s="472" t="s">
        <v>1201</v>
      </c>
      <c r="D92" s="472" t="s">
        <v>1112</v>
      </c>
      <c r="E92" s="339" t="s">
        <v>663</v>
      </c>
      <c r="F92" s="411" t="s">
        <v>1117</v>
      </c>
      <c r="G92" s="410" t="s">
        <v>426</v>
      </c>
      <c r="H92" s="350" t="s">
        <v>56</v>
      </c>
      <c r="I92" s="340" t="s">
        <v>422</v>
      </c>
      <c r="J92" s="407" t="s">
        <v>56</v>
      </c>
      <c r="K92" s="409" t="s">
        <v>420</v>
      </c>
      <c r="L92" s="407" t="s">
        <v>56</v>
      </c>
      <c r="M92" s="409" t="s">
        <v>414</v>
      </c>
      <c r="N92" s="408"/>
      <c r="O92" s="409"/>
      <c r="P92" s="408"/>
      <c r="Q92" s="409"/>
      <c r="R92" s="408"/>
      <c r="S92" s="409"/>
      <c r="T92" s="311"/>
      <c r="U92" s="178"/>
      <c r="V92" s="178"/>
      <c r="W92" s="178"/>
      <c r="X92" s="178"/>
      <c r="Y92" s="180"/>
    </row>
    <row r="93" spans="2:25" ht="7.5" customHeight="1"/>
    <row r="94" spans="2:25" ht="14.25">
      <c r="B94" s="269" t="s">
        <v>859</v>
      </c>
    </row>
    <row r="95" spans="2:25" ht="28.5">
      <c r="C95" s="285" t="s">
        <v>819</v>
      </c>
      <c r="D95" s="285" t="s">
        <v>798</v>
      </c>
      <c r="E95" s="284" t="s">
        <v>713</v>
      </c>
      <c r="F95" s="333" t="s">
        <v>47</v>
      </c>
      <c r="G95" s="185" t="s">
        <v>425</v>
      </c>
      <c r="H95" s="961" t="s">
        <v>618</v>
      </c>
      <c r="I95" s="962"/>
      <c r="J95" s="962"/>
      <c r="K95" s="962"/>
      <c r="L95" s="962"/>
      <c r="M95" s="962"/>
      <c r="N95" s="962"/>
      <c r="O95" s="962"/>
      <c r="P95" s="962"/>
      <c r="Q95" s="962"/>
      <c r="R95" s="962"/>
      <c r="S95" s="962"/>
      <c r="T95" s="962"/>
      <c r="U95" s="962"/>
      <c r="V95" s="962"/>
      <c r="W95" s="962"/>
      <c r="X95" s="962"/>
      <c r="Y95" s="963"/>
    </row>
    <row r="96" spans="2:25">
      <c r="C96" s="313" t="s">
        <v>843</v>
      </c>
      <c r="D96" s="313"/>
      <c r="E96" s="313" t="s">
        <v>663</v>
      </c>
      <c r="F96" s="171" t="s">
        <v>821</v>
      </c>
      <c r="G96" s="187" t="s">
        <v>426</v>
      </c>
      <c r="H96" s="175" t="s">
        <v>56</v>
      </c>
      <c r="I96" s="314" t="s">
        <v>840</v>
      </c>
      <c r="J96" s="314"/>
      <c r="K96" s="314"/>
      <c r="L96" s="173" t="s">
        <v>56</v>
      </c>
      <c r="M96" s="314" t="s">
        <v>841</v>
      </c>
      <c r="N96" s="314"/>
      <c r="O96" s="314"/>
      <c r="P96" s="334"/>
      <c r="Q96" s="334"/>
      <c r="R96" s="173" t="s">
        <v>56</v>
      </c>
      <c r="S96" s="314" t="s">
        <v>842</v>
      </c>
      <c r="T96" s="334"/>
      <c r="U96" s="334"/>
      <c r="V96" s="334"/>
      <c r="W96" s="334"/>
      <c r="X96" s="334"/>
      <c r="Y96" s="174"/>
    </row>
    <row r="97" spans="3:25">
      <c r="C97" s="294" t="s">
        <v>664</v>
      </c>
      <c r="D97" s="294"/>
      <c r="E97" s="294" t="s">
        <v>663</v>
      </c>
      <c r="F97" s="280" t="s">
        <v>830</v>
      </c>
      <c r="G97" s="282"/>
      <c r="H97" s="342"/>
      <c r="I97" s="307"/>
      <c r="J97" s="307"/>
      <c r="K97" s="307"/>
      <c r="L97" s="307"/>
      <c r="M97" s="307"/>
      <c r="N97" s="307"/>
      <c r="O97" s="307"/>
      <c r="P97" s="330"/>
      <c r="Q97" s="330"/>
      <c r="R97" s="330"/>
      <c r="S97" s="330"/>
      <c r="T97" s="330"/>
      <c r="U97" s="330"/>
      <c r="V97" s="330"/>
      <c r="W97" s="330"/>
      <c r="X97" s="330"/>
      <c r="Y97" s="281"/>
    </row>
    <row r="98" spans="3:25">
      <c r="C98" s="286" t="s">
        <v>664</v>
      </c>
      <c r="D98" s="286"/>
      <c r="E98" s="286" t="s">
        <v>663</v>
      </c>
      <c r="F98" s="331" t="s">
        <v>831</v>
      </c>
      <c r="G98" s="188"/>
      <c r="H98" s="343"/>
      <c r="I98" s="309"/>
      <c r="J98" s="309"/>
      <c r="K98" s="309"/>
      <c r="L98" s="309"/>
      <c r="M98" s="309"/>
      <c r="N98" s="309"/>
      <c r="O98" s="309"/>
      <c r="P98" s="309"/>
      <c r="Q98" s="309"/>
      <c r="R98" s="309"/>
      <c r="S98" s="309"/>
      <c r="T98" s="309"/>
      <c r="U98" s="309"/>
      <c r="V98" s="309"/>
      <c r="W98" s="309"/>
      <c r="X98" s="309"/>
      <c r="Y98" s="310"/>
    </row>
    <row r="99" spans="3:25">
      <c r="C99" s="294" t="s">
        <v>664</v>
      </c>
      <c r="D99" s="294"/>
      <c r="E99" s="294" t="s">
        <v>663</v>
      </c>
      <c r="F99" s="280" t="s">
        <v>832</v>
      </c>
      <c r="G99" s="282"/>
      <c r="H99" s="342"/>
      <c r="I99" s="309"/>
      <c r="J99" s="309"/>
      <c r="K99" s="309"/>
      <c r="L99" s="307"/>
      <c r="M99" s="307"/>
      <c r="N99" s="307"/>
      <c r="O99" s="307"/>
      <c r="P99" s="307"/>
      <c r="Q99" s="307"/>
      <c r="R99" s="307"/>
      <c r="S99" s="307"/>
      <c r="T99" s="307"/>
      <c r="U99" s="307"/>
      <c r="V99" s="307"/>
      <c r="W99" s="307"/>
      <c r="X99" s="307"/>
      <c r="Y99" s="308"/>
    </row>
    <row r="100" spans="3:25">
      <c r="C100" s="294" t="s">
        <v>664</v>
      </c>
      <c r="D100" s="294" t="s">
        <v>664</v>
      </c>
      <c r="E100" s="469" t="s">
        <v>686</v>
      </c>
      <c r="F100" s="280" t="s">
        <v>833</v>
      </c>
      <c r="G100" s="486" t="s">
        <v>1262</v>
      </c>
      <c r="H100" s="318" t="s">
        <v>56</v>
      </c>
      <c r="I100" s="309" t="s">
        <v>422</v>
      </c>
      <c r="J100" s="176" t="s">
        <v>56</v>
      </c>
      <c r="K100" s="309" t="s">
        <v>423</v>
      </c>
      <c r="L100" s="307"/>
      <c r="M100" s="307"/>
      <c r="N100" s="307"/>
      <c r="O100" s="307"/>
      <c r="P100" s="307"/>
      <c r="Q100" s="307"/>
      <c r="R100" s="307"/>
      <c r="S100" s="307"/>
      <c r="T100" s="307"/>
      <c r="U100" s="307"/>
      <c r="V100" s="307"/>
      <c r="W100" s="307"/>
      <c r="X100" s="307"/>
      <c r="Y100" s="308"/>
    </row>
    <row r="101" spans="3:25">
      <c r="C101" s="316" t="s">
        <v>664</v>
      </c>
      <c r="D101" s="316" t="s">
        <v>664</v>
      </c>
      <c r="E101" s="316" t="s">
        <v>663</v>
      </c>
      <c r="F101" s="191" t="s">
        <v>844</v>
      </c>
      <c r="G101" s="317" t="s">
        <v>845</v>
      </c>
      <c r="H101" s="318" t="s">
        <v>56</v>
      </c>
      <c r="I101" s="320" t="s">
        <v>422</v>
      </c>
      <c r="J101" s="183" t="s">
        <v>56</v>
      </c>
      <c r="K101" s="319" t="s">
        <v>771</v>
      </c>
      <c r="L101" s="181"/>
      <c r="M101" s="181"/>
      <c r="N101" s="183" t="s">
        <v>56</v>
      </c>
      <c r="O101" s="319" t="s">
        <v>772</v>
      </c>
      <c r="P101" s="181"/>
      <c r="Q101" s="181"/>
      <c r="R101" s="183" t="s">
        <v>56</v>
      </c>
      <c r="S101" s="319" t="s">
        <v>750</v>
      </c>
      <c r="T101" s="181"/>
      <c r="U101" s="181"/>
      <c r="V101" s="183" t="s">
        <v>56</v>
      </c>
      <c r="W101" s="319" t="s">
        <v>773</v>
      </c>
      <c r="X101" s="320"/>
      <c r="Y101" s="321"/>
    </row>
    <row r="102" spans="3:25" s="337" customFormat="1">
      <c r="C102" s="294"/>
      <c r="D102" s="294"/>
      <c r="E102" s="294"/>
      <c r="F102" s="280"/>
      <c r="G102" s="282"/>
      <c r="H102" s="342"/>
      <c r="I102" s="307"/>
      <c r="J102" s="296" t="s">
        <v>55</v>
      </c>
      <c r="K102" s="297" t="s">
        <v>776</v>
      </c>
      <c r="L102" s="330"/>
      <c r="M102" s="330"/>
      <c r="N102" s="338"/>
      <c r="O102" s="297"/>
      <c r="P102" s="330"/>
      <c r="Q102" s="330"/>
      <c r="R102" s="296" t="s">
        <v>55</v>
      </c>
      <c r="S102" s="297" t="s">
        <v>775</v>
      </c>
      <c r="T102" s="330"/>
      <c r="U102" s="330"/>
      <c r="V102" s="338"/>
      <c r="W102" s="297"/>
      <c r="X102" s="307"/>
      <c r="Y102" s="308"/>
    </row>
    <row r="103" spans="3:25" s="465" customFormat="1" ht="26.25" customHeight="1">
      <c r="C103" s="469" t="s">
        <v>1205</v>
      </c>
      <c r="D103" s="294"/>
      <c r="E103" s="469" t="s">
        <v>1260</v>
      </c>
      <c r="F103" s="476" t="s">
        <v>1206</v>
      </c>
      <c r="G103" s="486" t="s">
        <v>1262</v>
      </c>
      <c r="H103" s="479" t="s">
        <v>56</v>
      </c>
      <c r="I103" s="480" t="s">
        <v>422</v>
      </c>
      <c r="J103" s="481" t="s">
        <v>56</v>
      </c>
      <c r="K103" s="480" t="s">
        <v>423</v>
      </c>
      <c r="L103" s="464"/>
      <c r="M103" s="464"/>
      <c r="N103" s="338"/>
      <c r="O103" s="297"/>
      <c r="P103" s="464"/>
      <c r="Q103" s="464"/>
      <c r="R103" s="520"/>
      <c r="S103" s="297"/>
      <c r="T103" s="464"/>
      <c r="U103" s="464"/>
      <c r="V103" s="338"/>
      <c r="W103" s="297"/>
      <c r="X103" s="307"/>
      <c r="Y103" s="308"/>
    </row>
    <row r="104" spans="3:25">
      <c r="C104" s="469" t="s">
        <v>666</v>
      </c>
      <c r="D104" s="361"/>
      <c r="E104" s="294" t="s">
        <v>663</v>
      </c>
      <c r="F104" s="280" t="s">
        <v>822</v>
      </c>
      <c r="G104" s="282"/>
      <c r="H104" s="318" t="s">
        <v>56</v>
      </c>
      <c r="I104" s="309" t="s">
        <v>422</v>
      </c>
      <c r="J104" s="176" t="s">
        <v>56</v>
      </c>
      <c r="K104" s="309" t="s">
        <v>423</v>
      </c>
      <c r="L104" s="307"/>
      <c r="M104" s="307"/>
      <c r="N104" s="307"/>
      <c r="O104" s="307"/>
      <c r="P104" s="307"/>
      <c r="Q104" s="307"/>
      <c r="R104" s="307"/>
      <c r="S104" s="307"/>
      <c r="T104" s="307"/>
      <c r="U104" s="307"/>
      <c r="V104" s="307"/>
      <c r="W104" s="307"/>
      <c r="X104" s="307"/>
      <c r="Y104" s="308"/>
    </row>
    <row r="105" spans="3:25">
      <c r="C105" s="469" t="s">
        <v>667</v>
      </c>
      <c r="D105" s="361"/>
      <c r="E105" s="294" t="s">
        <v>663</v>
      </c>
      <c r="F105" s="280" t="s">
        <v>820</v>
      </c>
      <c r="G105" s="282" t="s">
        <v>426</v>
      </c>
      <c r="H105" s="318" t="s">
        <v>56</v>
      </c>
      <c r="I105" s="309" t="s">
        <v>839</v>
      </c>
      <c r="J105" s="183" t="s">
        <v>56</v>
      </c>
      <c r="K105" s="309" t="s">
        <v>695</v>
      </c>
      <c r="L105" s="307"/>
      <c r="M105" s="307"/>
      <c r="N105" s="307"/>
      <c r="O105" s="307"/>
      <c r="P105" s="307"/>
      <c r="Q105" s="307"/>
      <c r="R105" s="307"/>
      <c r="S105" s="307"/>
      <c r="T105" s="307"/>
      <c r="U105" s="307"/>
      <c r="V105" s="307"/>
      <c r="W105" s="307"/>
      <c r="X105" s="307"/>
      <c r="Y105" s="308"/>
    </row>
    <row r="106" spans="3:25">
      <c r="C106" s="469" t="s">
        <v>669</v>
      </c>
      <c r="D106" s="361"/>
      <c r="E106" s="294" t="s">
        <v>663</v>
      </c>
      <c r="F106" s="280" t="s">
        <v>834</v>
      </c>
      <c r="G106" s="282" t="s">
        <v>426</v>
      </c>
      <c r="H106" s="318" t="s">
        <v>56</v>
      </c>
      <c r="I106" s="309" t="s">
        <v>422</v>
      </c>
      <c r="J106" s="176" t="s">
        <v>56</v>
      </c>
      <c r="K106" s="309" t="s">
        <v>423</v>
      </c>
      <c r="L106" s="307"/>
      <c r="M106" s="307"/>
      <c r="N106" s="307"/>
      <c r="O106" s="307"/>
      <c r="P106" s="307"/>
      <c r="Q106" s="307"/>
      <c r="R106" s="307"/>
      <c r="S106" s="307"/>
      <c r="T106" s="307"/>
      <c r="U106" s="307"/>
      <c r="V106" s="307"/>
      <c r="W106" s="307"/>
      <c r="X106" s="307"/>
      <c r="Y106" s="308"/>
    </row>
    <row r="107" spans="3:25">
      <c r="C107" s="469" t="s">
        <v>671</v>
      </c>
      <c r="D107" s="294" t="s">
        <v>851</v>
      </c>
      <c r="E107" s="294" t="s">
        <v>663</v>
      </c>
      <c r="F107" s="280" t="s">
        <v>835</v>
      </c>
      <c r="G107" s="282"/>
      <c r="H107" s="318" t="s">
        <v>56</v>
      </c>
      <c r="I107" s="309" t="s">
        <v>422</v>
      </c>
      <c r="J107" s="176" t="s">
        <v>56</v>
      </c>
      <c r="K107" s="309" t="s">
        <v>423</v>
      </c>
      <c r="L107" s="307"/>
      <c r="M107" s="307"/>
      <c r="N107" s="307"/>
      <c r="O107" s="307"/>
      <c r="P107" s="307"/>
      <c r="Q107" s="307"/>
      <c r="R107" s="307"/>
      <c r="S107" s="307"/>
      <c r="T107" s="307"/>
      <c r="U107" s="307"/>
      <c r="V107" s="307"/>
      <c r="W107" s="307"/>
      <c r="X107" s="307"/>
      <c r="Y107" s="308"/>
    </row>
    <row r="108" spans="3:25">
      <c r="C108" s="469" t="s">
        <v>672</v>
      </c>
      <c r="D108" s="361"/>
      <c r="E108" s="294" t="s">
        <v>663</v>
      </c>
      <c r="F108" s="280" t="s">
        <v>823</v>
      </c>
      <c r="G108" s="282" t="s">
        <v>426</v>
      </c>
      <c r="H108" s="175" t="s">
        <v>56</v>
      </c>
      <c r="I108" s="309" t="s">
        <v>422</v>
      </c>
      <c r="J108" s="481" t="s">
        <v>56</v>
      </c>
      <c r="K108" s="480" t="s">
        <v>420</v>
      </c>
      <c r="L108" s="176" t="s">
        <v>56</v>
      </c>
      <c r="M108" s="482" t="s">
        <v>414</v>
      </c>
      <c r="N108" s="307"/>
      <c r="O108" s="307"/>
      <c r="P108" s="307"/>
      <c r="Q108" s="307"/>
      <c r="R108" s="307"/>
      <c r="S108" s="307"/>
      <c r="T108" s="307"/>
      <c r="U108" s="307"/>
      <c r="V108" s="307"/>
      <c r="W108" s="307"/>
      <c r="X108" s="307"/>
      <c r="Y108" s="308"/>
    </row>
    <row r="109" spans="3:25">
      <c r="C109" s="469" t="s">
        <v>673</v>
      </c>
      <c r="D109" s="361"/>
      <c r="E109" s="294" t="s">
        <v>668</v>
      </c>
      <c r="F109" s="280" t="s">
        <v>413</v>
      </c>
      <c r="G109" s="282" t="s">
        <v>426</v>
      </c>
      <c r="H109" s="318" t="s">
        <v>56</v>
      </c>
      <c r="I109" s="309" t="s">
        <v>422</v>
      </c>
      <c r="J109" s="176" t="s">
        <v>56</v>
      </c>
      <c r="K109" s="482" t="s">
        <v>1267</v>
      </c>
      <c r="L109" s="176" t="s">
        <v>56</v>
      </c>
      <c r="M109" s="482" t="s">
        <v>1268</v>
      </c>
      <c r="N109" s="176" t="s">
        <v>56</v>
      </c>
      <c r="O109" s="482" t="s">
        <v>1269</v>
      </c>
      <c r="P109" s="176" t="s">
        <v>56</v>
      </c>
      <c r="Q109" s="482" t="s">
        <v>1270</v>
      </c>
      <c r="R109" s="307"/>
      <c r="S109" s="307"/>
      <c r="T109" s="307"/>
      <c r="U109" s="307"/>
      <c r="V109" s="307"/>
      <c r="W109" s="307"/>
      <c r="X109" s="307"/>
      <c r="Y109" s="308"/>
    </row>
    <row r="110" spans="3:25">
      <c r="C110" s="469" t="s">
        <v>674</v>
      </c>
      <c r="D110" s="361"/>
      <c r="E110" s="294" t="s">
        <v>668</v>
      </c>
      <c r="F110" s="280" t="s">
        <v>824</v>
      </c>
      <c r="G110" s="282"/>
      <c r="H110" s="175" t="s">
        <v>56</v>
      </c>
      <c r="I110" s="309" t="s">
        <v>422</v>
      </c>
      <c r="J110" s="176" t="s">
        <v>56</v>
      </c>
      <c r="K110" s="480" t="s">
        <v>420</v>
      </c>
      <c r="L110" s="176" t="s">
        <v>56</v>
      </c>
      <c r="M110" s="482" t="s">
        <v>414</v>
      </c>
      <c r="N110" s="307"/>
      <c r="O110" s="307"/>
      <c r="P110" s="307"/>
      <c r="Q110" s="307"/>
      <c r="R110" s="307"/>
      <c r="S110" s="307"/>
      <c r="T110" s="307"/>
      <c r="U110" s="307"/>
      <c r="V110" s="307"/>
      <c r="W110" s="307"/>
      <c r="X110" s="307"/>
      <c r="Y110" s="308"/>
    </row>
    <row r="111" spans="3:25">
      <c r="C111" s="469" t="s">
        <v>675</v>
      </c>
      <c r="D111" s="361"/>
      <c r="E111" s="294" t="s">
        <v>668</v>
      </c>
      <c r="F111" s="280" t="s">
        <v>825</v>
      </c>
      <c r="G111" s="486" t="s">
        <v>1330</v>
      </c>
      <c r="H111" s="318" t="s">
        <v>56</v>
      </c>
      <c r="I111" s="309" t="s">
        <v>422</v>
      </c>
      <c r="J111" s="176" t="s">
        <v>56</v>
      </c>
      <c r="K111" s="335" t="s">
        <v>420</v>
      </c>
      <c r="L111" s="176" t="s">
        <v>56</v>
      </c>
      <c r="M111" s="335" t="s">
        <v>414</v>
      </c>
      <c r="N111" s="307"/>
      <c r="O111" s="307"/>
      <c r="P111" s="307"/>
      <c r="Q111" s="307"/>
      <c r="R111" s="307"/>
      <c r="S111" s="307"/>
      <c r="T111" s="307"/>
      <c r="U111" s="307"/>
      <c r="V111" s="307"/>
      <c r="W111" s="307"/>
      <c r="X111" s="307"/>
      <c r="Y111" s="308"/>
    </row>
    <row r="112" spans="3:25">
      <c r="C112" s="469" t="s">
        <v>676</v>
      </c>
      <c r="D112" s="469" t="s">
        <v>666</v>
      </c>
      <c r="E112" s="294" t="s">
        <v>668</v>
      </c>
      <c r="F112" s="280" t="s">
        <v>828</v>
      </c>
      <c r="G112" s="282" t="s">
        <v>426</v>
      </c>
      <c r="H112" s="175" t="s">
        <v>56</v>
      </c>
      <c r="I112" s="309" t="s">
        <v>422</v>
      </c>
      <c r="J112" s="176" t="s">
        <v>56</v>
      </c>
      <c r="K112" s="309" t="s">
        <v>423</v>
      </c>
      <c r="L112" s="307"/>
      <c r="M112" s="307"/>
      <c r="N112" s="307"/>
      <c r="O112" s="307"/>
      <c r="P112" s="307"/>
      <c r="Q112" s="307"/>
      <c r="R112" s="307"/>
      <c r="S112" s="307"/>
      <c r="T112" s="307"/>
      <c r="U112" s="307"/>
      <c r="V112" s="307"/>
      <c r="W112" s="307"/>
      <c r="X112" s="307"/>
      <c r="Y112" s="308"/>
    </row>
    <row r="113" spans="3:25">
      <c r="C113" s="294"/>
      <c r="D113" s="294"/>
      <c r="E113" s="294" t="s">
        <v>668</v>
      </c>
      <c r="F113" s="280" t="s">
        <v>1213</v>
      </c>
      <c r="G113" s="282"/>
      <c r="H113" s="175" t="s">
        <v>56</v>
      </c>
      <c r="I113" s="309" t="s">
        <v>422</v>
      </c>
      <c r="J113" s="176" t="s">
        <v>56</v>
      </c>
      <c r="K113" s="309" t="s">
        <v>423</v>
      </c>
      <c r="L113" s="307"/>
      <c r="M113" s="307"/>
      <c r="N113" s="307"/>
      <c r="O113" s="307"/>
      <c r="P113" s="307"/>
      <c r="Q113" s="307"/>
      <c r="R113" s="307"/>
      <c r="S113" s="307"/>
      <c r="T113" s="307"/>
      <c r="U113" s="307"/>
      <c r="V113" s="307"/>
      <c r="W113" s="307"/>
      <c r="X113" s="307"/>
      <c r="Y113" s="308"/>
    </row>
    <row r="114" spans="3:25">
      <c r="C114" s="469" t="s">
        <v>677</v>
      </c>
      <c r="D114" s="469" t="s">
        <v>667</v>
      </c>
      <c r="E114" s="294" t="s">
        <v>668</v>
      </c>
      <c r="F114" s="280" t="s">
        <v>642</v>
      </c>
      <c r="G114" s="282" t="s">
        <v>426</v>
      </c>
      <c r="H114" s="175" t="s">
        <v>56</v>
      </c>
      <c r="I114" s="309" t="s">
        <v>422</v>
      </c>
      <c r="J114" s="176" t="s">
        <v>56</v>
      </c>
      <c r="K114" s="309" t="s">
        <v>423</v>
      </c>
      <c r="L114" s="307"/>
      <c r="M114" s="307"/>
      <c r="N114" s="307"/>
      <c r="O114" s="307"/>
      <c r="P114" s="307"/>
      <c r="Q114" s="307"/>
      <c r="R114" s="307"/>
      <c r="S114" s="307"/>
      <c r="T114" s="307"/>
      <c r="U114" s="307"/>
      <c r="V114" s="307"/>
      <c r="W114" s="307"/>
      <c r="X114" s="307"/>
      <c r="Y114" s="308"/>
    </row>
    <row r="115" spans="3:25">
      <c r="C115" s="361"/>
      <c r="D115" s="294" t="s">
        <v>852</v>
      </c>
      <c r="E115" s="294" t="s">
        <v>668</v>
      </c>
      <c r="F115" s="280" t="s">
        <v>826</v>
      </c>
      <c r="G115" s="282" t="s">
        <v>426</v>
      </c>
      <c r="H115" s="175" t="s">
        <v>56</v>
      </c>
      <c r="I115" s="309" t="s">
        <v>422</v>
      </c>
      <c r="J115" s="176" t="s">
        <v>56</v>
      </c>
      <c r="K115" s="309" t="s">
        <v>423</v>
      </c>
      <c r="L115" s="307"/>
      <c r="M115" s="307"/>
      <c r="N115" s="307"/>
      <c r="O115" s="307"/>
      <c r="P115" s="307"/>
      <c r="Q115" s="307"/>
      <c r="R115" s="307"/>
      <c r="S115" s="307"/>
      <c r="T115" s="307"/>
      <c r="U115" s="307"/>
      <c r="V115" s="307"/>
      <c r="W115" s="307"/>
      <c r="X115" s="307"/>
      <c r="Y115" s="308"/>
    </row>
    <row r="116" spans="3:25" s="465" customFormat="1">
      <c r="C116" s="469" t="s">
        <v>678</v>
      </c>
      <c r="D116" s="469" t="s">
        <v>1214</v>
      </c>
      <c r="E116" s="469" t="s">
        <v>1258</v>
      </c>
      <c r="F116" s="470" t="s">
        <v>1207</v>
      </c>
      <c r="G116" s="486" t="s">
        <v>1262</v>
      </c>
      <c r="H116" s="490" t="s">
        <v>56</v>
      </c>
      <c r="I116" s="480" t="s">
        <v>422</v>
      </c>
      <c r="J116" s="481" t="s">
        <v>56</v>
      </c>
      <c r="K116" s="480" t="s">
        <v>423</v>
      </c>
      <c r="L116" s="307"/>
      <c r="M116" s="307"/>
      <c r="N116" s="307"/>
      <c r="O116" s="307"/>
      <c r="P116" s="307"/>
      <c r="Q116" s="307"/>
      <c r="R116" s="307"/>
      <c r="S116" s="307"/>
      <c r="T116" s="307"/>
      <c r="U116" s="307"/>
      <c r="V116" s="307"/>
      <c r="W116" s="307"/>
      <c r="X116" s="307"/>
      <c r="Y116" s="308"/>
    </row>
    <row r="117" spans="3:25">
      <c r="C117" s="469" t="s">
        <v>679</v>
      </c>
      <c r="D117" s="469" t="s">
        <v>1215</v>
      </c>
      <c r="E117" s="294" t="s">
        <v>686</v>
      </c>
      <c r="F117" s="280" t="s">
        <v>846</v>
      </c>
      <c r="G117" s="282" t="s">
        <v>426</v>
      </c>
      <c r="H117" s="175" t="s">
        <v>56</v>
      </c>
      <c r="I117" s="309" t="s">
        <v>422</v>
      </c>
      <c r="J117" s="176" t="s">
        <v>56</v>
      </c>
      <c r="K117" s="309" t="s">
        <v>423</v>
      </c>
      <c r="L117" s="307"/>
      <c r="M117" s="307"/>
      <c r="N117" s="307"/>
      <c r="O117" s="307"/>
      <c r="P117" s="307"/>
      <c r="Q117" s="307"/>
      <c r="R117" s="307"/>
      <c r="S117" s="307"/>
      <c r="T117" s="307"/>
      <c r="U117" s="307"/>
      <c r="V117" s="307"/>
      <c r="W117" s="307"/>
      <c r="X117" s="307"/>
      <c r="Y117" s="308"/>
    </row>
    <row r="118" spans="3:25">
      <c r="C118" s="469" t="s">
        <v>680</v>
      </c>
      <c r="D118" s="469" t="s">
        <v>853</v>
      </c>
      <c r="E118" s="294" t="s">
        <v>686</v>
      </c>
      <c r="F118" s="470" t="s">
        <v>1208</v>
      </c>
      <c r="G118" s="282"/>
      <c r="H118" s="175" t="s">
        <v>56</v>
      </c>
      <c r="I118" s="309" t="s">
        <v>422</v>
      </c>
      <c r="J118" s="176" t="s">
        <v>56</v>
      </c>
      <c r="K118" s="309" t="s">
        <v>420</v>
      </c>
      <c r="L118" s="176" t="s">
        <v>56</v>
      </c>
      <c r="M118" s="531" t="s">
        <v>414</v>
      </c>
      <c r="N118" s="307"/>
      <c r="O118" s="307"/>
      <c r="P118" s="307"/>
      <c r="Q118" s="307"/>
      <c r="R118" s="307"/>
      <c r="S118" s="307"/>
      <c r="T118" s="307"/>
      <c r="U118" s="307"/>
      <c r="V118" s="307"/>
      <c r="W118" s="307"/>
      <c r="X118" s="307"/>
      <c r="Y118" s="308"/>
    </row>
    <row r="119" spans="3:25">
      <c r="C119" s="469" t="s">
        <v>681</v>
      </c>
      <c r="D119" s="469" t="s">
        <v>850</v>
      </c>
      <c r="E119" s="294" t="s">
        <v>668</v>
      </c>
      <c r="F119" s="280" t="s">
        <v>847</v>
      </c>
      <c r="G119" s="282" t="s">
        <v>426</v>
      </c>
      <c r="H119" s="175" t="s">
        <v>56</v>
      </c>
      <c r="I119" s="309" t="s">
        <v>422</v>
      </c>
      <c r="J119" s="176" t="s">
        <v>56</v>
      </c>
      <c r="K119" s="309" t="s">
        <v>423</v>
      </c>
      <c r="L119" s="307"/>
      <c r="M119" s="307"/>
      <c r="N119" s="307"/>
      <c r="O119" s="307"/>
      <c r="P119" s="307"/>
      <c r="Q119" s="307"/>
      <c r="R119" s="307"/>
      <c r="S119" s="307"/>
      <c r="T119" s="307"/>
      <c r="U119" s="307"/>
      <c r="V119" s="307"/>
      <c r="W119" s="307"/>
      <c r="X119" s="307"/>
      <c r="Y119" s="308"/>
    </row>
    <row r="120" spans="3:25">
      <c r="C120" s="469" t="s">
        <v>682</v>
      </c>
      <c r="D120" s="469" t="s">
        <v>669</v>
      </c>
      <c r="E120" s="294" t="s">
        <v>670</v>
      </c>
      <c r="F120" s="280" t="s">
        <v>836</v>
      </c>
      <c r="G120" s="282"/>
      <c r="H120" s="175" t="s">
        <v>56</v>
      </c>
      <c r="I120" s="309" t="s">
        <v>422</v>
      </c>
      <c r="J120" s="176" t="s">
        <v>56</v>
      </c>
      <c r="K120" s="309" t="s">
        <v>423</v>
      </c>
      <c r="L120" s="307"/>
      <c r="M120" s="307"/>
      <c r="N120" s="307"/>
      <c r="O120" s="307"/>
      <c r="P120" s="307"/>
      <c r="Q120" s="307"/>
      <c r="R120" s="307"/>
      <c r="S120" s="307"/>
      <c r="T120" s="307"/>
      <c r="U120" s="307"/>
      <c r="V120" s="307"/>
      <c r="W120" s="307"/>
      <c r="X120" s="307"/>
      <c r="Y120" s="308"/>
    </row>
    <row r="121" spans="3:25">
      <c r="C121" s="469" t="s">
        <v>683</v>
      </c>
      <c r="D121" s="361"/>
      <c r="E121" s="294" t="s">
        <v>668</v>
      </c>
      <c r="F121" s="280" t="s">
        <v>791</v>
      </c>
      <c r="G121" s="282"/>
      <c r="H121" s="175" t="s">
        <v>56</v>
      </c>
      <c r="I121" s="309" t="s">
        <v>422</v>
      </c>
      <c r="J121" s="176" t="s">
        <v>56</v>
      </c>
      <c r="K121" s="309" t="s">
        <v>423</v>
      </c>
      <c r="L121" s="307"/>
      <c r="M121" s="307"/>
      <c r="N121" s="307"/>
      <c r="O121" s="307"/>
      <c r="P121" s="307"/>
      <c r="Q121" s="307"/>
      <c r="R121" s="307"/>
      <c r="S121" s="307"/>
      <c r="T121" s="307"/>
      <c r="U121" s="307"/>
      <c r="V121" s="307"/>
      <c r="W121" s="307"/>
      <c r="X121" s="307"/>
      <c r="Y121" s="308"/>
    </row>
    <row r="122" spans="3:25">
      <c r="C122" s="469" t="s">
        <v>848</v>
      </c>
      <c r="D122" s="361"/>
      <c r="E122" s="294" t="s">
        <v>668</v>
      </c>
      <c r="F122" s="280" t="s">
        <v>829</v>
      </c>
      <c r="G122" s="282" t="s">
        <v>426</v>
      </c>
      <c r="H122" s="175" t="s">
        <v>56</v>
      </c>
      <c r="I122" s="309" t="s">
        <v>422</v>
      </c>
      <c r="J122" s="176" t="s">
        <v>56</v>
      </c>
      <c r="K122" s="309" t="s">
        <v>423</v>
      </c>
      <c r="L122" s="307"/>
      <c r="M122" s="307"/>
      <c r="N122" s="307"/>
      <c r="O122" s="307"/>
      <c r="P122" s="307"/>
      <c r="Q122" s="307"/>
      <c r="R122" s="307"/>
      <c r="S122" s="307"/>
      <c r="T122" s="307"/>
      <c r="U122" s="307"/>
      <c r="V122" s="307"/>
      <c r="W122" s="307"/>
      <c r="X122" s="307"/>
      <c r="Y122" s="308"/>
    </row>
    <row r="123" spans="3:25" s="465" customFormat="1">
      <c r="C123" s="469" t="s">
        <v>1209</v>
      </c>
      <c r="D123" s="477" t="s">
        <v>1216</v>
      </c>
      <c r="E123" s="469" t="s">
        <v>1258</v>
      </c>
      <c r="F123" s="470" t="s">
        <v>1210</v>
      </c>
      <c r="G123" s="486" t="s">
        <v>1262</v>
      </c>
      <c r="H123" s="490" t="s">
        <v>56</v>
      </c>
      <c r="I123" s="480" t="s">
        <v>422</v>
      </c>
      <c r="J123" s="481" t="s">
        <v>56</v>
      </c>
      <c r="K123" s="480" t="s">
        <v>423</v>
      </c>
      <c r="L123" s="307"/>
      <c r="M123" s="307"/>
      <c r="N123" s="307"/>
      <c r="O123" s="307"/>
      <c r="P123" s="307"/>
      <c r="Q123" s="307"/>
      <c r="R123" s="307"/>
      <c r="S123" s="307"/>
      <c r="T123" s="307"/>
      <c r="U123" s="307"/>
      <c r="V123" s="307"/>
      <c r="W123" s="307"/>
      <c r="X123" s="307"/>
      <c r="Y123" s="308"/>
    </row>
    <row r="124" spans="3:25">
      <c r="C124" s="469" t="s">
        <v>1163</v>
      </c>
      <c r="D124" s="469" t="s">
        <v>672</v>
      </c>
      <c r="E124" s="294" t="s">
        <v>663</v>
      </c>
      <c r="F124" s="280" t="s">
        <v>857</v>
      </c>
      <c r="G124" s="282"/>
      <c r="H124" s="175" t="s">
        <v>56</v>
      </c>
      <c r="I124" s="309" t="s">
        <v>422</v>
      </c>
      <c r="J124" s="176" t="s">
        <v>56</v>
      </c>
      <c r="K124" s="309" t="s">
        <v>423</v>
      </c>
      <c r="L124" s="307"/>
      <c r="M124" s="307"/>
      <c r="N124" s="307"/>
      <c r="O124" s="307"/>
      <c r="P124" s="307"/>
      <c r="Q124" s="307"/>
      <c r="R124" s="307"/>
      <c r="S124" s="307"/>
      <c r="T124" s="307"/>
      <c r="U124" s="307"/>
      <c r="V124" s="307"/>
      <c r="W124" s="307"/>
      <c r="X124" s="307"/>
      <c r="Y124" s="308"/>
    </row>
    <row r="125" spans="3:25" s="530" customFormat="1">
      <c r="C125" s="469"/>
      <c r="D125" s="469" t="s">
        <v>1332</v>
      </c>
      <c r="E125" s="469" t="s">
        <v>1333</v>
      </c>
      <c r="F125" s="470" t="s">
        <v>1331</v>
      </c>
      <c r="G125" s="486"/>
      <c r="H125" s="490" t="s">
        <v>56</v>
      </c>
      <c r="I125" s="480" t="s">
        <v>422</v>
      </c>
      <c r="J125" s="481" t="s">
        <v>56</v>
      </c>
      <c r="K125" s="480" t="s">
        <v>423</v>
      </c>
      <c r="L125" s="307"/>
      <c r="M125" s="307"/>
      <c r="N125" s="307"/>
      <c r="O125" s="307"/>
      <c r="P125" s="307"/>
      <c r="Q125" s="307"/>
      <c r="R125" s="307"/>
      <c r="S125" s="307"/>
      <c r="T125" s="307"/>
      <c r="U125" s="307"/>
      <c r="V125" s="307"/>
      <c r="W125" s="307"/>
      <c r="X125" s="307"/>
      <c r="Y125" s="308"/>
    </row>
    <row r="126" spans="3:25">
      <c r="C126" s="469" t="s">
        <v>1211</v>
      </c>
      <c r="D126" s="361"/>
      <c r="E126" s="294" t="s">
        <v>663</v>
      </c>
      <c r="F126" s="280" t="s">
        <v>838</v>
      </c>
      <c r="G126" s="282"/>
      <c r="H126" s="175" t="s">
        <v>56</v>
      </c>
      <c r="I126" s="309" t="s">
        <v>422</v>
      </c>
      <c r="J126" s="176" t="s">
        <v>56</v>
      </c>
      <c r="K126" s="309" t="s">
        <v>423</v>
      </c>
      <c r="L126" s="307"/>
      <c r="M126" s="307"/>
      <c r="N126" s="307"/>
      <c r="O126" s="307"/>
      <c r="P126" s="307"/>
      <c r="Q126" s="307"/>
      <c r="R126" s="307"/>
      <c r="S126" s="307"/>
      <c r="T126" s="307"/>
      <c r="U126" s="307"/>
      <c r="V126" s="307"/>
      <c r="W126" s="307"/>
      <c r="X126" s="307"/>
      <c r="Y126" s="308"/>
    </row>
    <row r="127" spans="3:25">
      <c r="C127" s="294" t="s">
        <v>685</v>
      </c>
      <c r="D127" s="361"/>
      <c r="E127" s="294" t="s">
        <v>668</v>
      </c>
      <c r="F127" s="470" t="s">
        <v>1212</v>
      </c>
      <c r="G127" s="282" t="s">
        <v>426</v>
      </c>
      <c r="H127" s="175" t="s">
        <v>56</v>
      </c>
      <c r="I127" s="309" t="s">
        <v>422</v>
      </c>
      <c r="J127" s="176" t="s">
        <v>56</v>
      </c>
      <c r="K127" s="309" t="s">
        <v>423</v>
      </c>
      <c r="L127" s="307"/>
      <c r="M127" s="307"/>
      <c r="N127" s="307"/>
      <c r="O127" s="307"/>
      <c r="P127" s="307"/>
      <c r="Q127" s="307"/>
      <c r="R127" s="307"/>
      <c r="S127" s="307"/>
      <c r="T127" s="307"/>
      <c r="U127" s="307"/>
      <c r="V127" s="307"/>
      <c r="W127" s="307"/>
      <c r="X127" s="307"/>
      <c r="Y127" s="308"/>
    </row>
    <row r="128" spans="3:25">
      <c r="C128" s="361"/>
      <c r="D128" s="469" t="s">
        <v>854</v>
      </c>
      <c r="E128" s="294" t="s">
        <v>668</v>
      </c>
      <c r="F128" s="280" t="s">
        <v>827</v>
      </c>
      <c r="G128" s="282" t="s">
        <v>426</v>
      </c>
      <c r="H128" s="175" t="s">
        <v>56</v>
      </c>
      <c r="I128" s="309" t="s">
        <v>422</v>
      </c>
      <c r="J128" s="176" t="s">
        <v>56</v>
      </c>
      <c r="K128" s="309" t="s">
        <v>423</v>
      </c>
      <c r="L128" s="307"/>
      <c r="M128" s="307"/>
      <c r="N128" s="307"/>
      <c r="O128" s="307"/>
      <c r="P128" s="307"/>
      <c r="Q128" s="307"/>
      <c r="R128" s="307"/>
      <c r="S128" s="307"/>
      <c r="T128" s="307"/>
      <c r="U128" s="307"/>
      <c r="V128" s="307"/>
      <c r="W128" s="307"/>
      <c r="X128" s="307"/>
      <c r="Y128" s="308"/>
    </row>
    <row r="129" spans="3:25">
      <c r="C129" s="361"/>
      <c r="D129" s="469" t="s">
        <v>855</v>
      </c>
      <c r="E129" s="294" t="s">
        <v>663</v>
      </c>
      <c r="F129" s="280" t="s">
        <v>856</v>
      </c>
      <c r="G129" s="282" t="s">
        <v>426</v>
      </c>
      <c r="H129" s="175" t="s">
        <v>56</v>
      </c>
      <c r="I129" s="309" t="s">
        <v>422</v>
      </c>
      <c r="J129" s="176" t="s">
        <v>56</v>
      </c>
      <c r="K129" s="309" t="s">
        <v>423</v>
      </c>
      <c r="L129" s="307"/>
      <c r="M129" s="307"/>
      <c r="N129" s="307"/>
      <c r="O129" s="307"/>
      <c r="P129" s="307"/>
      <c r="Q129" s="307"/>
      <c r="R129" s="307"/>
      <c r="S129" s="307"/>
      <c r="T129" s="307"/>
      <c r="U129" s="307"/>
      <c r="V129" s="307"/>
      <c r="W129" s="307"/>
      <c r="X129" s="307"/>
      <c r="Y129" s="308"/>
    </row>
    <row r="130" spans="3:25">
      <c r="C130" s="294" t="s">
        <v>849</v>
      </c>
      <c r="D130" s="469" t="s">
        <v>1116</v>
      </c>
      <c r="E130" s="294" t="s">
        <v>663</v>
      </c>
      <c r="F130" s="280" t="s">
        <v>635</v>
      </c>
      <c r="G130" s="188" t="s">
        <v>426</v>
      </c>
      <c r="H130" s="318" t="s">
        <v>56</v>
      </c>
      <c r="I130" s="309" t="s">
        <v>422</v>
      </c>
      <c r="J130" s="481" t="s">
        <v>56</v>
      </c>
      <c r="K130" s="482" t="s">
        <v>420</v>
      </c>
      <c r="L130" s="481" t="s">
        <v>56</v>
      </c>
      <c r="M130" s="482" t="s">
        <v>414</v>
      </c>
      <c r="N130" s="481" t="s">
        <v>56</v>
      </c>
      <c r="O130" s="482" t="s">
        <v>416</v>
      </c>
      <c r="P130" s="307"/>
      <c r="Q130" s="307"/>
      <c r="R130" s="184"/>
      <c r="S130" s="335"/>
      <c r="T130" s="307"/>
      <c r="U130" s="307"/>
      <c r="V130" s="307"/>
      <c r="W130" s="307"/>
      <c r="X130" s="307"/>
      <c r="Y130" s="308"/>
    </row>
    <row r="131" spans="3:25" s="406" customFormat="1">
      <c r="C131" s="286" t="s">
        <v>850</v>
      </c>
      <c r="D131" s="471" t="s">
        <v>1169</v>
      </c>
      <c r="E131" s="286" t="s">
        <v>663</v>
      </c>
      <c r="F131" s="331" t="s">
        <v>636</v>
      </c>
      <c r="G131" s="188" t="s">
        <v>426</v>
      </c>
      <c r="H131" s="175" t="s">
        <v>56</v>
      </c>
      <c r="I131" s="309" t="s">
        <v>422</v>
      </c>
      <c r="J131" s="176" t="s">
        <v>56</v>
      </c>
      <c r="K131" s="335" t="s">
        <v>420</v>
      </c>
      <c r="L131" s="176" t="s">
        <v>56</v>
      </c>
      <c r="M131" s="335" t="s">
        <v>414</v>
      </c>
      <c r="N131" s="176" t="s">
        <v>56</v>
      </c>
      <c r="O131" s="335" t="s">
        <v>416</v>
      </c>
      <c r="P131" s="176" t="s">
        <v>56</v>
      </c>
      <c r="Q131" s="335" t="s">
        <v>417</v>
      </c>
      <c r="R131" s="176" t="s">
        <v>56</v>
      </c>
      <c r="S131" s="335" t="s">
        <v>418</v>
      </c>
      <c r="T131" s="327"/>
      <c r="U131" s="327"/>
      <c r="V131" s="327"/>
      <c r="W131" s="327"/>
      <c r="X131" s="327"/>
      <c r="Y131" s="328"/>
    </row>
    <row r="132" spans="3:25">
      <c r="C132" s="339" t="s">
        <v>1115</v>
      </c>
      <c r="D132" s="472" t="s">
        <v>1170</v>
      </c>
      <c r="E132" s="339" t="s">
        <v>663</v>
      </c>
      <c r="F132" s="411" t="s">
        <v>1118</v>
      </c>
      <c r="G132" s="410" t="s">
        <v>426</v>
      </c>
      <c r="H132" s="350" t="s">
        <v>56</v>
      </c>
      <c r="I132" s="340" t="s">
        <v>422</v>
      </c>
      <c r="J132" s="407" t="s">
        <v>56</v>
      </c>
      <c r="K132" s="409" t="s">
        <v>420</v>
      </c>
      <c r="L132" s="407" t="s">
        <v>56</v>
      </c>
      <c r="M132" s="409" t="s">
        <v>414</v>
      </c>
      <c r="N132" s="408"/>
      <c r="O132" s="409"/>
      <c r="P132" s="408"/>
      <c r="Q132" s="409"/>
      <c r="R132" s="408"/>
      <c r="S132" s="409"/>
      <c r="T132" s="311"/>
      <c r="U132" s="311"/>
      <c r="V132" s="311"/>
      <c r="W132" s="311"/>
      <c r="X132" s="311"/>
      <c r="Y132" s="312"/>
    </row>
  </sheetData>
  <mergeCells count="4">
    <mergeCell ref="H61:Y61"/>
    <mergeCell ref="H3:Y3"/>
    <mergeCell ref="H46:Y46"/>
    <mergeCell ref="H95:Y95"/>
  </mergeCells>
  <phoneticPr fontId="1"/>
  <dataValidations disablePrompts="1" count="1">
    <dataValidation type="list" allowBlank="1" showInputMessage="1" showErrorMessage="1" sqref="N47:N57 N42:N44 L40:L44 P42:P44 L47:L57 L34:L35 L30 L27 L24 N8:N9 R8:R9 V8:V9 L4:L7 X89 X18 V56:V57 N17:N18 L17:L18 P17:P18 N15 L15 P15 V18 T89 T56:T57 R18 T18 V89 X56:X57 L66 N67:N68 R67:R68 V67:V68 P72 L62:L64 T92 V101:V103 R96 L96:L100 N101:N103 R101:R103 P109 N109 R89:R92 P131:P132 H4:H44 P47:P57 P89:P92 N89:N92 L69:L92 N130:N132 R130:R132 J47:J58 J63:J92 J5:J44 H47:H58 L104:L132 R55:R57 H62:H92 J97:J132 H96:H132" xr:uid="{00000000-0002-0000-0200-000000000000}">
      <formula1>$AB$3:$AB$5</formula1>
    </dataValidation>
  </dataValidations>
  <printOptions horizontalCentered="1"/>
  <pageMargins left="0.19685039370078741" right="0.19685039370078741" top="0.59055118110236227" bottom="0.19685039370078741" header="0.31496062992125984" footer="0.31496062992125984"/>
  <pageSetup paperSize="9" scale="96" orientation="landscape" blackAndWhite="1" r:id="rId1"/>
  <rowBreaks count="3" manualBreakCount="3">
    <brk id="44" max="25" man="1"/>
    <brk id="59" max="25" man="1"/>
    <brk id="93"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AB127"/>
  <sheetViews>
    <sheetView view="pageBreakPreview" zoomScaleNormal="100" zoomScaleSheetLayoutView="100" workbookViewId="0"/>
  </sheetViews>
  <sheetFormatPr defaultColWidth="9" defaultRowHeight="13.5"/>
  <cols>
    <col min="1" max="1" width="1.75" style="406" customWidth="1"/>
    <col min="2" max="2" width="2" style="406" customWidth="1"/>
    <col min="3" max="4" width="4.625" style="406" customWidth="1"/>
    <col min="5" max="5" width="2.875" style="406" customWidth="1"/>
    <col min="6" max="6" width="34.25" style="406" customWidth="1"/>
    <col min="7" max="7" width="4.25" style="186" bestFit="1" customWidth="1"/>
    <col min="8" max="8" width="3.625" style="406" bestFit="1" customWidth="1"/>
    <col min="9" max="9" width="8.625" style="406" customWidth="1"/>
    <col min="10" max="10" width="3.625" style="406" customWidth="1"/>
    <col min="11" max="11" width="8.625" style="406" customWidth="1"/>
    <col min="12" max="12" width="3.625" style="406" customWidth="1"/>
    <col min="13" max="13" width="6.875" style="406" customWidth="1"/>
    <col min="14" max="14" width="3.625" style="406" customWidth="1"/>
    <col min="15" max="15" width="6.875" style="406" customWidth="1"/>
    <col min="16" max="16" width="3.625" style="406" customWidth="1"/>
    <col min="17" max="17" width="6.875" style="406" customWidth="1"/>
    <col min="18" max="18" width="3.625" style="406" customWidth="1"/>
    <col min="19" max="19" width="6.875" style="406" customWidth="1"/>
    <col min="20" max="20" width="3.625" style="406" customWidth="1"/>
    <col min="21" max="21" width="5.25" style="406" customWidth="1"/>
    <col min="22" max="22" width="3.625" style="406" customWidth="1"/>
    <col min="23" max="23" width="6.875" style="406" customWidth="1"/>
    <col min="24" max="24" width="3.625" style="406" customWidth="1"/>
    <col min="25" max="25" width="6.875" style="406" customWidth="1"/>
    <col min="26" max="26" width="0.875" style="406" customWidth="1"/>
    <col min="27" max="27" width="1.75" style="406" customWidth="1"/>
    <col min="28" max="28" width="3" style="406" customWidth="1"/>
    <col min="29" max="29" width="2.375" style="406" customWidth="1"/>
    <col min="30" max="16384" width="9" style="406"/>
  </cols>
  <sheetData>
    <row r="1" spans="2:28" ht="17.25">
      <c r="B1" s="170" t="s">
        <v>617</v>
      </c>
      <c r="C1" s="170"/>
      <c r="D1" s="170"/>
      <c r="E1" s="170"/>
    </row>
    <row r="2" spans="2:28" ht="14.25">
      <c r="B2" s="269" t="s">
        <v>1128</v>
      </c>
      <c r="C2" s="269"/>
      <c r="D2" s="269"/>
      <c r="E2" s="269"/>
    </row>
    <row r="3" spans="2:28" ht="28.5">
      <c r="C3" s="364" t="s">
        <v>818</v>
      </c>
      <c r="D3" s="365"/>
      <c r="E3" s="284" t="s">
        <v>713</v>
      </c>
      <c r="F3" s="403" t="s">
        <v>47</v>
      </c>
      <c r="G3" s="185" t="s">
        <v>425</v>
      </c>
      <c r="H3" s="961" t="s">
        <v>618</v>
      </c>
      <c r="I3" s="962"/>
      <c r="J3" s="962"/>
      <c r="K3" s="962"/>
      <c r="L3" s="962"/>
      <c r="M3" s="962"/>
      <c r="N3" s="962"/>
      <c r="O3" s="962"/>
      <c r="P3" s="962"/>
      <c r="Q3" s="962"/>
      <c r="R3" s="962"/>
      <c r="S3" s="962"/>
      <c r="T3" s="962"/>
      <c r="U3" s="962"/>
      <c r="V3" s="962"/>
      <c r="W3" s="962"/>
      <c r="X3" s="962"/>
      <c r="Y3" s="963"/>
      <c r="AB3" s="34" t="s">
        <v>56</v>
      </c>
    </row>
    <row r="4" spans="2:28">
      <c r="C4" s="171"/>
      <c r="D4" s="174"/>
      <c r="E4" s="313" t="s">
        <v>663</v>
      </c>
      <c r="F4" s="171" t="s">
        <v>402</v>
      </c>
      <c r="G4" s="187" t="s">
        <v>426</v>
      </c>
      <c r="H4" s="172" t="s">
        <v>56</v>
      </c>
      <c r="I4" s="493" t="s">
        <v>882</v>
      </c>
      <c r="J4" s="296" t="s">
        <v>56</v>
      </c>
      <c r="K4" s="493" t="s">
        <v>1271</v>
      </c>
      <c r="L4" s="173" t="s">
        <v>56</v>
      </c>
      <c r="M4" s="493" t="s">
        <v>1272</v>
      </c>
      <c r="N4" s="173" t="s">
        <v>56</v>
      </c>
      <c r="O4" s="493" t="s">
        <v>1273</v>
      </c>
      <c r="P4" s="314"/>
      <c r="Q4" s="314"/>
      <c r="R4" s="173" t="s">
        <v>56</v>
      </c>
      <c r="S4" s="493" t="s">
        <v>1274</v>
      </c>
      <c r="T4" s="314"/>
      <c r="U4" s="314"/>
      <c r="V4" s="183" t="s">
        <v>56</v>
      </c>
      <c r="W4" s="542" t="s">
        <v>1284</v>
      </c>
      <c r="X4" s="533"/>
      <c r="Y4" s="315"/>
      <c r="AB4" s="34" t="s">
        <v>564</v>
      </c>
    </row>
    <row r="5" spans="2:28">
      <c r="C5" s="280"/>
      <c r="D5" s="281"/>
      <c r="E5" s="294" t="s">
        <v>663</v>
      </c>
      <c r="F5" s="280" t="s">
        <v>768</v>
      </c>
      <c r="G5" s="282" t="s">
        <v>426</v>
      </c>
      <c r="H5" s="295" t="s">
        <v>56</v>
      </c>
      <c r="I5" s="494" t="s">
        <v>882</v>
      </c>
      <c r="J5" s="296" t="s">
        <v>56</v>
      </c>
      <c r="K5" s="494" t="s">
        <v>1275</v>
      </c>
      <c r="L5" s="307"/>
      <c r="M5" s="307"/>
      <c r="N5" s="307"/>
      <c r="O5" s="307"/>
      <c r="P5" s="307"/>
      <c r="Q5" s="307"/>
      <c r="R5" s="307"/>
      <c r="S5" s="307"/>
      <c r="T5" s="307"/>
      <c r="U5" s="307"/>
      <c r="V5" s="307"/>
      <c r="W5" s="307"/>
      <c r="X5" s="307"/>
      <c r="Y5" s="308"/>
      <c r="AB5" s="34"/>
    </row>
    <row r="6" spans="2:28">
      <c r="C6" s="280" t="s">
        <v>767</v>
      </c>
      <c r="D6" s="281"/>
      <c r="E6" s="294" t="s">
        <v>663</v>
      </c>
      <c r="F6" s="280" t="s">
        <v>746</v>
      </c>
      <c r="G6" s="188" t="s">
        <v>426</v>
      </c>
      <c r="H6" s="175" t="s">
        <v>56</v>
      </c>
      <c r="I6" s="335" t="s">
        <v>744</v>
      </c>
      <c r="J6" s="176" t="s">
        <v>56</v>
      </c>
      <c r="K6" s="482" t="s">
        <v>1276</v>
      </c>
      <c r="L6" s="176" t="s">
        <v>56</v>
      </c>
      <c r="M6" s="482" t="s">
        <v>1277</v>
      </c>
      <c r="N6" s="176" t="s">
        <v>56</v>
      </c>
      <c r="O6" s="482" t="s">
        <v>1278</v>
      </c>
      <c r="P6" s="176" t="s">
        <v>56</v>
      </c>
      <c r="Q6" s="482" t="s">
        <v>1279</v>
      </c>
      <c r="R6" s="176" t="s">
        <v>56</v>
      </c>
      <c r="S6" s="482" t="s">
        <v>1280</v>
      </c>
      <c r="T6" s="307"/>
      <c r="U6" s="307"/>
      <c r="V6" s="307"/>
      <c r="W6" s="307"/>
      <c r="X6" s="307"/>
      <c r="Y6" s="308"/>
      <c r="AB6" s="404"/>
    </row>
    <row r="7" spans="2:28">
      <c r="C7" s="191" t="s">
        <v>664</v>
      </c>
      <c r="D7" s="182"/>
      <c r="E7" s="316" t="s">
        <v>663</v>
      </c>
      <c r="F7" s="191" t="s">
        <v>747</v>
      </c>
      <c r="G7" s="317" t="s">
        <v>426</v>
      </c>
      <c r="H7" s="318" t="s">
        <v>56</v>
      </c>
      <c r="I7" s="181" t="s">
        <v>422</v>
      </c>
      <c r="J7" s="183" t="s">
        <v>56</v>
      </c>
      <c r="K7" s="319" t="s">
        <v>771</v>
      </c>
      <c r="L7" s="181"/>
      <c r="M7" s="181"/>
      <c r="N7" s="183" t="s">
        <v>56</v>
      </c>
      <c r="O7" s="319" t="s">
        <v>1281</v>
      </c>
      <c r="P7" s="181"/>
      <c r="Q7" s="181"/>
      <c r="R7" s="183" t="s">
        <v>56</v>
      </c>
      <c r="S7" s="319" t="s">
        <v>772</v>
      </c>
      <c r="T7" s="488"/>
      <c r="U7" s="488"/>
      <c r="V7" s="183" t="s">
        <v>56</v>
      </c>
      <c r="W7" s="319" t="s">
        <v>750</v>
      </c>
      <c r="X7" s="488"/>
      <c r="Y7" s="321"/>
      <c r="AB7" s="404"/>
    </row>
    <row r="8" spans="2:28">
      <c r="C8" s="323"/>
      <c r="D8" s="347"/>
      <c r="E8" s="322"/>
      <c r="F8" s="323"/>
      <c r="G8" s="324"/>
      <c r="H8" s="325"/>
      <c r="I8" s="404"/>
      <c r="J8" s="326" t="s">
        <v>55</v>
      </c>
      <c r="K8" s="415" t="s">
        <v>774</v>
      </c>
      <c r="L8" s="489"/>
      <c r="M8" s="489"/>
      <c r="N8" s="495"/>
      <c r="O8" s="496"/>
      <c r="P8" s="497"/>
      <c r="Q8" s="497"/>
      <c r="R8" s="495"/>
      <c r="S8" s="496"/>
      <c r="T8" s="497"/>
      <c r="U8" s="497"/>
      <c r="V8" s="329"/>
      <c r="W8" s="405"/>
      <c r="X8" s="327"/>
      <c r="Y8" s="328"/>
      <c r="AB8" s="404"/>
    </row>
    <row r="9" spans="2:28">
      <c r="C9" s="331" t="s">
        <v>665</v>
      </c>
      <c r="D9" s="332"/>
      <c r="E9" s="286" t="s">
        <v>663</v>
      </c>
      <c r="F9" s="331" t="s">
        <v>638</v>
      </c>
      <c r="G9" s="188"/>
      <c r="H9" s="318" t="s">
        <v>56</v>
      </c>
      <c r="I9" s="309" t="s">
        <v>777</v>
      </c>
      <c r="J9" s="183" t="s">
        <v>56</v>
      </c>
      <c r="K9" s="309" t="s">
        <v>778</v>
      </c>
      <c r="L9" s="309"/>
      <c r="M9" s="309"/>
      <c r="N9" s="309"/>
      <c r="O9" s="309"/>
      <c r="P9" s="309"/>
      <c r="Q9" s="309"/>
      <c r="R9" s="309"/>
      <c r="S9" s="309"/>
      <c r="T9" s="309"/>
      <c r="U9" s="309"/>
      <c r="V9" s="309"/>
      <c r="W9" s="309"/>
      <c r="X9" s="309"/>
      <c r="Y9" s="310"/>
    </row>
    <row r="10" spans="2:28">
      <c r="C10" s="331" t="s">
        <v>666</v>
      </c>
      <c r="D10" s="332"/>
      <c r="E10" s="286" t="s">
        <v>668</v>
      </c>
      <c r="F10" s="331" t="s">
        <v>48</v>
      </c>
      <c r="G10" s="188" t="s">
        <v>426</v>
      </c>
      <c r="H10" s="318" t="s">
        <v>56</v>
      </c>
      <c r="I10" s="309" t="s">
        <v>779</v>
      </c>
      <c r="J10" s="183" t="s">
        <v>56</v>
      </c>
      <c r="K10" s="309" t="s">
        <v>780</v>
      </c>
      <c r="L10" s="309"/>
      <c r="M10" s="309"/>
      <c r="N10" s="309"/>
      <c r="O10" s="309"/>
      <c r="P10" s="309"/>
      <c r="Q10" s="309"/>
      <c r="R10" s="309"/>
      <c r="S10" s="309"/>
      <c r="T10" s="309"/>
      <c r="U10" s="309"/>
      <c r="V10" s="309"/>
      <c r="W10" s="309"/>
      <c r="X10" s="309"/>
      <c r="Y10" s="310"/>
    </row>
    <row r="11" spans="2:28" s="465" customFormat="1">
      <c r="C11" s="463" t="s">
        <v>667</v>
      </c>
      <c r="D11" s="332"/>
      <c r="E11" s="471" t="s">
        <v>1258</v>
      </c>
      <c r="F11" s="463" t="s">
        <v>1282</v>
      </c>
      <c r="G11" s="478" t="s">
        <v>1262</v>
      </c>
      <c r="H11" s="479" t="s">
        <v>56</v>
      </c>
      <c r="I11" s="480" t="s">
        <v>779</v>
      </c>
      <c r="J11" s="492" t="s">
        <v>56</v>
      </c>
      <c r="K11" s="480" t="s">
        <v>780</v>
      </c>
      <c r="L11" s="309"/>
      <c r="M11" s="309"/>
      <c r="N11" s="309"/>
      <c r="O11" s="309"/>
      <c r="P11" s="309"/>
      <c r="Q11" s="309"/>
      <c r="R11" s="309"/>
      <c r="S11" s="309"/>
      <c r="T11" s="309"/>
      <c r="U11" s="309"/>
      <c r="V11" s="309"/>
      <c r="W11" s="309"/>
      <c r="X11" s="309"/>
      <c r="Y11" s="310"/>
    </row>
    <row r="12" spans="2:28" s="465" customFormat="1">
      <c r="C12" s="463" t="s">
        <v>1217</v>
      </c>
      <c r="D12" s="332"/>
      <c r="E12" s="471" t="s">
        <v>1258</v>
      </c>
      <c r="F12" s="463" t="s">
        <v>1266</v>
      </c>
      <c r="G12" s="478" t="s">
        <v>1262</v>
      </c>
      <c r="H12" s="479" t="s">
        <v>56</v>
      </c>
      <c r="I12" s="480" t="s">
        <v>422</v>
      </c>
      <c r="J12" s="492" t="s">
        <v>56</v>
      </c>
      <c r="K12" s="480" t="s">
        <v>423</v>
      </c>
      <c r="L12" s="309"/>
      <c r="M12" s="309"/>
      <c r="N12" s="309"/>
      <c r="O12" s="309"/>
      <c r="P12" s="309"/>
      <c r="Q12" s="309"/>
      <c r="R12" s="309"/>
      <c r="S12" s="309"/>
      <c r="T12" s="309"/>
      <c r="U12" s="309"/>
      <c r="V12" s="309"/>
      <c r="W12" s="309"/>
      <c r="X12" s="309"/>
      <c r="Y12" s="310"/>
    </row>
    <row r="13" spans="2:28">
      <c r="C13" s="331" t="s">
        <v>671</v>
      </c>
      <c r="D13" s="332"/>
      <c r="E13" s="471" t="s">
        <v>1261</v>
      </c>
      <c r="F13" s="463" t="s">
        <v>1334</v>
      </c>
      <c r="G13" s="478" t="s">
        <v>1262</v>
      </c>
      <c r="H13" s="479" t="s">
        <v>56</v>
      </c>
      <c r="I13" s="480" t="s">
        <v>744</v>
      </c>
      <c r="J13" s="492" t="s">
        <v>56</v>
      </c>
      <c r="K13" s="480" t="s">
        <v>1280</v>
      </c>
      <c r="L13" s="309"/>
      <c r="M13" s="309"/>
      <c r="N13" s="309"/>
      <c r="O13" s="309"/>
      <c r="P13" s="309"/>
      <c r="Q13" s="309"/>
      <c r="R13" s="309"/>
      <c r="S13" s="309"/>
      <c r="T13" s="309"/>
      <c r="U13" s="309"/>
      <c r="V13" s="309"/>
      <c r="W13" s="309"/>
      <c r="X13" s="309"/>
      <c r="Y13" s="310"/>
    </row>
    <row r="14" spans="2:28">
      <c r="C14" s="463" t="s">
        <v>671</v>
      </c>
      <c r="D14" s="332"/>
      <c r="E14" s="286" t="s">
        <v>663</v>
      </c>
      <c r="F14" s="463" t="s">
        <v>1335</v>
      </c>
      <c r="G14" s="478" t="s">
        <v>419</v>
      </c>
      <c r="H14" s="479" t="s">
        <v>56</v>
      </c>
      <c r="I14" s="480" t="s">
        <v>744</v>
      </c>
      <c r="J14" s="492" t="s">
        <v>56</v>
      </c>
      <c r="K14" s="480" t="s">
        <v>1280</v>
      </c>
      <c r="L14" s="309"/>
      <c r="M14" s="309"/>
      <c r="N14" s="309"/>
      <c r="O14" s="309"/>
      <c r="P14" s="309"/>
      <c r="Q14" s="309"/>
      <c r="R14" s="309"/>
      <c r="S14" s="309"/>
      <c r="T14" s="309"/>
      <c r="U14" s="309"/>
      <c r="V14" s="309"/>
      <c r="W14" s="309"/>
      <c r="X14" s="309"/>
      <c r="Y14" s="310"/>
    </row>
    <row r="15" spans="2:28" s="530" customFormat="1">
      <c r="C15" s="463" t="s">
        <v>1339</v>
      </c>
      <c r="D15" s="332"/>
      <c r="E15" s="471" t="s">
        <v>1340</v>
      </c>
      <c r="F15" s="463" t="s">
        <v>1341</v>
      </c>
      <c r="G15" s="478"/>
      <c r="H15" s="479" t="s">
        <v>56</v>
      </c>
      <c r="I15" s="480" t="s">
        <v>422</v>
      </c>
      <c r="J15" s="492" t="s">
        <v>56</v>
      </c>
      <c r="K15" s="480" t="s">
        <v>420</v>
      </c>
      <c r="L15" s="492" t="s">
        <v>56</v>
      </c>
      <c r="M15" s="480" t="s">
        <v>414</v>
      </c>
      <c r="N15" s="492" t="s">
        <v>56</v>
      </c>
      <c r="O15" s="480" t="s">
        <v>416</v>
      </c>
      <c r="P15" s="492" t="s">
        <v>56</v>
      </c>
      <c r="Q15" s="480" t="s">
        <v>417</v>
      </c>
      <c r="R15" s="309"/>
      <c r="S15" s="309"/>
      <c r="T15" s="309"/>
      <c r="U15" s="309"/>
      <c r="V15" s="309"/>
      <c r="W15" s="309"/>
      <c r="X15" s="309"/>
      <c r="Y15" s="310"/>
    </row>
    <row r="16" spans="2:28">
      <c r="C16" s="331" t="s">
        <v>673</v>
      </c>
      <c r="D16" s="332"/>
      <c r="E16" s="286" t="s">
        <v>668</v>
      </c>
      <c r="F16" s="331" t="s">
        <v>405</v>
      </c>
      <c r="G16" s="188" t="s">
        <v>426</v>
      </c>
      <c r="H16" s="318" t="s">
        <v>56</v>
      </c>
      <c r="I16" s="309" t="s">
        <v>782</v>
      </c>
      <c r="J16" s="183" t="s">
        <v>56</v>
      </c>
      <c r="K16" s="309" t="s">
        <v>781</v>
      </c>
      <c r="L16" s="309"/>
      <c r="M16" s="309"/>
      <c r="N16" s="309"/>
      <c r="O16" s="309"/>
      <c r="P16" s="309"/>
      <c r="Q16" s="309"/>
      <c r="R16" s="309"/>
      <c r="S16" s="309"/>
      <c r="T16" s="309"/>
      <c r="U16" s="309"/>
      <c r="V16" s="309"/>
      <c r="W16" s="309"/>
      <c r="X16" s="309"/>
      <c r="Y16" s="310"/>
    </row>
    <row r="17" spans="3:25">
      <c r="C17" s="331" t="s">
        <v>674</v>
      </c>
      <c r="D17" s="332"/>
      <c r="E17" s="286" t="s">
        <v>663</v>
      </c>
      <c r="F17" s="331" t="s">
        <v>406</v>
      </c>
      <c r="G17" s="188"/>
      <c r="H17" s="318" t="s">
        <v>56</v>
      </c>
      <c r="I17" s="309" t="s">
        <v>782</v>
      </c>
      <c r="J17" s="183" t="s">
        <v>56</v>
      </c>
      <c r="K17" s="309" t="s">
        <v>781</v>
      </c>
      <c r="L17" s="309"/>
      <c r="M17" s="309"/>
      <c r="N17" s="309"/>
      <c r="O17" s="309"/>
      <c r="P17" s="309"/>
      <c r="Q17" s="309"/>
      <c r="R17" s="309"/>
      <c r="S17" s="309"/>
      <c r="T17" s="309"/>
      <c r="U17" s="309"/>
      <c r="V17" s="309"/>
      <c r="W17" s="309"/>
      <c r="X17" s="309"/>
      <c r="Y17" s="310"/>
    </row>
    <row r="18" spans="3:25">
      <c r="C18" s="331" t="s">
        <v>675</v>
      </c>
      <c r="D18" s="332"/>
      <c r="E18" s="286" t="s">
        <v>663</v>
      </c>
      <c r="F18" s="331" t="s">
        <v>752</v>
      </c>
      <c r="G18" s="188"/>
      <c r="H18" s="318" t="s">
        <v>56</v>
      </c>
      <c r="I18" s="309" t="s">
        <v>782</v>
      </c>
      <c r="J18" s="183" t="s">
        <v>56</v>
      </c>
      <c r="K18" s="309" t="s">
        <v>781</v>
      </c>
      <c r="L18" s="309"/>
      <c r="M18" s="309"/>
      <c r="N18" s="309"/>
      <c r="O18" s="309"/>
      <c r="P18" s="309"/>
      <c r="Q18" s="309"/>
      <c r="R18" s="309"/>
      <c r="S18" s="309"/>
      <c r="T18" s="309"/>
      <c r="U18" s="309"/>
      <c r="V18" s="309"/>
      <c r="W18" s="309"/>
      <c r="X18" s="309"/>
      <c r="Y18" s="310"/>
    </row>
    <row r="19" spans="3:25" s="465" customFormat="1">
      <c r="C19" s="463" t="s">
        <v>1218</v>
      </c>
      <c r="D19" s="332"/>
      <c r="E19" s="471" t="s">
        <v>1260</v>
      </c>
      <c r="F19" s="463" t="s">
        <v>1219</v>
      </c>
      <c r="G19" s="188"/>
      <c r="H19" s="479" t="s">
        <v>56</v>
      </c>
      <c r="I19" s="480" t="s">
        <v>422</v>
      </c>
      <c r="J19" s="492" t="s">
        <v>56</v>
      </c>
      <c r="K19" s="480" t="s">
        <v>423</v>
      </c>
      <c r="L19" s="309"/>
      <c r="M19" s="309"/>
      <c r="N19" s="309"/>
      <c r="O19" s="309"/>
      <c r="P19" s="309"/>
      <c r="Q19" s="309"/>
      <c r="R19" s="309"/>
      <c r="S19" s="309"/>
      <c r="T19" s="309"/>
      <c r="U19" s="309"/>
      <c r="V19" s="309"/>
      <c r="W19" s="309"/>
      <c r="X19" s="309"/>
      <c r="Y19" s="310"/>
    </row>
    <row r="20" spans="3:25">
      <c r="C20" s="463" t="s">
        <v>677</v>
      </c>
      <c r="D20" s="332"/>
      <c r="E20" s="471" t="s">
        <v>686</v>
      </c>
      <c r="F20" s="331" t="s">
        <v>652</v>
      </c>
      <c r="G20" s="188"/>
      <c r="H20" s="318" t="s">
        <v>56</v>
      </c>
      <c r="I20" s="309" t="s">
        <v>782</v>
      </c>
      <c r="J20" s="183" t="s">
        <v>56</v>
      </c>
      <c r="K20" s="309" t="s">
        <v>781</v>
      </c>
      <c r="L20" s="309"/>
      <c r="M20" s="309"/>
      <c r="N20" s="309"/>
      <c r="O20" s="309"/>
      <c r="P20" s="309"/>
      <c r="Q20" s="309"/>
      <c r="R20" s="309"/>
      <c r="S20" s="309"/>
      <c r="T20" s="309"/>
      <c r="U20" s="309"/>
      <c r="V20" s="309"/>
      <c r="W20" s="309"/>
      <c r="X20" s="309"/>
      <c r="Y20" s="310"/>
    </row>
    <row r="21" spans="3:25">
      <c r="C21" s="463" t="s">
        <v>678</v>
      </c>
      <c r="D21" s="332"/>
      <c r="E21" s="286" t="s">
        <v>670</v>
      </c>
      <c r="F21" s="331" t="s">
        <v>653</v>
      </c>
      <c r="G21" s="188"/>
      <c r="H21" s="318" t="s">
        <v>56</v>
      </c>
      <c r="I21" s="309" t="s">
        <v>782</v>
      </c>
      <c r="J21" s="183" t="s">
        <v>56</v>
      </c>
      <c r="K21" s="309" t="s">
        <v>781</v>
      </c>
      <c r="L21" s="309"/>
      <c r="M21" s="309"/>
      <c r="N21" s="309"/>
      <c r="O21" s="309"/>
      <c r="P21" s="309"/>
      <c r="Q21" s="309"/>
      <c r="R21" s="309"/>
      <c r="S21" s="309"/>
      <c r="T21" s="309"/>
      <c r="U21" s="309"/>
      <c r="V21" s="309"/>
      <c r="W21" s="309"/>
      <c r="X21" s="309"/>
      <c r="Y21" s="310"/>
    </row>
    <row r="22" spans="3:25">
      <c r="C22" s="463" t="s">
        <v>1221</v>
      </c>
      <c r="D22" s="332"/>
      <c r="E22" s="286" t="s">
        <v>663</v>
      </c>
      <c r="F22" s="331" t="s">
        <v>49</v>
      </c>
      <c r="G22" s="188"/>
      <c r="H22" s="318" t="s">
        <v>56</v>
      </c>
      <c r="I22" s="309" t="s">
        <v>422</v>
      </c>
      <c r="J22" s="183" t="s">
        <v>56</v>
      </c>
      <c r="K22" s="309" t="s">
        <v>423</v>
      </c>
      <c r="L22" s="309"/>
      <c r="M22" s="309"/>
      <c r="N22" s="309"/>
      <c r="O22" s="309"/>
      <c r="P22" s="309"/>
      <c r="Q22" s="309"/>
      <c r="R22" s="309"/>
      <c r="S22" s="309"/>
      <c r="T22" s="309"/>
      <c r="U22" s="309"/>
      <c r="V22" s="309"/>
      <c r="W22" s="309"/>
      <c r="X22" s="309"/>
      <c r="Y22" s="310"/>
    </row>
    <row r="23" spans="3:25">
      <c r="C23" s="463" t="s">
        <v>1220</v>
      </c>
      <c r="D23" s="332"/>
      <c r="E23" s="286" t="s">
        <v>686</v>
      </c>
      <c r="F23" s="331" t="s">
        <v>753</v>
      </c>
      <c r="G23" s="188"/>
      <c r="H23" s="318" t="s">
        <v>56</v>
      </c>
      <c r="I23" s="309" t="s">
        <v>422</v>
      </c>
      <c r="J23" s="183" t="s">
        <v>56</v>
      </c>
      <c r="K23" s="309" t="s">
        <v>423</v>
      </c>
      <c r="L23" s="309"/>
      <c r="M23" s="309"/>
      <c r="N23" s="309"/>
      <c r="O23" s="309"/>
      <c r="P23" s="309"/>
      <c r="Q23" s="309"/>
      <c r="R23" s="309"/>
      <c r="S23" s="309"/>
      <c r="T23" s="309"/>
      <c r="U23" s="309"/>
      <c r="V23" s="309"/>
      <c r="W23" s="309"/>
      <c r="X23" s="309"/>
      <c r="Y23" s="310"/>
    </row>
    <row r="24" spans="3:25">
      <c r="C24" s="463" t="s">
        <v>1216</v>
      </c>
      <c r="D24" s="332"/>
      <c r="E24" s="286" t="s">
        <v>663</v>
      </c>
      <c r="F24" s="331" t="s">
        <v>1416</v>
      </c>
      <c r="G24" s="188"/>
      <c r="H24" s="318" t="s">
        <v>56</v>
      </c>
      <c r="I24" s="309" t="s">
        <v>422</v>
      </c>
      <c r="J24" s="183" t="s">
        <v>56</v>
      </c>
      <c r="K24" s="309" t="s">
        <v>423</v>
      </c>
      <c r="L24" s="309"/>
      <c r="M24" s="309"/>
      <c r="N24" s="309"/>
      <c r="O24" s="309"/>
      <c r="P24" s="309"/>
      <c r="Q24" s="309"/>
      <c r="R24" s="309"/>
      <c r="S24" s="309"/>
      <c r="T24" s="309"/>
      <c r="U24" s="309"/>
      <c r="V24" s="309"/>
      <c r="W24" s="309"/>
      <c r="X24" s="309"/>
      <c r="Y24" s="310"/>
    </row>
    <row r="25" spans="3:25">
      <c r="C25" s="463" t="s">
        <v>1216</v>
      </c>
      <c r="D25" s="332"/>
      <c r="E25" s="286" t="s">
        <v>663</v>
      </c>
      <c r="F25" s="331" t="s">
        <v>1417</v>
      </c>
      <c r="G25" s="188"/>
      <c r="H25" s="318" t="s">
        <v>56</v>
      </c>
      <c r="I25" s="309" t="s">
        <v>422</v>
      </c>
      <c r="J25" s="183" t="s">
        <v>56</v>
      </c>
      <c r="K25" s="309" t="s">
        <v>423</v>
      </c>
      <c r="L25" s="309"/>
      <c r="M25" s="309"/>
      <c r="N25" s="309"/>
      <c r="O25" s="309"/>
      <c r="P25" s="309"/>
      <c r="Q25" s="309"/>
      <c r="R25" s="309"/>
      <c r="S25" s="309"/>
      <c r="T25" s="309"/>
      <c r="U25" s="309"/>
      <c r="V25" s="309"/>
      <c r="W25" s="309"/>
      <c r="X25" s="309"/>
      <c r="Y25" s="310"/>
    </row>
    <row r="26" spans="3:25">
      <c r="C26" s="463" t="s">
        <v>1222</v>
      </c>
      <c r="D26" s="332"/>
      <c r="E26" s="286" t="s">
        <v>686</v>
      </c>
      <c r="F26" s="331" t="s">
        <v>1223</v>
      </c>
      <c r="G26" s="188" t="s">
        <v>426</v>
      </c>
      <c r="H26" s="318" t="s">
        <v>56</v>
      </c>
      <c r="I26" s="309" t="s">
        <v>422</v>
      </c>
      <c r="J26" s="183" t="s">
        <v>56</v>
      </c>
      <c r="K26" s="309" t="s">
        <v>423</v>
      </c>
      <c r="L26" s="309"/>
      <c r="M26" s="309"/>
      <c r="N26" s="309"/>
      <c r="O26" s="309"/>
      <c r="P26" s="309"/>
      <c r="Q26" s="309"/>
      <c r="R26" s="309"/>
      <c r="S26" s="309"/>
      <c r="T26" s="309"/>
      <c r="U26" s="309"/>
      <c r="V26" s="309"/>
      <c r="W26" s="309"/>
      <c r="X26" s="309"/>
      <c r="Y26" s="310"/>
    </row>
    <row r="27" spans="3:25">
      <c r="C27" s="463" t="s">
        <v>1224</v>
      </c>
      <c r="D27" s="332"/>
      <c r="E27" s="286" t="s">
        <v>668</v>
      </c>
      <c r="F27" s="331" t="s">
        <v>50</v>
      </c>
      <c r="G27" s="188"/>
      <c r="H27" s="318" t="s">
        <v>56</v>
      </c>
      <c r="I27" s="309" t="s">
        <v>422</v>
      </c>
      <c r="J27" s="183" t="s">
        <v>56</v>
      </c>
      <c r="K27" s="309" t="s">
        <v>423</v>
      </c>
      <c r="L27" s="309"/>
      <c r="M27" s="309"/>
      <c r="N27" s="309"/>
      <c r="O27" s="309"/>
      <c r="P27" s="309"/>
      <c r="Q27" s="309"/>
      <c r="R27" s="309"/>
      <c r="S27" s="309"/>
      <c r="T27" s="309"/>
      <c r="U27" s="309"/>
      <c r="V27" s="309"/>
      <c r="W27" s="309"/>
      <c r="X27" s="309"/>
      <c r="Y27" s="310"/>
    </row>
    <row r="28" spans="3:25">
      <c r="C28" s="463" t="s">
        <v>1225</v>
      </c>
      <c r="D28" s="332"/>
      <c r="E28" s="286" t="s">
        <v>668</v>
      </c>
      <c r="F28" s="331" t="s">
        <v>51</v>
      </c>
      <c r="G28" s="188"/>
      <c r="H28" s="318" t="s">
        <v>56</v>
      </c>
      <c r="I28" s="309" t="s">
        <v>422</v>
      </c>
      <c r="J28" s="176" t="s">
        <v>56</v>
      </c>
      <c r="K28" s="335" t="s">
        <v>420</v>
      </c>
      <c r="L28" s="176" t="s">
        <v>56</v>
      </c>
      <c r="M28" s="335" t="s">
        <v>414</v>
      </c>
      <c r="N28" s="309"/>
      <c r="O28" s="309"/>
      <c r="P28" s="309"/>
      <c r="Q28" s="309"/>
      <c r="R28" s="309"/>
      <c r="S28" s="309"/>
      <c r="T28" s="309"/>
      <c r="U28" s="309"/>
      <c r="V28" s="309"/>
      <c r="W28" s="309"/>
      <c r="X28" s="309"/>
      <c r="Y28" s="310"/>
    </row>
    <row r="29" spans="3:25">
      <c r="C29" s="463" t="s">
        <v>1226</v>
      </c>
      <c r="D29" s="332"/>
      <c r="E29" s="286" t="s">
        <v>668</v>
      </c>
      <c r="F29" s="331" t="s">
        <v>52</v>
      </c>
      <c r="G29" s="188"/>
      <c r="H29" s="318" t="s">
        <v>56</v>
      </c>
      <c r="I29" s="309" t="s">
        <v>422</v>
      </c>
      <c r="J29" s="183" t="s">
        <v>56</v>
      </c>
      <c r="K29" s="309" t="s">
        <v>423</v>
      </c>
      <c r="L29" s="309"/>
      <c r="M29" s="309"/>
      <c r="N29" s="309"/>
      <c r="O29" s="309"/>
      <c r="P29" s="309"/>
      <c r="Q29" s="309"/>
      <c r="R29" s="309"/>
      <c r="S29" s="309"/>
      <c r="T29" s="309"/>
      <c r="U29" s="309"/>
      <c r="V29" s="309"/>
      <c r="W29" s="309"/>
      <c r="X29" s="309"/>
      <c r="Y29" s="310"/>
    </row>
    <row r="30" spans="3:25">
      <c r="C30" s="463" t="s">
        <v>1227</v>
      </c>
      <c r="D30" s="332"/>
      <c r="E30" s="286" t="s">
        <v>686</v>
      </c>
      <c r="F30" s="331" t="s">
        <v>634</v>
      </c>
      <c r="G30" s="188" t="s">
        <v>426</v>
      </c>
      <c r="H30" s="318" t="s">
        <v>56</v>
      </c>
      <c r="I30" s="309" t="s">
        <v>422</v>
      </c>
      <c r="J30" s="183" t="s">
        <v>56</v>
      </c>
      <c r="K30" s="309" t="s">
        <v>423</v>
      </c>
      <c r="L30" s="309"/>
      <c r="M30" s="309"/>
      <c r="N30" s="309"/>
      <c r="O30" s="309"/>
      <c r="P30" s="309"/>
      <c r="Q30" s="309"/>
      <c r="R30" s="309"/>
      <c r="S30" s="309"/>
      <c r="T30" s="309"/>
      <c r="U30" s="309"/>
      <c r="V30" s="309"/>
      <c r="W30" s="309"/>
      <c r="X30" s="309"/>
      <c r="Y30" s="310"/>
    </row>
    <row r="31" spans="3:25">
      <c r="C31" s="463" t="s">
        <v>1228</v>
      </c>
      <c r="D31" s="332"/>
      <c r="E31" s="471" t="s">
        <v>668</v>
      </c>
      <c r="F31" s="331" t="s">
        <v>53</v>
      </c>
      <c r="G31" s="188"/>
      <c r="H31" s="318" t="s">
        <v>56</v>
      </c>
      <c r="I31" s="309" t="s">
        <v>422</v>
      </c>
      <c r="J31" s="183" t="s">
        <v>56</v>
      </c>
      <c r="K31" s="309" t="s">
        <v>423</v>
      </c>
      <c r="L31" s="309"/>
      <c r="M31" s="309"/>
      <c r="N31" s="309"/>
      <c r="O31" s="309"/>
      <c r="P31" s="309"/>
      <c r="Q31" s="309"/>
      <c r="R31" s="309"/>
      <c r="S31" s="309"/>
      <c r="T31" s="309"/>
      <c r="U31" s="309"/>
      <c r="V31" s="309"/>
      <c r="W31" s="309"/>
      <c r="X31" s="309"/>
      <c r="Y31" s="310"/>
    </row>
    <row r="32" spans="3:25">
      <c r="C32" s="463" t="s">
        <v>1229</v>
      </c>
      <c r="D32" s="332"/>
      <c r="E32" s="471" t="s">
        <v>668</v>
      </c>
      <c r="F32" s="463" t="s">
        <v>1353</v>
      </c>
      <c r="G32" s="478" t="s">
        <v>426</v>
      </c>
      <c r="H32" s="479" t="s">
        <v>56</v>
      </c>
      <c r="I32" s="480" t="s">
        <v>784</v>
      </c>
      <c r="J32" s="545"/>
      <c r="K32" s="480"/>
      <c r="L32" s="504" t="s">
        <v>55</v>
      </c>
      <c r="M32" s="480" t="s">
        <v>785</v>
      </c>
      <c r="N32" s="480"/>
      <c r="O32" s="480"/>
      <c r="P32" s="504" t="s">
        <v>55</v>
      </c>
      <c r="Q32" s="480" t="s">
        <v>921</v>
      </c>
      <c r="R32" s="480"/>
      <c r="S32" s="480"/>
      <c r="T32" s="480"/>
      <c r="U32" s="480"/>
      <c r="V32" s="480"/>
      <c r="W32" s="309"/>
      <c r="X32" s="309"/>
      <c r="Y32" s="310"/>
    </row>
    <row r="33" spans="3:25" s="530" customFormat="1">
      <c r="C33" s="463">
        <v>1</v>
      </c>
      <c r="D33" s="525"/>
      <c r="E33" s="471" t="s">
        <v>668</v>
      </c>
      <c r="F33" s="463" t="s">
        <v>1342</v>
      </c>
      <c r="G33" s="478"/>
      <c r="H33" s="479" t="s">
        <v>56</v>
      </c>
      <c r="I33" s="480" t="s">
        <v>422</v>
      </c>
      <c r="J33" s="492" t="s">
        <v>56</v>
      </c>
      <c r="K33" s="480" t="s">
        <v>423</v>
      </c>
      <c r="L33" s="480"/>
      <c r="M33" s="480"/>
      <c r="N33" s="480"/>
      <c r="O33" s="480"/>
      <c r="P33" s="480"/>
      <c r="Q33" s="480"/>
      <c r="R33" s="480"/>
      <c r="S33" s="480"/>
      <c r="T33" s="480"/>
      <c r="U33" s="480"/>
      <c r="V33" s="480"/>
      <c r="W33" s="480"/>
      <c r="X33" s="480"/>
      <c r="Y33" s="310"/>
    </row>
    <row r="34" spans="3:25" s="530" customFormat="1">
      <c r="C34" s="463">
        <v>2</v>
      </c>
      <c r="D34" s="525"/>
      <c r="E34" s="471" t="s">
        <v>668</v>
      </c>
      <c r="F34" s="463" t="s">
        <v>1343</v>
      </c>
      <c r="G34" s="478"/>
      <c r="H34" s="479" t="s">
        <v>56</v>
      </c>
      <c r="I34" s="480" t="s">
        <v>422</v>
      </c>
      <c r="J34" s="492" t="s">
        <v>56</v>
      </c>
      <c r="K34" s="480" t="s">
        <v>423</v>
      </c>
      <c r="L34" s="480"/>
      <c r="M34" s="480"/>
      <c r="N34" s="480"/>
      <c r="O34" s="480"/>
      <c r="P34" s="480"/>
      <c r="Q34" s="480"/>
      <c r="R34" s="480"/>
      <c r="S34" s="480"/>
      <c r="T34" s="480"/>
      <c r="U34" s="480"/>
      <c r="V34" s="480"/>
      <c r="W34" s="480"/>
      <c r="X34" s="480"/>
      <c r="Y34" s="310"/>
    </row>
    <row r="35" spans="3:25" s="530" customFormat="1">
      <c r="C35" s="463">
        <v>3</v>
      </c>
      <c r="D35" s="525"/>
      <c r="E35" s="471" t="s">
        <v>1340</v>
      </c>
      <c r="F35" s="463" t="s">
        <v>1344</v>
      </c>
      <c r="G35" s="478"/>
      <c r="H35" s="479" t="s">
        <v>56</v>
      </c>
      <c r="I35" s="480" t="s">
        <v>422</v>
      </c>
      <c r="J35" s="492" t="s">
        <v>56</v>
      </c>
      <c r="K35" s="480" t="s">
        <v>423</v>
      </c>
      <c r="L35" s="480"/>
      <c r="M35" s="480"/>
      <c r="N35" s="480"/>
      <c r="O35" s="480"/>
      <c r="P35" s="480"/>
      <c r="Q35" s="480"/>
      <c r="R35" s="480"/>
      <c r="S35" s="480"/>
      <c r="T35" s="480"/>
      <c r="U35" s="480"/>
      <c r="V35" s="480"/>
      <c r="W35" s="480"/>
      <c r="X35" s="480"/>
      <c r="Y35" s="310"/>
    </row>
    <row r="36" spans="3:25" s="530" customFormat="1">
      <c r="C36" s="463">
        <v>4</v>
      </c>
      <c r="D36" s="525"/>
      <c r="E36" s="471" t="s">
        <v>1340</v>
      </c>
      <c r="F36" s="463" t="s">
        <v>1345</v>
      </c>
      <c r="G36" s="478"/>
      <c r="H36" s="479" t="s">
        <v>56</v>
      </c>
      <c r="I36" s="480" t="s">
        <v>422</v>
      </c>
      <c r="J36" s="492" t="s">
        <v>56</v>
      </c>
      <c r="K36" s="480" t="s">
        <v>423</v>
      </c>
      <c r="L36" s="480"/>
      <c r="M36" s="480"/>
      <c r="N36" s="480"/>
      <c r="O36" s="480"/>
      <c r="P36" s="480"/>
      <c r="Q36" s="480"/>
      <c r="R36" s="480"/>
      <c r="S36" s="480"/>
      <c r="T36" s="480"/>
      <c r="U36" s="480"/>
      <c r="V36" s="480"/>
      <c r="W36" s="480"/>
      <c r="X36" s="480"/>
      <c r="Y36" s="310"/>
    </row>
    <row r="37" spans="3:25" s="530" customFormat="1">
      <c r="C37" s="463">
        <v>5</v>
      </c>
      <c r="D37" s="525"/>
      <c r="E37" s="471" t="s">
        <v>668</v>
      </c>
      <c r="F37" s="463" t="s">
        <v>1346</v>
      </c>
      <c r="G37" s="478"/>
      <c r="H37" s="479" t="s">
        <v>56</v>
      </c>
      <c r="I37" s="480" t="s">
        <v>422</v>
      </c>
      <c r="J37" s="492" t="s">
        <v>56</v>
      </c>
      <c r="K37" s="480" t="s">
        <v>423</v>
      </c>
      <c r="L37" s="480"/>
      <c r="M37" s="480"/>
      <c r="N37" s="480"/>
      <c r="O37" s="480"/>
      <c r="P37" s="480"/>
      <c r="Q37" s="480"/>
      <c r="R37" s="480"/>
      <c r="S37" s="480"/>
      <c r="T37" s="480"/>
      <c r="U37" s="480"/>
      <c r="V37" s="480"/>
      <c r="W37" s="480"/>
      <c r="X37" s="480"/>
      <c r="Y37" s="310"/>
    </row>
    <row r="38" spans="3:25" s="530" customFormat="1">
      <c r="C38" s="463">
        <v>6</v>
      </c>
      <c r="D38" s="525"/>
      <c r="E38" s="471" t="s">
        <v>668</v>
      </c>
      <c r="F38" s="463" t="s">
        <v>1347</v>
      </c>
      <c r="G38" s="478" t="s">
        <v>1330</v>
      </c>
      <c r="H38" s="479" t="s">
        <v>56</v>
      </c>
      <c r="I38" s="480" t="s">
        <v>422</v>
      </c>
      <c r="J38" s="492" t="s">
        <v>56</v>
      </c>
      <c r="K38" s="480" t="s">
        <v>423</v>
      </c>
      <c r="L38" s="480"/>
      <c r="M38" s="480"/>
      <c r="N38" s="480"/>
      <c r="O38" s="480"/>
      <c r="P38" s="480"/>
      <c r="Q38" s="480"/>
      <c r="R38" s="480"/>
      <c r="S38" s="480"/>
      <c r="T38" s="480"/>
      <c r="U38" s="480"/>
      <c r="V38" s="480"/>
      <c r="W38" s="480"/>
      <c r="X38" s="480"/>
      <c r="Y38" s="310"/>
    </row>
    <row r="39" spans="3:25" s="530" customFormat="1">
      <c r="C39" s="463">
        <v>7</v>
      </c>
      <c r="D39" s="525"/>
      <c r="E39" s="471" t="s">
        <v>1340</v>
      </c>
      <c r="F39" s="463" t="s">
        <v>1348</v>
      </c>
      <c r="G39" s="478" t="s">
        <v>1330</v>
      </c>
      <c r="H39" s="479" t="s">
        <v>56</v>
      </c>
      <c r="I39" s="480" t="s">
        <v>422</v>
      </c>
      <c r="J39" s="492" t="s">
        <v>56</v>
      </c>
      <c r="K39" s="480" t="s">
        <v>423</v>
      </c>
      <c r="L39" s="480"/>
      <c r="M39" s="480"/>
      <c r="N39" s="480"/>
      <c r="O39" s="480"/>
      <c r="P39" s="480"/>
      <c r="Q39" s="480"/>
      <c r="R39" s="480"/>
      <c r="S39" s="480"/>
      <c r="T39" s="480"/>
      <c r="U39" s="480"/>
      <c r="V39" s="480"/>
      <c r="W39" s="480"/>
      <c r="X39" s="480"/>
      <c r="Y39" s="310"/>
    </row>
    <row r="40" spans="3:25" s="530" customFormat="1">
      <c r="C40" s="463">
        <v>8</v>
      </c>
      <c r="D40" s="525"/>
      <c r="E40" s="471" t="s">
        <v>1340</v>
      </c>
      <c r="F40" s="463" t="s">
        <v>1349</v>
      </c>
      <c r="G40" s="478"/>
      <c r="H40" s="479" t="s">
        <v>56</v>
      </c>
      <c r="I40" s="480" t="s">
        <v>422</v>
      </c>
      <c r="J40" s="492" t="s">
        <v>56</v>
      </c>
      <c r="K40" s="480" t="s">
        <v>423</v>
      </c>
      <c r="L40" s="480"/>
      <c r="M40" s="480"/>
      <c r="N40" s="480"/>
      <c r="O40" s="480"/>
      <c r="P40" s="480"/>
      <c r="Q40" s="480"/>
      <c r="R40" s="480"/>
      <c r="S40" s="480"/>
      <c r="T40" s="480"/>
      <c r="U40" s="480"/>
      <c r="V40" s="480"/>
      <c r="W40" s="480"/>
      <c r="X40" s="480"/>
      <c r="Y40" s="310"/>
    </row>
    <row r="41" spans="3:25" s="530" customFormat="1">
      <c r="C41" s="966" t="s">
        <v>1352</v>
      </c>
      <c r="D41" s="967"/>
      <c r="E41" s="471" t="s">
        <v>668</v>
      </c>
      <c r="F41" s="463" t="s">
        <v>803</v>
      </c>
      <c r="G41" s="478" t="s">
        <v>419</v>
      </c>
      <c r="H41" s="479" t="s">
        <v>56</v>
      </c>
      <c r="I41" s="544" t="s">
        <v>923</v>
      </c>
      <c r="J41" s="492" t="s">
        <v>56</v>
      </c>
      <c r="K41" s="480" t="s">
        <v>1336</v>
      </c>
      <c r="L41" s="492" t="s">
        <v>56</v>
      </c>
      <c r="M41" s="480" t="s">
        <v>1337</v>
      </c>
      <c r="N41" s="543"/>
      <c r="O41" s="480"/>
      <c r="P41" s="504" t="s">
        <v>55</v>
      </c>
      <c r="Q41" s="480" t="s">
        <v>1338</v>
      </c>
      <c r="R41" s="309"/>
      <c r="S41" s="309"/>
      <c r="T41" s="504" t="s">
        <v>55</v>
      </c>
      <c r="U41" s="480" t="s">
        <v>1283</v>
      </c>
      <c r="V41" s="309"/>
      <c r="W41" s="309"/>
      <c r="X41" s="309"/>
      <c r="Y41" s="310"/>
    </row>
    <row r="42" spans="3:25" s="530" customFormat="1">
      <c r="C42" s="463">
        <v>14</v>
      </c>
      <c r="D42" s="332"/>
      <c r="E42" s="471" t="s">
        <v>668</v>
      </c>
      <c r="F42" s="463" t="s">
        <v>1350</v>
      </c>
      <c r="G42" s="478"/>
      <c r="H42" s="479" t="s">
        <v>56</v>
      </c>
      <c r="I42" s="480" t="s">
        <v>422</v>
      </c>
      <c r="J42" s="492" t="s">
        <v>56</v>
      </c>
      <c r="K42" s="480" t="s">
        <v>423</v>
      </c>
      <c r="L42" s="480"/>
      <c r="M42" s="480"/>
      <c r="N42" s="480"/>
      <c r="O42" s="480"/>
      <c r="P42" s="480"/>
      <c r="Q42" s="480"/>
      <c r="R42" s="480"/>
      <c r="S42" s="480"/>
      <c r="T42" s="480"/>
      <c r="U42" s="480"/>
      <c r="V42" s="480"/>
      <c r="W42" s="480"/>
      <c r="X42" s="309"/>
      <c r="Y42" s="310"/>
    </row>
    <row r="43" spans="3:25" s="530" customFormat="1">
      <c r="C43" s="463">
        <v>15</v>
      </c>
      <c r="D43" s="332"/>
      <c r="E43" s="471" t="s">
        <v>668</v>
      </c>
      <c r="F43" s="463" t="s">
        <v>1351</v>
      </c>
      <c r="G43" s="478" t="s">
        <v>1330</v>
      </c>
      <c r="H43" s="479" t="s">
        <v>56</v>
      </c>
      <c r="I43" s="480" t="s">
        <v>422</v>
      </c>
      <c r="J43" s="492" t="s">
        <v>56</v>
      </c>
      <c r="K43" s="480" t="s">
        <v>423</v>
      </c>
      <c r="L43" s="480"/>
      <c r="M43" s="480"/>
      <c r="N43" s="480"/>
      <c r="O43" s="480"/>
      <c r="P43" s="480"/>
      <c r="Q43" s="480"/>
      <c r="R43" s="480"/>
      <c r="S43" s="480"/>
      <c r="T43" s="480"/>
      <c r="U43" s="480"/>
      <c r="V43" s="480"/>
      <c r="W43" s="480"/>
      <c r="X43" s="309"/>
      <c r="Y43" s="310"/>
    </row>
    <row r="44" spans="3:25">
      <c r="C44" s="463" t="s">
        <v>1230</v>
      </c>
      <c r="D44" s="332"/>
      <c r="E44" s="286" t="s">
        <v>668</v>
      </c>
      <c r="F44" s="331" t="s">
        <v>758</v>
      </c>
      <c r="G44" s="188"/>
      <c r="H44" s="318" t="s">
        <v>56</v>
      </c>
      <c r="I44" s="309" t="s">
        <v>422</v>
      </c>
      <c r="J44" s="183" t="s">
        <v>56</v>
      </c>
      <c r="K44" s="309" t="s">
        <v>423</v>
      </c>
      <c r="L44" s="309"/>
      <c r="M44" s="309"/>
      <c r="N44" s="309"/>
      <c r="O44" s="309"/>
      <c r="P44" s="309"/>
      <c r="Q44" s="309"/>
      <c r="R44" s="309"/>
      <c r="S44" s="309"/>
      <c r="T44" s="309"/>
      <c r="U44" s="309"/>
      <c r="V44" s="309"/>
      <c r="W44" s="309"/>
      <c r="X44" s="309"/>
      <c r="Y44" s="310"/>
    </row>
    <row r="45" spans="3:25">
      <c r="C45" s="463" t="s">
        <v>1230</v>
      </c>
      <c r="D45" s="332"/>
      <c r="E45" s="286" t="s">
        <v>668</v>
      </c>
      <c r="F45" s="331" t="s">
        <v>759</v>
      </c>
      <c r="G45" s="188"/>
      <c r="H45" s="318" t="s">
        <v>56</v>
      </c>
      <c r="I45" s="309" t="s">
        <v>422</v>
      </c>
      <c r="J45" s="183" t="s">
        <v>56</v>
      </c>
      <c r="K45" s="309" t="s">
        <v>423</v>
      </c>
      <c r="L45" s="309"/>
      <c r="M45" s="309"/>
      <c r="N45" s="309"/>
      <c r="O45" s="309"/>
      <c r="P45" s="309"/>
      <c r="Q45" s="309"/>
      <c r="R45" s="309"/>
      <c r="S45" s="309"/>
      <c r="T45" s="309"/>
      <c r="U45" s="309"/>
      <c r="V45" s="309"/>
      <c r="W45" s="309"/>
      <c r="X45" s="309"/>
      <c r="Y45" s="310"/>
    </row>
    <row r="46" spans="3:25">
      <c r="C46" s="331" t="s">
        <v>690</v>
      </c>
      <c r="D46" s="332"/>
      <c r="E46" s="286" t="s">
        <v>663</v>
      </c>
      <c r="F46" s="331" t="s">
        <v>815</v>
      </c>
      <c r="G46" s="188" t="s">
        <v>426</v>
      </c>
      <c r="H46" s="318" t="s">
        <v>56</v>
      </c>
      <c r="I46" s="309" t="s">
        <v>422</v>
      </c>
      <c r="J46" s="176" t="s">
        <v>56</v>
      </c>
      <c r="K46" s="335" t="s">
        <v>420</v>
      </c>
      <c r="L46" s="176" t="s">
        <v>56</v>
      </c>
      <c r="M46" s="335" t="s">
        <v>414</v>
      </c>
      <c r="N46" s="309"/>
      <c r="O46" s="309"/>
      <c r="P46" s="309"/>
      <c r="Q46" s="309"/>
      <c r="R46" s="309"/>
      <c r="S46" s="309"/>
      <c r="T46" s="309"/>
      <c r="U46" s="309"/>
      <c r="V46" s="309"/>
      <c r="W46" s="309"/>
      <c r="X46" s="309"/>
      <c r="Y46" s="310"/>
    </row>
    <row r="47" spans="3:25">
      <c r="C47" s="331" t="s">
        <v>691</v>
      </c>
      <c r="D47" s="332"/>
      <c r="E47" s="286" t="s">
        <v>668</v>
      </c>
      <c r="F47" s="331" t="s">
        <v>54</v>
      </c>
      <c r="G47" s="188"/>
      <c r="H47" s="175" t="s">
        <v>56</v>
      </c>
      <c r="I47" s="309" t="s">
        <v>422</v>
      </c>
      <c r="J47" s="176" t="s">
        <v>56</v>
      </c>
      <c r="K47" s="309" t="s">
        <v>423</v>
      </c>
      <c r="L47" s="309"/>
      <c r="M47" s="309"/>
      <c r="N47" s="309"/>
      <c r="O47" s="309"/>
      <c r="P47" s="309"/>
      <c r="Q47" s="309"/>
      <c r="R47" s="309"/>
      <c r="S47" s="309"/>
      <c r="T47" s="309"/>
      <c r="U47" s="309"/>
      <c r="V47" s="309"/>
      <c r="W47" s="309"/>
      <c r="X47" s="309"/>
      <c r="Y47" s="310"/>
    </row>
    <row r="48" spans="3:25">
      <c r="C48" s="280" t="s">
        <v>692</v>
      </c>
      <c r="D48" s="281"/>
      <c r="E48" s="469" t="s">
        <v>668</v>
      </c>
      <c r="F48" s="470" t="s">
        <v>1231</v>
      </c>
      <c r="G48" s="282"/>
      <c r="H48" s="325" t="s">
        <v>56</v>
      </c>
      <c r="I48" s="307" t="s">
        <v>422</v>
      </c>
      <c r="J48" s="504" t="s">
        <v>56</v>
      </c>
      <c r="K48" s="494" t="s">
        <v>420</v>
      </c>
      <c r="L48" s="508" t="s">
        <v>56</v>
      </c>
      <c r="M48" s="522" t="s">
        <v>414</v>
      </c>
      <c r="N48" s="307"/>
      <c r="O48" s="307"/>
      <c r="P48" s="307"/>
      <c r="Q48" s="307"/>
      <c r="R48" s="307"/>
      <c r="S48" s="307"/>
      <c r="T48" s="307"/>
      <c r="U48" s="307"/>
      <c r="V48" s="307"/>
      <c r="W48" s="307"/>
      <c r="X48" s="307"/>
      <c r="Y48" s="308"/>
    </row>
    <row r="49" spans="2:26">
      <c r="C49" s="463" t="s">
        <v>1232</v>
      </c>
      <c r="D49" s="332"/>
      <c r="E49" s="286" t="s">
        <v>668</v>
      </c>
      <c r="F49" s="331" t="s">
        <v>761</v>
      </c>
      <c r="G49" s="478" t="s">
        <v>1262</v>
      </c>
      <c r="H49" s="318" t="s">
        <v>56</v>
      </c>
      <c r="I49" s="309" t="s">
        <v>422</v>
      </c>
      <c r="J49" s="183" t="s">
        <v>56</v>
      </c>
      <c r="K49" s="309" t="s">
        <v>423</v>
      </c>
      <c r="L49" s="309"/>
      <c r="M49" s="309"/>
      <c r="N49" s="309"/>
      <c r="O49" s="309"/>
      <c r="P49" s="309"/>
      <c r="Q49" s="309"/>
      <c r="R49" s="309"/>
      <c r="S49" s="309"/>
      <c r="T49" s="309"/>
      <c r="U49" s="309"/>
      <c r="V49" s="309"/>
      <c r="W49" s="309"/>
      <c r="X49" s="309"/>
      <c r="Y49" s="310"/>
    </row>
    <row r="50" spans="2:26" s="465" customFormat="1">
      <c r="C50" s="463" t="s">
        <v>1233</v>
      </c>
      <c r="D50" s="332"/>
      <c r="E50" s="471" t="s">
        <v>668</v>
      </c>
      <c r="F50" s="463" t="s">
        <v>1234</v>
      </c>
      <c r="G50" s="478" t="s">
        <v>1262</v>
      </c>
      <c r="H50" s="479" t="s">
        <v>56</v>
      </c>
      <c r="I50" s="480" t="s">
        <v>422</v>
      </c>
      <c r="J50" s="492" t="s">
        <v>56</v>
      </c>
      <c r="K50" s="480" t="s">
        <v>423</v>
      </c>
      <c r="L50" s="309"/>
      <c r="M50" s="309"/>
      <c r="N50" s="309"/>
      <c r="O50" s="309"/>
      <c r="P50" s="309"/>
      <c r="Q50" s="309"/>
      <c r="R50" s="309"/>
      <c r="S50" s="309"/>
      <c r="T50" s="309"/>
      <c r="U50" s="309"/>
      <c r="V50" s="309"/>
      <c r="W50" s="309"/>
      <c r="X50" s="309"/>
      <c r="Y50" s="310"/>
    </row>
    <row r="51" spans="2:26" s="465" customFormat="1">
      <c r="C51" s="463" t="s">
        <v>1235</v>
      </c>
      <c r="D51" s="332"/>
      <c r="E51" s="471" t="s">
        <v>1258</v>
      </c>
      <c r="F51" s="463" t="s">
        <v>1236</v>
      </c>
      <c r="G51" s="478" t="s">
        <v>1262</v>
      </c>
      <c r="H51" s="479" t="s">
        <v>56</v>
      </c>
      <c r="I51" s="480" t="s">
        <v>422</v>
      </c>
      <c r="J51" s="492" t="s">
        <v>56</v>
      </c>
      <c r="K51" s="480" t="s">
        <v>423</v>
      </c>
      <c r="L51" s="309"/>
      <c r="M51" s="309"/>
      <c r="N51" s="309"/>
      <c r="O51" s="309"/>
      <c r="P51" s="309"/>
      <c r="Q51" s="309"/>
      <c r="R51" s="309"/>
      <c r="S51" s="309"/>
      <c r="T51" s="309"/>
      <c r="U51" s="309"/>
      <c r="V51" s="309"/>
      <c r="W51" s="309"/>
      <c r="X51" s="309"/>
      <c r="Y51" s="310"/>
    </row>
    <row r="52" spans="2:26" s="465" customFormat="1">
      <c r="C52" s="463" t="s">
        <v>1237</v>
      </c>
      <c r="D52" s="332"/>
      <c r="E52" s="471" t="s">
        <v>668</v>
      </c>
      <c r="F52" s="463" t="s">
        <v>1238</v>
      </c>
      <c r="G52" s="188"/>
      <c r="H52" s="479" t="s">
        <v>56</v>
      </c>
      <c r="I52" s="480" t="s">
        <v>422</v>
      </c>
      <c r="J52" s="492" t="s">
        <v>56</v>
      </c>
      <c r="K52" s="480" t="s">
        <v>423</v>
      </c>
      <c r="L52" s="309"/>
      <c r="M52" s="309"/>
      <c r="N52" s="309"/>
      <c r="O52" s="309"/>
      <c r="P52" s="309"/>
      <c r="Q52" s="309"/>
      <c r="R52" s="309"/>
      <c r="S52" s="309"/>
      <c r="T52" s="309"/>
      <c r="U52" s="309"/>
      <c r="V52" s="309"/>
      <c r="W52" s="309"/>
      <c r="X52" s="309"/>
      <c r="Y52" s="310"/>
    </row>
    <row r="53" spans="2:26" s="465" customFormat="1">
      <c r="C53" s="463" t="s">
        <v>1239</v>
      </c>
      <c r="D53" s="332"/>
      <c r="E53" s="471" t="s">
        <v>1258</v>
      </c>
      <c r="F53" s="463" t="s">
        <v>1240</v>
      </c>
      <c r="G53" s="478" t="s">
        <v>1262</v>
      </c>
      <c r="H53" s="479" t="s">
        <v>56</v>
      </c>
      <c r="I53" s="480" t="s">
        <v>422</v>
      </c>
      <c r="J53" s="492" t="s">
        <v>56</v>
      </c>
      <c r="K53" s="480" t="s">
        <v>423</v>
      </c>
      <c r="L53" s="309"/>
      <c r="M53" s="309"/>
      <c r="N53" s="309"/>
      <c r="O53" s="309"/>
      <c r="P53" s="309"/>
      <c r="Q53" s="309"/>
      <c r="R53" s="309"/>
      <c r="S53" s="309"/>
      <c r="T53" s="309"/>
      <c r="U53" s="309"/>
      <c r="V53" s="309"/>
      <c r="W53" s="309"/>
      <c r="X53" s="309"/>
      <c r="Y53" s="310"/>
    </row>
    <row r="54" spans="2:26">
      <c r="C54" s="463" t="s">
        <v>1241</v>
      </c>
      <c r="D54" s="332"/>
      <c r="E54" s="286" t="s">
        <v>663</v>
      </c>
      <c r="F54" s="331" t="s">
        <v>635</v>
      </c>
      <c r="G54" s="188" t="s">
        <v>426</v>
      </c>
      <c r="H54" s="318" t="s">
        <v>56</v>
      </c>
      <c r="I54" s="309" t="s">
        <v>422</v>
      </c>
      <c r="J54" s="481" t="s">
        <v>56</v>
      </c>
      <c r="K54" s="482" t="s">
        <v>420</v>
      </c>
      <c r="L54" s="481" t="s">
        <v>56</v>
      </c>
      <c r="M54" s="482" t="s">
        <v>414</v>
      </c>
      <c r="N54" s="481" t="s">
        <v>56</v>
      </c>
      <c r="O54" s="482" t="s">
        <v>416</v>
      </c>
      <c r="P54" s="491"/>
      <c r="Q54" s="511"/>
      <c r="R54" s="184"/>
      <c r="S54" s="335"/>
      <c r="T54" s="309"/>
      <c r="U54" s="309"/>
      <c r="V54" s="309"/>
      <c r="W54" s="309"/>
      <c r="X54" s="309"/>
      <c r="Y54" s="310"/>
    </row>
    <row r="55" spans="2:26">
      <c r="C55" s="463" t="s">
        <v>1242</v>
      </c>
      <c r="D55" s="332"/>
      <c r="E55" s="286" t="s">
        <v>663</v>
      </c>
      <c r="F55" s="331" t="s">
        <v>636</v>
      </c>
      <c r="G55" s="188" t="s">
        <v>426</v>
      </c>
      <c r="H55" s="318" t="s">
        <v>56</v>
      </c>
      <c r="I55" s="309" t="s">
        <v>422</v>
      </c>
      <c r="J55" s="176" t="s">
        <v>56</v>
      </c>
      <c r="K55" s="335" t="s">
        <v>420</v>
      </c>
      <c r="L55" s="176" t="s">
        <v>56</v>
      </c>
      <c r="M55" s="335" t="s">
        <v>414</v>
      </c>
      <c r="N55" s="176" t="s">
        <v>56</v>
      </c>
      <c r="O55" s="335" t="s">
        <v>416</v>
      </c>
      <c r="P55" s="176" t="s">
        <v>56</v>
      </c>
      <c r="Q55" s="335" t="s">
        <v>417</v>
      </c>
      <c r="R55" s="176" t="s">
        <v>56</v>
      </c>
      <c r="S55" s="335" t="s">
        <v>418</v>
      </c>
      <c r="T55" s="309"/>
      <c r="U55" s="309"/>
      <c r="V55" s="309"/>
      <c r="W55" s="309"/>
      <c r="X55" s="309"/>
      <c r="Y55" s="310"/>
    </row>
    <row r="56" spans="2:26">
      <c r="C56" s="467" t="s">
        <v>1194</v>
      </c>
      <c r="D56" s="182"/>
      <c r="E56" s="286" t="s">
        <v>663</v>
      </c>
      <c r="F56" s="191" t="s">
        <v>1114</v>
      </c>
      <c r="G56" s="188" t="s">
        <v>426</v>
      </c>
      <c r="H56" s="318" t="s">
        <v>56</v>
      </c>
      <c r="I56" s="309" t="s">
        <v>422</v>
      </c>
      <c r="J56" s="176" t="s">
        <v>56</v>
      </c>
      <c r="K56" s="335" t="s">
        <v>420</v>
      </c>
      <c r="L56" s="176" t="s">
        <v>56</v>
      </c>
      <c r="M56" s="335" t="s">
        <v>414</v>
      </c>
      <c r="N56" s="190"/>
      <c r="O56" s="181"/>
      <c r="P56" s="190"/>
      <c r="Q56" s="181"/>
      <c r="R56" s="190"/>
      <c r="S56" s="181"/>
      <c r="T56" s="320"/>
      <c r="U56" s="320"/>
      <c r="V56" s="320"/>
      <c r="W56" s="320"/>
      <c r="X56" s="320"/>
      <c r="Y56" s="321"/>
    </row>
    <row r="57" spans="2:26">
      <c r="C57" s="177"/>
      <c r="D57" s="180"/>
      <c r="E57" s="287" t="s">
        <v>686</v>
      </c>
      <c r="F57" s="287" t="s">
        <v>637</v>
      </c>
      <c r="G57" s="189" t="s">
        <v>419</v>
      </c>
      <c r="H57" s="288" t="s">
        <v>56</v>
      </c>
      <c r="I57" s="178" t="s">
        <v>422</v>
      </c>
      <c r="J57" s="179" t="s">
        <v>56</v>
      </c>
      <c r="K57" s="178" t="s">
        <v>423</v>
      </c>
      <c r="L57" s="311"/>
      <c r="M57" s="311"/>
      <c r="N57" s="311"/>
      <c r="O57" s="311"/>
      <c r="P57" s="311"/>
      <c r="Q57" s="311"/>
      <c r="R57" s="311"/>
      <c r="S57" s="311"/>
      <c r="T57" s="311"/>
      <c r="U57" s="311"/>
      <c r="V57" s="311"/>
      <c r="W57" s="311"/>
      <c r="X57" s="311"/>
      <c r="Y57" s="312"/>
    </row>
    <row r="58" spans="2:26" ht="3.75" customHeight="1"/>
    <row r="59" spans="2:26" ht="14.25">
      <c r="B59" s="269" t="s">
        <v>858</v>
      </c>
      <c r="C59" s="269"/>
      <c r="D59" s="269"/>
      <c r="E59" s="269"/>
    </row>
    <row r="60" spans="2:26" ht="28.5">
      <c r="C60" s="362" t="s">
        <v>16</v>
      </c>
      <c r="D60" s="362" t="s">
        <v>798</v>
      </c>
      <c r="E60" s="284" t="s">
        <v>713</v>
      </c>
      <c r="F60" s="283" t="s">
        <v>47</v>
      </c>
      <c r="G60" s="276" t="s">
        <v>425</v>
      </c>
      <c r="H60" s="961" t="s">
        <v>618</v>
      </c>
      <c r="I60" s="962"/>
      <c r="J60" s="962"/>
      <c r="K60" s="962"/>
      <c r="L60" s="962"/>
      <c r="M60" s="962"/>
      <c r="N60" s="962"/>
      <c r="O60" s="962"/>
      <c r="P60" s="962"/>
      <c r="Q60" s="962"/>
      <c r="R60" s="962"/>
      <c r="S60" s="962"/>
      <c r="T60" s="962"/>
      <c r="U60" s="962"/>
      <c r="V60" s="962"/>
      <c r="W60" s="962"/>
      <c r="X60" s="962"/>
      <c r="Y60" s="963"/>
    </row>
    <row r="61" spans="2:26">
      <c r="C61" s="313"/>
      <c r="D61" s="313"/>
      <c r="E61" s="313" t="s">
        <v>663</v>
      </c>
      <c r="F61" s="171" t="s">
        <v>402</v>
      </c>
      <c r="G61" s="187" t="s">
        <v>426</v>
      </c>
      <c r="H61" s="505" t="s">
        <v>56</v>
      </c>
      <c r="I61" s="493" t="s">
        <v>882</v>
      </c>
      <c r="J61" s="505" t="s">
        <v>56</v>
      </c>
      <c r="K61" s="493" t="s">
        <v>883</v>
      </c>
      <c r="L61" s="506" t="s">
        <v>56</v>
      </c>
      <c r="M61" s="493" t="s">
        <v>1272</v>
      </c>
      <c r="N61" s="505" t="s">
        <v>56</v>
      </c>
      <c r="O61" s="493" t="s">
        <v>1273</v>
      </c>
      <c r="P61" s="498"/>
      <c r="Q61" s="498"/>
      <c r="R61" s="506" t="s">
        <v>56</v>
      </c>
      <c r="S61" s="493" t="s">
        <v>1274</v>
      </c>
      <c r="T61" s="334"/>
      <c r="U61" s="334"/>
      <c r="V61" s="506" t="s">
        <v>56</v>
      </c>
      <c r="W61" s="493" t="s">
        <v>1284</v>
      </c>
      <c r="X61" s="334"/>
      <c r="Y61" s="174"/>
    </row>
    <row r="62" spans="2:26">
      <c r="C62" s="294"/>
      <c r="D62" s="294"/>
      <c r="E62" s="294" t="s">
        <v>663</v>
      </c>
      <c r="F62" s="280" t="s">
        <v>768</v>
      </c>
      <c r="G62" s="282" t="s">
        <v>426</v>
      </c>
      <c r="H62" s="507" t="s">
        <v>56</v>
      </c>
      <c r="I62" s="494" t="s">
        <v>882</v>
      </c>
      <c r="J62" s="508" t="s">
        <v>56</v>
      </c>
      <c r="K62" s="494" t="s">
        <v>883</v>
      </c>
      <c r="L62" s="307"/>
      <c r="M62" s="307"/>
      <c r="N62" s="307"/>
      <c r="O62" s="307"/>
      <c r="P62" s="528"/>
      <c r="Q62" s="528"/>
      <c r="R62" s="528"/>
      <c r="S62" s="528"/>
      <c r="T62" s="528"/>
      <c r="U62" s="528"/>
      <c r="V62" s="528"/>
      <c r="W62" s="528"/>
      <c r="X62" s="528"/>
      <c r="Y62" s="281"/>
      <c r="Z62" s="528"/>
    </row>
    <row r="63" spans="2:26">
      <c r="C63" s="469" t="s">
        <v>849</v>
      </c>
      <c r="D63" s="469" t="s">
        <v>849</v>
      </c>
      <c r="E63" s="294" t="s">
        <v>663</v>
      </c>
      <c r="F63" s="470" t="s">
        <v>1285</v>
      </c>
      <c r="G63" s="282" t="s">
        <v>1330</v>
      </c>
      <c r="H63" s="507" t="s">
        <v>56</v>
      </c>
      <c r="I63" s="494" t="s">
        <v>882</v>
      </c>
      <c r="J63" s="507" t="s">
        <v>56</v>
      </c>
      <c r="K63" s="494" t="s">
        <v>883</v>
      </c>
      <c r="L63" s="508" t="s">
        <v>56</v>
      </c>
      <c r="M63" s="494" t="s">
        <v>1272</v>
      </c>
      <c r="N63" s="507" t="s">
        <v>56</v>
      </c>
      <c r="O63" s="494" t="s">
        <v>1273</v>
      </c>
      <c r="P63" s="498"/>
      <c r="Q63" s="498"/>
      <c r="R63" s="508" t="s">
        <v>56</v>
      </c>
      <c r="S63" s="494" t="s">
        <v>1274</v>
      </c>
      <c r="T63" s="528"/>
      <c r="U63" s="528"/>
      <c r="V63" s="508" t="s">
        <v>56</v>
      </c>
      <c r="W63" s="494" t="s">
        <v>1284</v>
      </c>
      <c r="X63" s="528"/>
      <c r="Y63" s="281"/>
    </row>
    <row r="64" spans="2:26">
      <c r="C64" s="469" t="s">
        <v>1286</v>
      </c>
      <c r="D64" s="363"/>
      <c r="E64" s="286" t="s">
        <v>663</v>
      </c>
      <c r="F64" s="463" t="s">
        <v>1287</v>
      </c>
      <c r="G64" s="188" t="s">
        <v>426</v>
      </c>
      <c r="H64" s="318" t="s">
        <v>56</v>
      </c>
      <c r="I64" s="309" t="s">
        <v>422</v>
      </c>
      <c r="J64" s="183" t="s">
        <v>56</v>
      </c>
      <c r="K64" s="309" t="s">
        <v>423</v>
      </c>
      <c r="L64" s="335"/>
      <c r="M64" s="335"/>
      <c r="N64" s="335"/>
      <c r="O64" s="335"/>
      <c r="P64" s="335"/>
      <c r="Q64" s="335"/>
      <c r="R64" s="335"/>
      <c r="S64" s="335"/>
      <c r="T64" s="335"/>
      <c r="U64" s="335"/>
      <c r="V64" s="335"/>
      <c r="W64" s="335"/>
      <c r="X64" s="335"/>
      <c r="Y64" s="332"/>
    </row>
    <row r="65" spans="3:25">
      <c r="C65" s="294" t="s">
        <v>767</v>
      </c>
      <c r="D65" s="294" t="s">
        <v>767</v>
      </c>
      <c r="E65" s="294" t="s">
        <v>663</v>
      </c>
      <c r="F65" s="280" t="s">
        <v>746</v>
      </c>
      <c r="G65" s="188" t="s">
        <v>426</v>
      </c>
      <c r="H65" s="175" t="s">
        <v>56</v>
      </c>
      <c r="I65" s="335" t="s">
        <v>744</v>
      </c>
      <c r="J65" s="176" t="s">
        <v>56</v>
      </c>
      <c r="K65" s="482" t="s">
        <v>1288</v>
      </c>
      <c r="L65" s="176" t="s">
        <v>56</v>
      </c>
      <c r="M65" s="482" t="s">
        <v>1277</v>
      </c>
      <c r="N65" s="176" t="s">
        <v>56</v>
      </c>
      <c r="O65" s="482" t="s">
        <v>1278</v>
      </c>
      <c r="P65" s="176" t="s">
        <v>56</v>
      </c>
      <c r="Q65" s="482" t="s">
        <v>1279</v>
      </c>
      <c r="R65" s="176" t="s">
        <v>56</v>
      </c>
      <c r="S65" s="482" t="s">
        <v>1280</v>
      </c>
      <c r="T65" s="307"/>
      <c r="U65" s="307"/>
      <c r="V65" s="307"/>
      <c r="W65" s="307"/>
      <c r="X65" s="307"/>
      <c r="Y65" s="308"/>
    </row>
    <row r="66" spans="3:25">
      <c r="C66" s="475" t="s">
        <v>1360</v>
      </c>
      <c r="D66" s="475" t="s">
        <v>767</v>
      </c>
      <c r="E66" s="316" t="s">
        <v>663</v>
      </c>
      <c r="F66" s="191" t="s">
        <v>747</v>
      </c>
      <c r="G66" s="317" t="s">
        <v>426</v>
      </c>
      <c r="H66" s="318" t="s">
        <v>56</v>
      </c>
      <c r="I66" s="181" t="s">
        <v>422</v>
      </c>
      <c r="J66" s="183" t="s">
        <v>56</v>
      </c>
      <c r="K66" s="289" t="s">
        <v>771</v>
      </c>
      <c r="L66" s="176" t="s">
        <v>55</v>
      </c>
      <c r="M66" s="509" t="s">
        <v>1281</v>
      </c>
      <c r="N66" s="176" t="s">
        <v>56</v>
      </c>
      <c r="O66" s="289" t="s">
        <v>772</v>
      </c>
      <c r="P66" s="499"/>
      <c r="Q66" s="499"/>
      <c r="R66" s="176" t="s">
        <v>56</v>
      </c>
      <c r="S66" s="289" t="s">
        <v>750</v>
      </c>
      <c r="T66" s="499"/>
      <c r="U66" s="499"/>
      <c r="V66" s="309"/>
      <c r="W66" s="309"/>
      <c r="X66" s="309"/>
      <c r="Y66" s="310"/>
    </row>
    <row r="67" spans="3:25">
      <c r="C67" s="286" t="s">
        <v>666</v>
      </c>
      <c r="D67" s="471" t="s">
        <v>665</v>
      </c>
      <c r="E67" s="286" t="s">
        <v>663</v>
      </c>
      <c r="F67" s="331" t="s">
        <v>638</v>
      </c>
      <c r="G67" s="478" t="s">
        <v>1330</v>
      </c>
      <c r="H67" s="318" t="s">
        <v>56</v>
      </c>
      <c r="I67" s="309" t="s">
        <v>698</v>
      </c>
      <c r="J67" s="183" t="s">
        <v>56</v>
      </c>
      <c r="K67" s="307" t="s">
        <v>695</v>
      </c>
      <c r="L67" s="338"/>
      <c r="M67" s="297"/>
      <c r="N67" s="402"/>
      <c r="O67" s="402"/>
      <c r="P67" s="402"/>
      <c r="Q67" s="402"/>
      <c r="R67" s="402"/>
      <c r="S67" s="402"/>
      <c r="T67" s="402"/>
      <c r="U67" s="402"/>
      <c r="V67" s="402"/>
      <c r="W67" s="402"/>
      <c r="X67" s="402"/>
      <c r="Y67" s="281"/>
    </row>
    <row r="68" spans="3:25">
      <c r="C68" s="286" t="s">
        <v>667</v>
      </c>
      <c r="D68" s="294" t="s">
        <v>666</v>
      </c>
      <c r="E68" s="286" t="s">
        <v>663</v>
      </c>
      <c r="F68" s="463" t="s">
        <v>1289</v>
      </c>
      <c r="G68" s="188" t="s">
        <v>426</v>
      </c>
      <c r="H68" s="175" t="s">
        <v>56</v>
      </c>
      <c r="I68" s="480" t="s">
        <v>744</v>
      </c>
      <c r="J68" s="176" t="s">
        <v>56</v>
      </c>
      <c r="K68" s="480" t="s">
        <v>1280</v>
      </c>
      <c r="L68" s="190"/>
      <c r="M68" s="297"/>
      <c r="N68" s="402"/>
      <c r="O68" s="402"/>
      <c r="P68" s="501"/>
      <c r="Q68" s="402"/>
      <c r="R68" s="402"/>
      <c r="S68" s="402"/>
      <c r="T68" s="402"/>
      <c r="U68" s="402"/>
      <c r="V68" s="402"/>
      <c r="W68" s="402"/>
      <c r="X68" s="402"/>
      <c r="Y68" s="281"/>
    </row>
    <row r="69" spans="3:25" s="500" customFormat="1">
      <c r="C69" s="471" t="s">
        <v>1355</v>
      </c>
      <c r="D69" s="469" t="s">
        <v>1356</v>
      </c>
      <c r="E69" s="469" t="s">
        <v>1290</v>
      </c>
      <c r="F69" s="463" t="s">
        <v>1354</v>
      </c>
      <c r="G69" s="188" t="s">
        <v>426</v>
      </c>
      <c r="H69" s="175" t="s">
        <v>56</v>
      </c>
      <c r="I69" s="480" t="s">
        <v>744</v>
      </c>
      <c r="J69" s="176" t="s">
        <v>56</v>
      </c>
      <c r="K69" s="480" t="s">
        <v>1280</v>
      </c>
      <c r="L69" s="190"/>
      <c r="M69" s="297"/>
      <c r="N69" s="498"/>
      <c r="O69" s="498"/>
      <c r="P69" s="501"/>
      <c r="Q69" s="498"/>
      <c r="R69" s="498"/>
      <c r="S69" s="498"/>
      <c r="T69" s="498"/>
      <c r="U69" s="498"/>
      <c r="V69" s="498"/>
      <c r="W69" s="498"/>
      <c r="X69" s="498"/>
      <c r="Y69" s="281"/>
    </row>
    <row r="70" spans="3:25">
      <c r="C70" s="471" t="s">
        <v>1217</v>
      </c>
      <c r="D70" s="469" t="s">
        <v>667</v>
      </c>
      <c r="E70" s="469" t="s">
        <v>1261</v>
      </c>
      <c r="F70" s="470" t="s">
        <v>1243</v>
      </c>
      <c r="G70" s="478"/>
      <c r="H70" s="490" t="s">
        <v>56</v>
      </c>
      <c r="I70" s="480" t="s">
        <v>422</v>
      </c>
      <c r="J70" s="481" t="s">
        <v>56</v>
      </c>
      <c r="K70" s="480" t="s">
        <v>423</v>
      </c>
      <c r="L70" s="184"/>
      <c r="M70" s="297"/>
      <c r="N70" s="501"/>
      <c r="O70" s="501"/>
      <c r="P70" s="501"/>
      <c r="Q70" s="501"/>
      <c r="R70" s="402"/>
      <c r="S70" s="402"/>
      <c r="T70" s="402"/>
      <c r="U70" s="402"/>
      <c r="V70" s="402"/>
      <c r="W70" s="402"/>
      <c r="X70" s="402"/>
      <c r="Y70" s="281"/>
    </row>
    <row r="71" spans="3:25">
      <c r="C71" s="471" t="s">
        <v>671</v>
      </c>
      <c r="D71" s="469" t="s">
        <v>669</v>
      </c>
      <c r="E71" s="294" t="s">
        <v>668</v>
      </c>
      <c r="F71" s="280" t="s">
        <v>54</v>
      </c>
      <c r="G71" s="282"/>
      <c r="H71" s="175" t="s">
        <v>56</v>
      </c>
      <c r="I71" s="309" t="s">
        <v>422</v>
      </c>
      <c r="J71" s="176" t="s">
        <v>56</v>
      </c>
      <c r="K71" s="309" t="s">
        <v>423</v>
      </c>
      <c r="L71" s="338"/>
      <c r="M71" s="297"/>
      <c r="N71" s="402"/>
      <c r="O71" s="402"/>
      <c r="P71" s="501"/>
      <c r="Q71" s="402"/>
      <c r="R71" s="402"/>
      <c r="S71" s="402"/>
      <c r="T71" s="402"/>
      <c r="U71" s="402"/>
      <c r="V71" s="402"/>
      <c r="W71" s="402"/>
      <c r="X71" s="402"/>
      <c r="Y71" s="281"/>
    </row>
    <row r="72" spans="3:25">
      <c r="C72" s="471" t="s">
        <v>672</v>
      </c>
      <c r="D72" s="469"/>
      <c r="E72" s="294" t="s">
        <v>663</v>
      </c>
      <c r="F72" s="280" t="s">
        <v>644</v>
      </c>
      <c r="G72" s="282"/>
      <c r="H72" s="175" t="s">
        <v>56</v>
      </c>
      <c r="I72" s="309" t="s">
        <v>422</v>
      </c>
      <c r="J72" s="176" t="s">
        <v>56</v>
      </c>
      <c r="K72" s="309" t="s">
        <v>423</v>
      </c>
      <c r="L72" s="338"/>
      <c r="M72" s="297"/>
      <c r="N72" s="402"/>
      <c r="O72" s="402"/>
      <c r="P72" s="402"/>
      <c r="Q72" s="402"/>
      <c r="R72" s="402"/>
      <c r="S72" s="402"/>
      <c r="T72" s="402"/>
      <c r="U72" s="402"/>
      <c r="V72" s="402"/>
      <c r="W72" s="402"/>
      <c r="X72" s="402"/>
      <c r="Y72" s="281"/>
    </row>
    <row r="73" spans="3:25">
      <c r="C73" s="471" t="s">
        <v>673</v>
      </c>
      <c r="D73" s="294" t="s">
        <v>671</v>
      </c>
      <c r="E73" s="294" t="s">
        <v>668</v>
      </c>
      <c r="F73" s="280" t="s">
        <v>642</v>
      </c>
      <c r="G73" s="282" t="s">
        <v>426</v>
      </c>
      <c r="H73" s="175" t="s">
        <v>56</v>
      </c>
      <c r="I73" s="309" t="s">
        <v>422</v>
      </c>
      <c r="J73" s="176" t="s">
        <v>56</v>
      </c>
      <c r="K73" s="309" t="s">
        <v>423</v>
      </c>
      <c r="L73" s="338"/>
      <c r="M73" s="297"/>
      <c r="N73" s="402"/>
      <c r="O73" s="402"/>
      <c r="P73" s="402"/>
      <c r="Q73" s="402"/>
      <c r="R73" s="402"/>
      <c r="S73" s="402"/>
      <c r="T73" s="402"/>
      <c r="U73" s="402"/>
      <c r="V73" s="402"/>
      <c r="W73" s="402"/>
      <c r="X73" s="402"/>
      <c r="Y73" s="281"/>
    </row>
    <row r="74" spans="3:25">
      <c r="C74" s="471" t="s">
        <v>674</v>
      </c>
      <c r="D74" s="469" t="s">
        <v>672</v>
      </c>
      <c r="E74" s="294" t="s">
        <v>663</v>
      </c>
      <c r="F74" s="280" t="s">
        <v>643</v>
      </c>
      <c r="G74" s="282" t="s">
        <v>426</v>
      </c>
      <c r="H74" s="318" t="s">
        <v>56</v>
      </c>
      <c r="I74" s="309" t="s">
        <v>839</v>
      </c>
      <c r="J74" s="183" t="s">
        <v>56</v>
      </c>
      <c r="K74" s="309" t="s">
        <v>695</v>
      </c>
      <c r="L74" s="338"/>
      <c r="M74" s="297"/>
      <c r="N74" s="402"/>
      <c r="O74" s="402"/>
      <c r="P74" s="402"/>
      <c r="Q74" s="402"/>
      <c r="R74" s="402"/>
      <c r="S74" s="402"/>
      <c r="T74" s="402"/>
      <c r="U74" s="402"/>
      <c r="V74" s="402"/>
      <c r="W74" s="402"/>
      <c r="X74" s="402"/>
      <c r="Y74" s="281"/>
    </row>
    <row r="75" spans="3:25">
      <c r="C75" s="471" t="s">
        <v>675</v>
      </c>
      <c r="D75" s="469" t="s">
        <v>673</v>
      </c>
      <c r="E75" s="286" t="s">
        <v>663</v>
      </c>
      <c r="F75" s="331" t="s">
        <v>792</v>
      </c>
      <c r="G75" s="188"/>
      <c r="H75" s="175" t="s">
        <v>56</v>
      </c>
      <c r="I75" s="309" t="s">
        <v>422</v>
      </c>
      <c r="J75" s="176" t="s">
        <v>56</v>
      </c>
      <c r="K75" s="309" t="s">
        <v>423</v>
      </c>
      <c r="L75" s="338"/>
      <c r="M75" s="297"/>
      <c r="N75" s="402"/>
      <c r="O75" s="402"/>
      <c r="P75" s="402"/>
      <c r="Q75" s="402"/>
      <c r="R75" s="402"/>
      <c r="S75" s="402"/>
      <c r="T75" s="402"/>
      <c r="U75" s="402"/>
      <c r="V75" s="402"/>
      <c r="W75" s="402"/>
      <c r="X75" s="402"/>
      <c r="Y75" s="281"/>
    </row>
    <row r="76" spans="3:25">
      <c r="C76" s="471" t="s">
        <v>677</v>
      </c>
      <c r="D76" s="469" t="s">
        <v>675</v>
      </c>
      <c r="E76" s="294" t="s">
        <v>663</v>
      </c>
      <c r="F76" s="280" t="s">
        <v>793</v>
      </c>
      <c r="G76" s="282"/>
      <c r="H76" s="175" t="s">
        <v>56</v>
      </c>
      <c r="I76" s="309" t="s">
        <v>422</v>
      </c>
      <c r="J76" s="176" t="s">
        <v>56</v>
      </c>
      <c r="K76" s="309" t="s">
        <v>423</v>
      </c>
      <c r="L76" s="338"/>
      <c r="M76" s="297"/>
      <c r="N76" s="402"/>
      <c r="O76" s="402"/>
      <c r="P76" s="402"/>
      <c r="Q76" s="402"/>
      <c r="R76" s="402"/>
      <c r="S76" s="402"/>
      <c r="T76" s="402"/>
      <c r="U76" s="402"/>
      <c r="V76" s="402"/>
      <c r="W76" s="402"/>
      <c r="X76" s="402"/>
      <c r="Y76" s="281"/>
    </row>
    <row r="77" spans="3:25">
      <c r="C77" s="469" t="s">
        <v>1247</v>
      </c>
      <c r="D77" s="483" t="s">
        <v>1363</v>
      </c>
      <c r="E77" s="294" t="s">
        <v>686</v>
      </c>
      <c r="F77" s="280" t="s">
        <v>813</v>
      </c>
      <c r="G77" s="282" t="s">
        <v>426</v>
      </c>
      <c r="H77" s="175" t="s">
        <v>56</v>
      </c>
      <c r="I77" s="309" t="s">
        <v>422</v>
      </c>
      <c r="J77" s="176" t="s">
        <v>56</v>
      </c>
      <c r="K77" s="309" t="s">
        <v>423</v>
      </c>
      <c r="L77" s="338"/>
      <c r="M77" s="297"/>
      <c r="N77" s="402"/>
      <c r="O77" s="402"/>
      <c r="P77" s="402"/>
      <c r="Q77" s="402"/>
      <c r="R77" s="402"/>
      <c r="S77" s="402"/>
      <c r="T77" s="402"/>
      <c r="U77" s="402"/>
      <c r="V77" s="402"/>
      <c r="W77" s="402"/>
      <c r="X77" s="402"/>
      <c r="Y77" s="281"/>
    </row>
    <row r="78" spans="3:25">
      <c r="C78" s="469" t="s">
        <v>1248</v>
      </c>
      <c r="D78" s="483" t="s">
        <v>1364</v>
      </c>
      <c r="E78" s="286" t="s">
        <v>668</v>
      </c>
      <c r="F78" s="331" t="s">
        <v>1418</v>
      </c>
      <c r="G78" s="188"/>
      <c r="H78" s="175" t="s">
        <v>56</v>
      </c>
      <c r="I78" s="309" t="s">
        <v>422</v>
      </c>
      <c r="J78" s="176" t="s">
        <v>56</v>
      </c>
      <c r="K78" s="309" t="s">
        <v>423</v>
      </c>
      <c r="L78" s="184"/>
      <c r="M78" s="335"/>
      <c r="N78" s="184"/>
      <c r="O78" s="335"/>
      <c r="P78" s="184"/>
      <c r="Q78" s="335"/>
      <c r="R78" s="184"/>
      <c r="S78" s="335"/>
      <c r="T78" s="184"/>
      <c r="U78" s="335"/>
      <c r="V78" s="184"/>
      <c r="W78" s="335"/>
      <c r="X78" s="184"/>
      <c r="Y78" s="332"/>
    </row>
    <row r="79" spans="3:25" s="465" customFormat="1">
      <c r="C79" s="469" t="s">
        <v>1249</v>
      </c>
      <c r="D79" s="483" t="s">
        <v>1365</v>
      </c>
      <c r="E79" s="471" t="s">
        <v>1245</v>
      </c>
      <c r="F79" s="463" t="s">
        <v>1244</v>
      </c>
      <c r="G79" s="478" t="s">
        <v>1246</v>
      </c>
      <c r="H79" s="479" t="s">
        <v>56</v>
      </c>
      <c r="I79" s="480" t="s">
        <v>422</v>
      </c>
      <c r="J79" s="481" t="s">
        <v>56</v>
      </c>
      <c r="K79" s="482" t="s">
        <v>420</v>
      </c>
      <c r="L79" s="481" t="s">
        <v>56</v>
      </c>
      <c r="M79" s="482" t="s">
        <v>414</v>
      </c>
      <c r="N79" s="184"/>
      <c r="O79" s="466"/>
      <c r="P79" s="184"/>
      <c r="Q79" s="466"/>
      <c r="R79" s="184"/>
      <c r="S79" s="466"/>
      <c r="T79" s="184"/>
      <c r="U79" s="466"/>
      <c r="V79" s="184"/>
      <c r="W79" s="466"/>
      <c r="X79" s="184"/>
      <c r="Y79" s="332"/>
    </row>
    <row r="80" spans="3:25" s="465" customFormat="1">
      <c r="C80" s="469" t="s">
        <v>1250</v>
      </c>
      <c r="D80" s="469"/>
      <c r="E80" s="471" t="s">
        <v>668</v>
      </c>
      <c r="F80" s="463" t="s">
        <v>1231</v>
      </c>
      <c r="G80" s="478" t="s">
        <v>1262</v>
      </c>
      <c r="H80" s="479" t="s">
        <v>56</v>
      </c>
      <c r="I80" s="480" t="s">
        <v>422</v>
      </c>
      <c r="J80" s="481" t="s">
        <v>56</v>
      </c>
      <c r="K80" s="482" t="s">
        <v>420</v>
      </c>
      <c r="L80" s="481" t="s">
        <v>56</v>
      </c>
      <c r="M80" s="482" t="s">
        <v>414</v>
      </c>
      <c r="N80" s="184"/>
      <c r="O80" s="466"/>
      <c r="P80" s="184"/>
      <c r="Q80" s="466"/>
      <c r="R80" s="184"/>
      <c r="S80" s="466"/>
      <c r="T80" s="184"/>
      <c r="U80" s="466"/>
      <c r="V80" s="184"/>
      <c r="W80" s="466"/>
      <c r="X80" s="184"/>
      <c r="Y80" s="332"/>
    </row>
    <row r="81" spans="2:25" s="465" customFormat="1">
      <c r="C81" s="469" t="s">
        <v>1251</v>
      </c>
      <c r="D81" s="483" t="s">
        <v>1366</v>
      </c>
      <c r="E81" s="471" t="s">
        <v>668</v>
      </c>
      <c r="F81" s="463" t="s">
        <v>1357</v>
      </c>
      <c r="G81" s="478" t="s">
        <v>419</v>
      </c>
      <c r="H81" s="479" t="s">
        <v>56</v>
      </c>
      <c r="I81" s="480" t="s">
        <v>1291</v>
      </c>
      <c r="J81" s="510"/>
      <c r="K81" s="482"/>
      <c r="L81" s="481" t="s">
        <v>56</v>
      </c>
      <c r="M81" s="509" t="s">
        <v>1292</v>
      </c>
      <c r="N81" s="184"/>
      <c r="O81" s="466"/>
      <c r="P81" s="326" t="s">
        <v>55</v>
      </c>
      <c r="Q81" s="480" t="s">
        <v>921</v>
      </c>
      <c r="R81" s="309"/>
      <c r="S81" s="309"/>
      <c r="T81" s="309"/>
      <c r="U81" s="466"/>
      <c r="V81" s="184"/>
      <c r="W81" s="466"/>
      <c r="X81" s="184"/>
      <c r="Y81" s="332"/>
    </row>
    <row r="82" spans="2:25" s="502" customFormat="1">
      <c r="C82" s="469" t="s">
        <v>1251</v>
      </c>
      <c r="D82" s="483" t="s">
        <v>1366</v>
      </c>
      <c r="E82" s="471" t="s">
        <v>668</v>
      </c>
      <c r="F82" s="463" t="s">
        <v>1293</v>
      </c>
      <c r="G82" s="478" t="s">
        <v>1294</v>
      </c>
      <c r="H82" s="490" t="s">
        <v>56</v>
      </c>
      <c r="I82" s="544" t="s">
        <v>923</v>
      </c>
      <c r="J82" s="481" t="s">
        <v>56</v>
      </c>
      <c r="K82" s="482" t="s">
        <v>924</v>
      </c>
      <c r="L82" s="481" t="s">
        <v>56</v>
      </c>
      <c r="M82" s="482" t="s">
        <v>1358</v>
      </c>
      <c r="N82" s="481" t="s">
        <v>56</v>
      </c>
      <c r="O82" s="482" t="s">
        <v>1359</v>
      </c>
      <c r="P82" s="481" t="s">
        <v>56</v>
      </c>
      <c r="Q82" s="482" t="s">
        <v>1283</v>
      </c>
      <c r="R82" s="510"/>
      <c r="S82" s="511"/>
      <c r="T82" s="309"/>
      <c r="U82" s="503"/>
      <c r="V82" s="184"/>
      <c r="W82" s="503"/>
      <c r="X82" s="184"/>
      <c r="Y82" s="332"/>
    </row>
    <row r="83" spans="2:25">
      <c r="C83" s="469" t="s">
        <v>1252</v>
      </c>
      <c r="D83" s="483" t="s">
        <v>1367</v>
      </c>
      <c r="E83" s="286" t="s">
        <v>663</v>
      </c>
      <c r="F83" s="331" t="s">
        <v>635</v>
      </c>
      <c r="G83" s="188" t="s">
        <v>426</v>
      </c>
      <c r="H83" s="318" t="s">
        <v>56</v>
      </c>
      <c r="I83" s="309" t="s">
        <v>422</v>
      </c>
      <c r="J83" s="481" t="s">
        <v>56</v>
      </c>
      <c r="K83" s="482" t="s">
        <v>420</v>
      </c>
      <c r="L83" s="481" t="s">
        <v>56</v>
      </c>
      <c r="M83" s="482" t="s">
        <v>414</v>
      </c>
      <c r="N83" s="481" t="s">
        <v>56</v>
      </c>
      <c r="O83" s="482" t="s">
        <v>416</v>
      </c>
      <c r="P83" s="510"/>
      <c r="Q83" s="335"/>
      <c r="R83" s="184"/>
      <c r="S83" s="335"/>
      <c r="T83" s="309"/>
      <c r="U83" s="335"/>
      <c r="V83" s="335"/>
      <c r="W83" s="335"/>
      <c r="X83" s="335"/>
      <c r="Y83" s="332"/>
    </row>
    <row r="84" spans="2:25" s="530" customFormat="1">
      <c r="C84" s="469" t="s">
        <v>1361</v>
      </c>
      <c r="D84" s="559" t="s">
        <v>1368</v>
      </c>
      <c r="E84" s="471" t="s">
        <v>1340</v>
      </c>
      <c r="F84" s="463" t="s">
        <v>1362</v>
      </c>
      <c r="G84" s="478" t="s">
        <v>419</v>
      </c>
      <c r="H84" s="175" t="s">
        <v>56</v>
      </c>
      <c r="I84" s="309" t="s">
        <v>422</v>
      </c>
      <c r="J84" s="176" t="s">
        <v>56</v>
      </c>
      <c r="K84" s="309" t="s">
        <v>423</v>
      </c>
      <c r="L84" s="184"/>
      <c r="M84" s="531"/>
      <c r="N84" s="184"/>
      <c r="O84" s="531"/>
      <c r="P84" s="184"/>
      <c r="Q84" s="531"/>
      <c r="R84" s="184"/>
      <c r="S84" s="531"/>
      <c r="T84" s="320"/>
      <c r="U84" s="533"/>
      <c r="V84" s="533"/>
      <c r="W84" s="533"/>
      <c r="X84" s="533"/>
      <c r="Y84" s="182"/>
    </row>
    <row r="85" spans="2:25">
      <c r="C85" s="471" t="s">
        <v>1253</v>
      </c>
      <c r="D85" s="483" t="s">
        <v>1369</v>
      </c>
      <c r="E85" s="286" t="s">
        <v>663</v>
      </c>
      <c r="F85" s="331" t="s">
        <v>794</v>
      </c>
      <c r="G85" s="188" t="s">
        <v>426</v>
      </c>
      <c r="H85" s="175" t="s">
        <v>56</v>
      </c>
      <c r="I85" s="309" t="s">
        <v>422</v>
      </c>
      <c r="J85" s="176" t="s">
        <v>56</v>
      </c>
      <c r="K85" s="335" t="s">
        <v>420</v>
      </c>
      <c r="L85" s="176" t="s">
        <v>56</v>
      </c>
      <c r="M85" s="335" t="s">
        <v>414</v>
      </c>
      <c r="N85" s="176" t="s">
        <v>56</v>
      </c>
      <c r="O85" s="335" t="s">
        <v>416</v>
      </c>
      <c r="P85" s="176" t="s">
        <v>56</v>
      </c>
      <c r="Q85" s="335" t="s">
        <v>417</v>
      </c>
      <c r="R85" s="176" t="s">
        <v>56</v>
      </c>
      <c r="S85" s="335" t="s">
        <v>418</v>
      </c>
      <c r="T85" s="320"/>
      <c r="U85" s="181"/>
      <c r="V85" s="181"/>
      <c r="W85" s="181"/>
      <c r="X85" s="181"/>
      <c r="Y85" s="182"/>
    </row>
    <row r="86" spans="2:25">
      <c r="C86" s="472" t="s">
        <v>1254</v>
      </c>
      <c r="D86" s="484" t="s">
        <v>1368</v>
      </c>
      <c r="E86" s="287" t="s">
        <v>663</v>
      </c>
      <c r="F86" s="411" t="s">
        <v>1117</v>
      </c>
      <c r="G86" s="410" t="s">
        <v>426</v>
      </c>
      <c r="H86" s="350" t="s">
        <v>56</v>
      </c>
      <c r="I86" s="340" t="s">
        <v>422</v>
      </c>
      <c r="J86" s="407" t="s">
        <v>56</v>
      </c>
      <c r="K86" s="409" t="s">
        <v>420</v>
      </c>
      <c r="L86" s="407" t="s">
        <v>56</v>
      </c>
      <c r="M86" s="409" t="s">
        <v>414</v>
      </c>
      <c r="N86" s="408"/>
      <c r="O86" s="409"/>
      <c r="P86" s="408"/>
      <c r="Q86" s="409"/>
      <c r="R86" s="408"/>
      <c r="S86" s="409"/>
      <c r="T86" s="311"/>
      <c r="U86" s="178"/>
      <c r="V86" s="178"/>
      <c r="W86" s="178"/>
      <c r="X86" s="178"/>
      <c r="Y86" s="180"/>
    </row>
    <row r="87" spans="2:25" ht="7.5" customHeight="1"/>
    <row r="88" spans="2:25" s="530" customFormat="1" ht="14.25">
      <c r="B88" s="269" t="s">
        <v>859</v>
      </c>
      <c r="G88" s="186"/>
    </row>
    <row r="89" spans="2:25" s="530" customFormat="1" ht="28.5">
      <c r="C89" s="285" t="s">
        <v>819</v>
      </c>
      <c r="D89" s="285" t="s">
        <v>798</v>
      </c>
      <c r="E89" s="284" t="s">
        <v>713</v>
      </c>
      <c r="F89" s="529" t="s">
        <v>47</v>
      </c>
      <c r="G89" s="185" t="s">
        <v>425</v>
      </c>
      <c r="H89" s="961" t="s">
        <v>618</v>
      </c>
      <c r="I89" s="962"/>
      <c r="J89" s="962"/>
      <c r="K89" s="962"/>
      <c r="L89" s="962"/>
      <c r="M89" s="962"/>
      <c r="N89" s="962"/>
      <c r="O89" s="962"/>
      <c r="P89" s="962"/>
      <c r="Q89" s="962"/>
      <c r="R89" s="962"/>
      <c r="S89" s="962"/>
      <c r="T89" s="962"/>
      <c r="U89" s="962"/>
      <c r="V89" s="962"/>
      <c r="W89" s="962"/>
      <c r="X89" s="962"/>
      <c r="Y89" s="963"/>
    </row>
    <row r="90" spans="2:25" s="530" customFormat="1">
      <c r="C90" s="313" t="s">
        <v>843</v>
      </c>
      <c r="D90" s="313"/>
      <c r="E90" s="313" t="s">
        <v>663</v>
      </c>
      <c r="F90" s="171" t="s">
        <v>821</v>
      </c>
      <c r="G90" s="187" t="s">
        <v>426</v>
      </c>
      <c r="H90" s="175" t="s">
        <v>56</v>
      </c>
      <c r="I90" s="314" t="s">
        <v>840</v>
      </c>
      <c r="J90" s="314"/>
      <c r="K90" s="314"/>
      <c r="L90" s="173" t="s">
        <v>56</v>
      </c>
      <c r="M90" s="314" t="s">
        <v>841</v>
      </c>
      <c r="N90" s="314"/>
      <c r="O90" s="314"/>
      <c r="P90" s="334"/>
      <c r="Q90" s="334"/>
      <c r="R90" s="173" t="s">
        <v>56</v>
      </c>
      <c r="S90" s="314" t="s">
        <v>842</v>
      </c>
      <c r="T90" s="334"/>
      <c r="U90" s="334"/>
      <c r="V90" s="334"/>
      <c r="W90" s="334"/>
      <c r="X90" s="334"/>
      <c r="Y90" s="174"/>
    </row>
    <row r="91" spans="2:25" s="530" customFormat="1">
      <c r="C91" s="294" t="s">
        <v>664</v>
      </c>
      <c r="D91" s="294"/>
      <c r="E91" s="294" t="s">
        <v>663</v>
      </c>
      <c r="F91" s="280" t="s">
        <v>830</v>
      </c>
      <c r="G91" s="282"/>
      <c r="H91" s="342"/>
      <c r="I91" s="307"/>
      <c r="J91" s="307"/>
      <c r="K91" s="307"/>
      <c r="L91" s="307"/>
      <c r="M91" s="307"/>
      <c r="N91" s="307"/>
      <c r="O91" s="307"/>
      <c r="P91" s="528"/>
      <c r="Q91" s="528"/>
      <c r="R91" s="528"/>
      <c r="S91" s="528"/>
      <c r="T91" s="528"/>
      <c r="U91" s="528"/>
      <c r="V91" s="528"/>
      <c r="W91" s="528"/>
      <c r="X91" s="528"/>
      <c r="Y91" s="281"/>
    </row>
    <row r="92" spans="2:25" s="530" customFormat="1">
      <c r="C92" s="286" t="s">
        <v>664</v>
      </c>
      <c r="D92" s="286"/>
      <c r="E92" s="286" t="s">
        <v>663</v>
      </c>
      <c r="F92" s="331" t="s">
        <v>831</v>
      </c>
      <c r="G92" s="188"/>
      <c r="H92" s="343"/>
      <c r="I92" s="309"/>
      <c r="J92" s="309"/>
      <c r="K92" s="309"/>
      <c r="L92" s="309"/>
      <c r="M92" s="309"/>
      <c r="N92" s="309"/>
      <c r="O92" s="309"/>
      <c r="P92" s="309"/>
      <c r="Q92" s="309"/>
      <c r="R92" s="309"/>
      <c r="S92" s="309"/>
      <c r="T92" s="309"/>
      <c r="U92" s="309"/>
      <c r="V92" s="309"/>
      <c r="W92" s="309"/>
      <c r="X92" s="309"/>
      <c r="Y92" s="310"/>
    </row>
    <row r="93" spans="2:25" s="530" customFormat="1">
      <c r="C93" s="294" t="s">
        <v>664</v>
      </c>
      <c r="D93" s="294"/>
      <c r="E93" s="294" t="s">
        <v>663</v>
      </c>
      <c r="F93" s="280" t="s">
        <v>832</v>
      </c>
      <c r="G93" s="282"/>
      <c r="H93" s="342"/>
      <c r="I93" s="309"/>
      <c r="J93" s="309"/>
      <c r="K93" s="309"/>
      <c r="L93" s="307"/>
      <c r="M93" s="307"/>
      <c r="N93" s="307"/>
      <c r="O93" s="307"/>
      <c r="P93" s="307"/>
      <c r="Q93" s="307"/>
      <c r="R93" s="307"/>
      <c r="S93" s="307"/>
      <c r="T93" s="307"/>
      <c r="U93" s="307"/>
      <c r="V93" s="307"/>
      <c r="W93" s="307"/>
      <c r="X93" s="307"/>
      <c r="Y93" s="308"/>
    </row>
    <row r="94" spans="2:25" s="530" customFormat="1">
      <c r="C94" s="294" t="s">
        <v>664</v>
      </c>
      <c r="D94" s="294" t="s">
        <v>664</v>
      </c>
      <c r="E94" s="469" t="s">
        <v>686</v>
      </c>
      <c r="F94" s="280" t="s">
        <v>833</v>
      </c>
      <c r="G94" s="486" t="s">
        <v>419</v>
      </c>
      <c r="H94" s="318" t="s">
        <v>56</v>
      </c>
      <c r="I94" s="309" t="s">
        <v>422</v>
      </c>
      <c r="J94" s="176" t="s">
        <v>56</v>
      </c>
      <c r="K94" s="309" t="s">
        <v>423</v>
      </c>
      <c r="L94" s="307"/>
      <c r="M94" s="307"/>
      <c r="N94" s="307"/>
      <c r="O94" s="307"/>
      <c r="P94" s="307"/>
      <c r="Q94" s="307"/>
      <c r="R94" s="307"/>
      <c r="S94" s="307"/>
      <c r="T94" s="307"/>
      <c r="U94" s="307"/>
      <c r="V94" s="307"/>
      <c r="W94" s="307"/>
      <c r="X94" s="307"/>
      <c r="Y94" s="308"/>
    </row>
    <row r="95" spans="2:25" s="530" customFormat="1">
      <c r="C95" s="316" t="s">
        <v>664</v>
      </c>
      <c r="D95" s="316" t="s">
        <v>664</v>
      </c>
      <c r="E95" s="316" t="s">
        <v>663</v>
      </c>
      <c r="F95" s="191" t="s">
        <v>844</v>
      </c>
      <c r="G95" s="317" t="s">
        <v>809</v>
      </c>
      <c r="H95" s="318" t="s">
        <v>56</v>
      </c>
      <c r="I95" s="320" t="s">
        <v>422</v>
      </c>
      <c r="J95" s="183" t="s">
        <v>56</v>
      </c>
      <c r="K95" s="319" t="s">
        <v>771</v>
      </c>
      <c r="L95" s="533"/>
      <c r="M95" s="533"/>
      <c r="N95" s="183" t="s">
        <v>56</v>
      </c>
      <c r="O95" s="319" t="s">
        <v>772</v>
      </c>
      <c r="P95" s="533"/>
      <c r="Q95" s="533"/>
      <c r="R95" s="183" t="s">
        <v>56</v>
      </c>
      <c r="S95" s="319" t="s">
        <v>750</v>
      </c>
      <c r="T95" s="533"/>
      <c r="U95" s="533"/>
      <c r="V95" s="183" t="s">
        <v>56</v>
      </c>
      <c r="W95" s="319" t="s">
        <v>773</v>
      </c>
      <c r="X95" s="320"/>
      <c r="Y95" s="321"/>
    </row>
    <row r="96" spans="2:25" s="530" customFormat="1">
      <c r="C96" s="294"/>
      <c r="D96" s="294"/>
      <c r="E96" s="294"/>
      <c r="F96" s="280"/>
      <c r="G96" s="282"/>
      <c r="H96" s="342"/>
      <c r="I96" s="307"/>
      <c r="J96" s="296" t="s">
        <v>55</v>
      </c>
      <c r="K96" s="297" t="s">
        <v>776</v>
      </c>
      <c r="L96" s="528"/>
      <c r="M96" s="528"/>
      <c r="N96" s="338"/>
      <c r="O96" s="297"/>
      <c r="P96" s="528"/>
      <c r="Q96" s="528"/>
      <c r="R96" s="296" t="s">
        <v>55</v>
      </c>
      <c r="S96" s="297" t="s">
        <v>775</v>
      </c>
      <c r="T96" s="528"/>
      <c r="U96" s="528"/>
      <c r="V96" s="338"/>
      <c r="W96" s="297"/>
      <c r="X96" s="307"/>
      <c r="Y96" s="308"/>
    </row>
    <row r="97" spans="3:25" s="530" customFormat="1" ht="26.25" customHeight="1">
      <c r="C97" s="469" t="s">
        <v>796</v>
      </c>
      <c r="D97" s="294"/>
      <c r="E97" s="469" t="s">
        <v>788</v>
      </c>
      <c r="F97" s="476" t="s">
        <v>1206</v>
      </c>
      <c r="G97" s="486" t="s">
        <v>419</v>
      </c>
      <c r="H97" s="479" t="s">
        <v>56</v>
      </c>
      <c r="I97" s="480" t="s">
        <v>422</v>
      </c>
      <c r="J97" s="481" t="s">
        <v>56</v>
      </c>
      <c r="K97" s="480" t="s">
        <v>423</v>
      </c>
      <c r="L97" s="528"/>
      <c r="M97" s="528"/>
      <c r="N97" s="338"/>
      <c r="O97" s="297"/>
      <c r="P97" s="528"/>
      <c r="Q97" s="528"/>
      <c r="R97" s="520"/>
      <c r="S97" s="297"/>
      <c r="T97" s="528"/>
      <c r="U97" s="528"/>
      <c r="V97" s="338"/>
      <c r="W97" s="297"/>
      <c r="X97" s="307"/>
      <c r="Y97" s="308"/>
    </row>
    <row r="98" spans="3:25" s="530" customFormat="1">
      <c r="C98" s="469" t="s">
        <v>666</v>
      </c>
      <c r="D98" s="361"/>
      <c r="E98" s="294" t="s">
        <v>663</v>
      </c>
      <c r="F98" s="280" t="s">
        <v>822</v>
      </c>
      <c r="G98" s="282"/>
      <c r="H98" s="318" t="s">
        <v>56</v>
      </c>
      <c r="I98" s="309" t="s">
        <v>422</v>
      </c>
      <c r="J98" s="176" t="s">
        <v>56</v>
      </c>
      <c r="K98" s="309" t="s">
        <v>423</v>
      </c>
      <c r="L98" s="307"/>
      <c r="M98" s="307"/>
      <c r="N98" s="307"/>
      <c r="O98" s="307"/>
      <c r="P98" s="307"/>
      <c r="Q98" s="307"/>
      <c r="R98" s="307"/>
      <c r="S98" s="307"/>
      <c r="T98" s="307"/>
      <c r="U98" s="307"/>
      <c r="V98" s="307"/>
      <c r="W98" s="307"/>
      <c r="X98" s="307"/>
      <c r="Y98" s="308"/>
    </row>
    <row r="99" spans="3:25" s="530" customFormat="1">
      <c r="C99" s="469" t="s">
        <v>667</v>
      </c>
      <c r="D99" s="361"/>
      <c r="E99" s="294" t="s">
        <v>663</v>
      </c>
      <c r="F99" s="280" t="s">
        <v>820</v>
      </c>
      <c r="G99" s="282" t="s">
        <v>426</v>
      </c>
      <c r="H99" s="318" t="s">
        <v>56</v>
      </c>
      <c r="I99" s="309" t="s">
        <v>698</v>
      </c>
      <c r="J99" s="183" t="s">
        <v>56</v>
      </c>
      <c r="K99" s="309" t="s">
        <v>695</v>
      </c>
      <c r="L99" s="307"/>
      <c r="M99" s="307"/>
      <c r="N99" s="307"/>
      <c r="O99" s="307"/>
      <c r="P99" s="307"/>
      <c r="Q99" s="307"/>
      <c r="R99" s="307"/>
      <c r="S99" s="307"/>
      <c r="T99" s="307"/>
      <c r="U99" s="307"/>
      <c r="V99" s="307"/>
      <c r="W99" s="307"/>
      <c r="X99" s="307"/>
      <c r="Y99" s="308"/>
    </row>
    <row r="100" spans="3:25" s="530" customFormat="1">
      <c r="C100" s="469" t="s">
        <v>669</v>
      </c>
      <c r="D100" s="361"/>
      <c r="E100" s="294" t="s">
        <v>663</v>
      </c>
      <c r="F100" s="280" t="s">
        <v>834</v>
      </c>
      <c r="G100" s="282" t="s">
        <v>426</v>
      </c>
      <c r="H100" s="318" t="s">
        <v>56</v>
      </c>
      <c r="I100" s="309" t="s">
        <v>422</v>
      </c>
      <c r="J100" s="176" t="s">
        <v>56</v>
      </c>
      <c r="K100" s="309" t="s">
        <v>423</v>
      </c>
      <c r="L100" s="307"/>
      <c r="M100" s="307"/>
      <c r="N100" s="307"/>
      <c r="O100" s="307"/>
      <c r="P100" s="307"/>
      <c r="Q100" s="307"/>
      <c r="R100" s="307"/>
      <c r="S100" s="307"/>
      <c r="T100" s="307"/>
      <c r="U100" s="307"/>
      <c r="V100" s="307"/>
      <c r="W100" s="307"/>
      <c r="X100" s="307"/>
      <c r="Y100" s="308"/>
    </row>
    <row r="101" spans="3:25" s="530" customFormat="1">
      <c r="C101" s="469" t="s">
        <v>671</v>
      </c>
      <c r="D101" s="294" t="s">
        <v>851</v>
      </c>
      <c r="E101" s="294" t="s">
        <v>663</v>
      </c>
      <c r="F101" s="280" t="s">
        <v>835</v>
      </c>
      <c r="G101" s="282"/>
      <c r="H101" s="318" t="s">
        <v>56</v>
      </c>
      <c r="I101" s="309" t="s">
        <v>422</v>
      </c>
      <c r="J101" s="176" t="s">
        <v>56</v>
      </c>
      <c r="K101" s="309" t="s">
        <v>423</v>
      </c>
      <c r="L101" s="307"/>
      <c r="M101" s="307"/>
      <c r="N101" s="307"/>
      <c r="O101" s="307"/>
      <c r="P101" s="307"/>
      <c r="Q101" s="307"/>
      <c r="R101" s="307"/>
      <c r="S101" s="307"/>
      <c r="T101" s="307"/>
      <c r="U101" s="307"/>
      <c r="V101" s="307"/>
      <c r="W101" s="307"/>
      <c r="X101" s="307"/>
      <c r="Y101" s="308"/>
    </row>
    <row r="102" spans="3:25" s="530" customFormat="1">
      <c r="C102" s="469" t="s">
        <v>672</v>
      </c>
      <c r="D102" s="361"/>
      <c r="E102" s="294" t="s">
        <v>663</v>
      </c>
      <c r="F102" s="280" t="s">
        <v>823</v>
      </c>
      <c r="G102" s="282" t="s">
        <v>426</v>
      </c>
      <c r="H102" s="175" t="s">
        <v>56</v>
      </c>
      <c r="I102" s="309" t="s">
        <v>422</v>
      </c>
      <c r="J102" s="481" t="s">
        <v>56</v>
      </c>
      <c r="K102" s="480" t="s">
        <v>420</v>
      </c>
      <c r="L102" s="176" t="s">
        <v>56</v>
      </c>
      <c r="M102" s="482" t="s">
        <v>414</v>
      </c>
      <c r="N102" s="307"/>
      <c r="O102" s="307"/>
      <c r="P102" s="307"/>
      <c r="Q102" s="307"/>
      <c r="R102" s="307"/>
      <c r="S102" s="307"/>
      <c r="T102" s="307"/>
      <c r="U102" s="307"/>
      <c r="V102" s="307"/>
      <c r="W102" s="307"/>
      <c r="X102" s="307"/>
      <c r="Y102" s="308"/>
    </row>
    <row r="103" spans="3:25" s="530" customFormat="1">
      <c r="C103" s="469" t="s">
        <v>673</v>
      </c>
      <c r="D103" s="361"/>
      <c r="E103" s="294" t="s">
        <v>668</v>
      </c>
      <c r="F103" s="280" t="s">
        <v>413</v>
      </c>
      <c r="G103" s="282" t="s">
        <v>426</v>
      </c>
      <c r="H103" s="318" t="s">
        <v>56</v>
      </c>
      <c r="I103" s="309" t="s">
        <v>422</v>
      </c>
      <c r="J103" s="176" t="s">
        <v>56</v>
      </c>
      <c r="K103" s="482" t="s">
        <v>1267</v>
      </c>
      <c r="L103" s="176" t="s">
        <v>56</v>
      </c>
      <c r="M103" s="482" t="s">
        <v>1268</v>
      </c>
      <c r="N103" s="176" t="s">
        <v>56</v>
      </c>
      <c r="O103" s="482" t="s">
        <v>1269</v>
      </c>
      <c r="P103" s="176" t="s">
        <v>56</v>
      </c>
      <c r="Q103" s="482" t="s">
        <v>1270</v>
      </c>
      <c r="R103" s="307"/>
      <c r="S103" s="307"/>
      <c r="T103" s="307"/>
      <c r="U103" s="307"/>
      <c r="V103" s="307"/>
      <c r="W103" s="307"/>
      <c r="X103" s="307"/>
      <c r="Y103" s="308"/>
    </row>
    <row r="104" spans="3:25" s="530" customFormat="1">
      <c r="C104" s="469" t="s">
        <v>674</v>
      </c>
      <c r="D104" s="361"/>
      <c r="E104" s="294" t="s">
        <v>668</v>
      </c>
      <c r="F104" s="280" t="s">
        <v>824</v>
      </c>
      <c r="G104" s="282"/>
      <c r="H104" s="175" t="s">
        <v>56</v>
      </c>
      <c r="I104" s="309" t="s">
        <v>422</v>
      </c>
      <c r="J104" s="176" t="s">
        <v>56</v>
      </c>
      <c r="K104" s="480" t="s">
        <v>420</v>
      </c>
      <c r="L104" s="176" t="s">
        <v>56</v>
      </c>
      <c r="M104" s="482" t="s">
        <v>414</v>
      </c>
      <c r="N104" s="307"/>
      <c r="O104" s="307"/>
      <c r="P104" s="307"/>
      <c r="Q104" s="307"/>
      <c r="R104" s="307"/>
      <c r="S104" s="307"/>
      <c r="T104" s="307"/>
      <c r="U104" s="307"/>
      <c r="V104" s="307"/>
      <c r="W104" s="307"/>
      <c r="X104" s="307"/>
      <c r="Y104" s="308"/>
    </row>
    <row r="105" spans="3:25" s="530" customFormat="1">
      <c r="C105" s="469" t="s">
        <v>675</v>
      </c>
      <c r="D105" s="361"/>
      <c r="E105" s="294" t="s">
        <v>668</v>
      </c>
      <c r="F105" s="280" t="s">
        <v>825</v>
      </c>
      <c r="G105" s="486" t="s">
        <v>1330</v>
      </c>
      <c r="H105" s="318" t="s">
        <v>56</v>
      </c>
      <c r="I105" s="309" t="s">
        <v>422</v>
      </c>
      <c r="J105" s="176" t="s">
        <v>56</v>
      </c>
      <c r="K105" s="531" t="s">
        <v>420</v>
      </c>
      <c r="L105" s="176" t="s">
        <v>56</v>
      </c>
      <c r="M105" s="531" t="s">
        <v>414</v>
      </c>
      <c r="N105" s="307"/>
      <c r="O105" s="307"/>
      <c r="P105" s="307"/>
      <c r="Q105" s="307"/>
      <c r="R105" s="307"/>
      <c r="S105" s="307"/>
      <c r="T105" s="307"/>
      <c r="U105" s="307"/>
      <c r="V105" s="307"/>
      <c r="W105" s="307"/>
      <c r="X105" s="307"/>
      <c r="Y105" s="308"/>
    </row>
    <row r="106" spans="3:25" s="530" customFormat="1">
      <c r="C106" s="469" t="s">
        <v>676</v>
      </c>
      <c r="D106" s="469" t="s">
        <v>666</v>
      </c>
      <c r="E106" s="294" t="s">
        <v>668</v>
      </c>
      <c r="F106" s="280" t="s">
        <v>828</v>
      </c>
      <c r="G106" s="282" t="s">
        <v>426</v>
      </c>
      <c r="H106" s="175" t="s">
        <v>56</v>
      </c>
      <c r="I106" s="309" t="s">
        <v>422</v>
      </c>
      <c r="J106" s="176" t="s">
        <v>56</v>
      </c>
      <c r="K106" s="309" t="s">
        <v>423</v>
      </c>
      <c r="L106" s="307"/>
      <c r="M106" s="307"/>
      <c r="N106" s="307"/>
      <c r="O106" s="307"/>
      <c r="P106" s="307"/>
      <c r="Q106" s="307"/>
      <c r="R106" s="307"/>
      <c r="S106" s="307"/>
      <c r="T106" s="307"/>
      <c r="U106" s="307"/>
      <c r="V106" s="307"/>
      <c r="W106" s="307"/>
      <c r="X106" s="307"/>
      <c r="Y106" s="308"/>
    </row>
    <row r="107" spans="3:25" s="530" customFormat="1">
      <c r="C107" s="294"/>
      <c r="D107" s="294"/>
      <c r="E107" s="294" t="s">
        <v>668</v>
      </c>
      <c r="F107" s="280" t="s">
        <v>1213</v>
      </c>
      <c r="G107" s="282"/>
      <c r="H107" s="175" t="s">
        <v>56</v>
      </c>
      <c r="I107" s="309" t="s">
        <v>422</v>
      </c>
      <c r="J107" s="176" t="s">
        <v>56</v>
      </c>
      <c r="K107" s="309" t="s">
        <v>423</v>
      </c>
      <c r="L107" s="307"/>
      <c r="M107" s="307"/>
      <c r="N107" s="307"/>
      <c r="O107" s="307"/>
      <c r="P107" s="307"/>
      <c r="Q107" s="307"/>
      <c r="R107" s="307"/>
      <c r="S107" s="307"/>
      <c r="T107" s="307"/>
      <c r="U107" s="307"/>
      <c r="V107" s="307"/>
      <c r="W107" s="307"/>
      <c r="X107" s="307"/>
      <c r="Y107" s="308"/>
    </row>
    <row r="108" spans="3:25" s="530" customFormat="1">
      <c r="C108" s="469" t="s">
        <v>677</v>
      </c>
      <c r="D108" s="469" t="s">
        <v>667</v>
      </c>
      <c r="E108" s="294" t="s">
        <v>668</v>
      </c>
      <c r="F108" s="280" t="s">
        <v>642</v>
      </c>
      <c r="G108" s="282" t="s">
        <v>426</v>
      </c>
      <c r="H108" s="175" t="s">
        <v>56</v>
      </c>
      <c r="I108" s="309" t="s">
        <v>422</v>
      </c>
      <c r="J108" s="176" t="s">
        <v>56</v>
      </c>
      <c r="K108" s="309" t="s">
        <v>423</v>
      </c>
      <c r="L108" s="307"/>
      <c r="M108" s="307"/>
      <c r="N108" s="307"/>
      <c r="O108" s="307"/>
      <c r="P108" s="307"/>
      <c r="Q108" s="307"/>
      <c r="R108" s="307"/>
      <c r="S108" s="307"/>
      <c r="T108" s="307"/>
      <c r="U108" s="307"/>
      <c r="V108" s="307"/>
      <c r="W108" s="307"/>
      <c r="X108" s="307"/>
      <c r="Y108" s="308"/>
    </row>
    <row r="109" spans="3:25" s="530" customFormat="1">
      <c r="C109" s="361"/>
      <c r="D109" s="294" t="s">
        <v>852</v>
      </c>
      <c r="E109" s="294" t="s">
        <v>668</v>
      </c>
      <c r="F109" s="280" t="s">
        <v>826</v>
      </c>
      <c r="G109" s="282" t="s">
        <v>426</v>
      </c>
      <c r="H109" s="175" t="s">
        <v>56</v>
      </c>
      <c r="I109" s="309" t="s">
        <v>422</v>
      </c>
      <c r="J109" s="176" t="s">
        <v>56</v>
      </c>
      <c r="K109" s="309" t="s">
        <v>423</v>
      </c>
      <c r="L109" s="307"/>
      <c r="M109" s="307"/>
      <c r="N109" s="307"/>
      <c r="O109" s="307"/>
      <c r="P109" s="307"/>
      <c r="Q109" s="307"/>
      <c r="R109" s="307"/>
      <c r="S109" s="307"/>
      <c r="T109" s="307"/>
      <c r="U109" s="307"/>
      <c r="V109" s="307"/>
      <c r="W109" s="307"/>
      <c r="X109" s="307"/>
      <c r="Y109" s="308"/>
    </row>
    <row r="110" spans="3:25" s="530" customFormat="1">
      <c r="C110" s="469" t="s">
        <v>678</v>
      </c>
      <c r="D110" s="469" t="s">
        <v>1214</v>
      </c>
      <c r="E110" s="469" t="s">
        <v>909</v>
      </c>
      <c r="F110" s="470" t="s">
        <v>1207</v>
      </c>
      <c r="G110" s="486" t="s">
        <v>419</v>
      </c>
      <c r="H110" s="490" t="s">
        <v>56</v>
      </c>
      <c r="I110" s="480" t="s">
        <v>422</v>
      </c>
      <c r="J110" s="481" t="s">
        <v>56</v>
      </c>
      <c r="K110" s="480" t="s">
        <v>423</v>
      </c>
      <c r="L110" s="307"/>
      <c r="M110" s="307"/>
      <c r="N110" s="307"/>
      <c r="O110" s="307"/>
      <c r="P110" s="307"/>
      <c r="Q110" s="307"/>
      <c r="R110" s="307"/>
      <c r="S110" s="307"/>
      <c r="T110" s="307"/>
      <c r="U110" s="307"/>
      <c r="V110" s="307"/>
      <c r="W110" s="307"/>
      <c r="X110" s="307"/>
      <c r="Y110" s="308"/>
    </row>
    <row r="111" spans="3:25" s="530" customFormat="1">
      <c r="C111" s="469" t="s">
        <v>679</v>
      </c>
      <c r="D111" s="469" t="s">
        <v>1215</v>
      </c>
      <c r="E111" s="294" t="s">
        <v>686</v>
      </c>
      <c r="F111" s="280" t="s">
        <v>846</v>
      </c>
      <c r="G111" s="282" t="s">
        <v>426</v>
      </c>
      <c r="H111" s="175" t="s">
        <v>56</v>
      </c>
      <c r="I111" s="309" t="s">
        <v>422</v>
      </c>
      <c r="J111" s="176" t="s">
        <v>56</v>
      </c>
      <c r="K111" s="309" t="s">
        <v>423</v>
      </c>
      <c r="L111" s="307"/>
      <c r="M111" s="307"/>
      <c r="N111" s="307"/>
      <c r="O111" s="307"/>
      <c r="P111" s="307"/>
      <c r="Q111" s="307"/>
      <c r="R111" s="307"/>
      <c r="S111" s="307"/>
      <c r="T111" s="307"/>
      <c r="U111" s="307"/>
      <c r="V111" s="307"/>
      <c r="W111" s="307"/>
      <c r="X111" s="307"/>
      <c r="Y111" s="308"/>
    </row>
    <row r="112" spans="3:25" s="530" customFormat="1">
      <c r="C112" s="469" t="s">
        <v>680</v>
      </c>
      <c r="D112" s="469" t="s">
        <v>853</v>
      </c>
      <c r="E112" s="294" t="s">
        <v>686</v>
      </c>
      <c r="F112" s="470" t="s">
        <v>1208</v>
      </c>
      <c r="G112" s="282"/>
      <c r="H112" s="175" t="s">
        <v>56</v>
      </c>
      <c r="I112" s="309" t="s">
        <v>422</v>
      </c>
      <c r="J112" s="176" t="s">
        <v>56</v>
      </c>
      <c r="K112" s="309" t="s">
        <v>420</v>
      </c>
      <c r="L112" s="176" t="s">
        <v>56</v>
      </c>
      <c r="M112" s="531" t="s">
        <v>414</v>
      </c>
      <c r="N112" s="307"/>
      <c r="O112" s="307"/>
      <c r="P112" s="307"/>
      <c r="Q112" s="307"/>
      <c r="R112" s="307"/>
      <c r="S112" s="307"/>
      <c r="T112" s="307"/>
      <c r="U112" s="307"/>
      <c r="V112" s="307"/>
      <c r="W112" s="307"/>
      <c r="X112" s="307"/>
      <c r="Y112" s="308"/>
    </row>
    <row r="113" spans="3:25" s="530" customFormat="1">
      <c r="C113" s="469" t="s">
        <v>681</v>
      </c>
      <c r="D113" s="469" t="s">
        <v>850</v>
      </c>
      <c r="E113" s="294" t="s">
        <v>668</v>
      </c>
      <c r="F113" s="280" t="s">
        <v>847</v>
      </c>
      <c r="G113" s="282" t="s">
        <v>426</v>
      </c>
      <c r="H113" s="175" t="s">
        <v>56</v>
      </c>
      <c r="I113" s="309" t="s">
        <v>422</v>
      </c>
      <c r="J113" s="176" t="s">
        <v>56</v>
      </c>
      <c r="K113" s="309" t="s">
        <v>423</v>
      </c>
      <c r="L113" s="307"/>
      <c r="M113" s="307"/>
      <c r="N113" s="307"/>
      <c r="O113" s="307"/>
      <c r="P113" s="307"/>
      <c r="Q113" s="307"/>
      <c r="R113" s="307"/>
      <c r="S113" s="307"/>
      <c r="T113" s="307"/>
      <c r="U113" s="307"/>
      <c r="V113" s="307"/>
      <c r="W113" s="307"/>
      <c r="X113" s="307"/>
      <c r="Y113" s="308"/>
    </row>
    <row r="114" spans="3:25" s="530" customFormat="1">
      <c r="C114" s="469" t="s">
        <v>682</v>
      </c>
      <c r="D114" s="469" t="s">
        <v>669</v>
      </c>
      <c r="E114" s="294" t="s">
        <v>670</v>
      </c>
      <c r="F114" s="280" t="s">
        <v>836</v>
      </c>
      <c r="G114" s="282"/>
      <c r="H114" s="175" t="s">
        <v>56</v>
      </c>
      <c r="I114" s="309" t="s">
        <v>422</v>
      </c>
      <c r="J114" s="176" t="s">
        <v>56</v>
      </c>
      <c r="K114" s="309" t="s">
        <v>423</v>
      </c>
      <c r="L114" s="307"/>
      <c r="M114" s="307"/>
      <c r="N114" s="307"/>
      <c r="O114" s="307"/>
      <c r="P114" s="307"/>
      <c r="Q114" s="307"/>
      <c r="R114" s="307"/>
      <c r="S114" s="307"/>
      <c r="T114" s="307"/>
      <c r="U114" s="307"/>
      <c r="V114" s="307"/>
      <c r="W114" s="307"/>
      <c r="X114" s="307"/>
      <c r="Y114" s="308"/>
    </row>
    <row r="115" spans="3:25" s="530" customFormat="1">
      <c r="C115" s="469" t="s">
        <v>683</v>
      </c>
      <c r="D115" s="361"/>
      <c r="E115" s="294" t="s">
        <v>668</v>
      </c>
      <c r="F115" s="280" t="s">
        <v>791</v>
      </c>
      <c r="G115" s="282"/>
      <c r="H115" s="175" t="s">
        <v>56</v>
      </c>
      <c r="I115" s="309" t="s">
        <v>422</v>
      </c>
      <c r="J115" s="176" t="s">
        <v>56</v>
      </c>
      <c r="K115" s="309" t="s">
        <v>423</v>
      </c>
      <c r="L115" s="307"/>
      <c r="M115" s="307"/>
      <c r="N115" s="307"/>
      <c r="O115" s="307"/>
      <c r="P115" s="307"/>
      <c r="Q115" s="307"/>
      <c r="R115" s="307"/>
      <c r="S115" s="307"/>
      <c r="T115" s="307"/>
      <c r="U115" s="307"/>
      <c r="V115" s="307"/>
      <c r="W115" s="307"/>
      <c r="X115" s="307"/>
      <c r="Y115" s="308"/>
    </row>
    <row r="116" spans="3:25" s="530" customFormat="1">
      <c r="C116" s="469" t="s">
        <v>848</v>
      </c>
      <c r="D116" s="361"/>
      <c r="E116" s="294" t="s">
        <v>668</v>
      </c>
      <c r="F116" s="280" t="s">
        <v>829</v>
      </c>
      <c r="G116" s="282" t="s">
        <v>426</v>
      </c>
      <c r="H116" s="175" t="s">
        <v>56</v>
      </c>
      <c r="I116" s="309" t="s">
        <v>422</v>
      </c>
      <c r="J116" s="176" t="s">
        <v>56</v>
      </c>
      <c r="K116" s="309" t="s">
        <v>423</v>
      </c>
      <c r="L116" s="307"/>
      <c r="M116" s="307"/>
      <c r="N116" s="307"/>
      <c r="O116" s="307"/>
      <c r="P116" s="307"/>
      <c r="Q116" s="307"/>
      <c r="R116" s="307"/>
      <c r="S116" s="307"/>
      <c r="T116" s="307"/>
      <c r="U116" s="307"/>
      <c r="V116" s="307"/>
      <c r="W116" s="307"/>
      <c r="X116" s="307"/>
      <c r="Y116" s="308"/>
    </row>
    <row r="117" spans="3:25" s="530" customFormat="1">
      <c r="C117" s="469" t="s">
        <v>1209</v>
      </c>
      <c r="D117" s="477" t="s">
        <v>1167</v>
      </c>
      <c r="E117" s="469" t="s">
        <v>909</v>
      </c>
      <c r="F117" s="470" t="s">
        <v>1210</v>
      </c>
      <c r="G117" s="486" t="s">
        <v>419</v>
      </c>
      <c r="H117" s="490" t="s">
        <v>56</v>
      </c>
      <c r="I117" s="480" t="s">
        <v>422</v>
      </c>
      <c r="J117" s="481" t="s">
        <v>56</v>
      </c>
      <c r="K117" s="480" t="s">
        <v>423</v>
      </c>
      <c r="L117" s="307"/>
      <c r="M117" s="307"/>
      <c r="N117" s="307"/>
      <c r="O117" s="307"/>
      <c r="P117" s="307"/>
      <c r="Q117" s="307"/>
      <c r="R117" s="307"/>
      <c r="S117" s="307"/>
      <c r="T117" s="307"/>
      <c r="U117" s="307"/>
      <c r="V117" s="307"/>
      <c r="W117" s="307"/>
      <c r="X117" s="307"/>
      <c r="Y117" s="308"/>
    </row>
    <row r="118" spans="3:25" s="530" customFormat="1">
      <c r="C118" s="469" t="s">
        <v>1163</v>
      </c>
      <c r="D118" s="469" t="s">
        <v>672</v>
      </c>
      <c r="E118" s="294" t="s">
        <v>663</v>
      </c>
      <c r="F118" s="280" t="s">
        <v>857</v>
      </c>
      <c r="G118" s="282"/>
      <c r="H118" s="175" t="s">
        <v>56</v>
      </c>
      <c r="I118" s="309" t="s">
        <v>422</v>
      </c>
      <c r="J118" s="176" t="s">
        <v>56</v>
      </c>
      <c r="K118" s="309" t="s">
        <v>423</v>
      </c>
      <c r="L118" s="307"/>
      <c r="M118" s="307"/>
      <c r="N118" s="307"/>
      <c r="O118" s="307"/>
      <c r="P118" s="307"/>
      <c r="Q118" s="307"/>
      <c r="R118" s="307"/>
      <c r="S118" s="307"/>
      <c r="T118" s="307"/>
      <c r="U118" s="307"/>
      <c r="V118" s="307"/>
      <c r="W118" s="307"/>
      <c r="X118" s="307"/>
      <c r="Y118" s="308"/>
    </row>
    <row r="119" spans="3:25" s="530" customFormat="1">
      <c r="C119" s="469"/>
      <c r="D119" s="469" t="s">
        <v>1332</v>
      </c>
      <c r="E119" s="469" t="s">
        <v>1333</v>
      </c>
      <c r="F119" s="470" t="s">
        <v>1331</v>
      </c>
      <c r="G119" s="486"/>
      <c r="H119" s="490" t="s">
        <v>56</v>
      </c>
      <c r="I119" s="480" t="s">
        <v>422</v>
      </c>
      <c r="J119" s="481" t="s">
        <v>56</v>
      </c>
      <c r="K119" s="480" t="s">
        <v>423</v>
      </c>
      <c r="L119" s="307"/>
      <c r="M119" s="307"/>
      <c r="N119" s="307"/>
      <c r="O119" s="307"/>
      <c r="P119" s="307"/>
      <c r="Q119" s="307"/>
      <c r="R119" s="307"/>
      <c r="S119" s="307"/>
      <c r="T119" s="307"/>
      <c r="U119" s="307"/>
      <c r="V119" s="307"/>
      <c r="W119" s="307"/>
      <c r="X119" s="307"/>
      <c r="Y119" s="308"/>
    </row>
    <row r="120" spans="3:25" s="530" customFormat="1">
      <c r="C120" s="469" t="s">
        <v>1211</v>
      </c>
      <c r="D120" s="361"/>
      <c r="E120" s="294" t="s">
        <v>663</v>
      </c>
      <c r="F120" s="280" t="s">
        <v>838</v>
      </c>
      <c r="G120" s="282"/>
      <c r="H120" s="175" t="s">
        <v>56</v>
      </c>
      <c r="I120" s="309" t="s">
        <v>422</v>
      </c>
      <c r="J120" s="176" t="s">
        <v>56</v>
      </c>
      <c r="K120" s="309" t="s">
        <v>423</v>
      </c>
      <c r="L120" s="307"/>
      <c r="M120" s="307"/>
      <c r="N120" s="307"/>
      <c r="O120" s="307"/>
      <c r="P120" s="307"/>
      <c r="Q120" s="307"/>
      <c r="R120" s="307"/>
      <c r="S120" s="307"/>
      <c r="T120" s="307"/>
      <c r="U120" s="307"/>
      <c r="V120" s="307"/>
      <c r="W120" s="307"/>
      <c r="X120" s="307"/>
      <c r="Y120" s="308"/>
    </row>
    <row r="121" spans="3:25" s="530" customFormat="1">
      <c r="C121" s="294" t="s">
        <v>685</v>
      </c>
      <c r="D121" s="361"/>
      <c r="E121" s="294" t="s">
        <v>668</v>
      </c>
      <c r="F121" s="470" t="s">
        <v>1212</v>
      </c>
      <c r="G121" s="282" t="s">
        <v>426</v>
      </c>
      <c r="H121" s="175" t="s">
        <v>56</v>
      </c>
      <c r="I121" s="309" t="s">
        <v>422</v>
      </c>
      <c r="J121" s="176" t="s">
        <v>56</v>
      </c>
      <c r="K121" s="309" t="s">
        <v>423</v>
      </c>
      <c r="L121" s="307"/>
      <c r="M121" s="307"/>
      <c r="N121" s="307"/>
      <c r="O121" s="307"/>
      <c r="P121" s="307"/>
      <c r="Q121" s="307"/>
      <c r="R121" s="307"/>
      <c r="S121" s="307"/>
      <c r="T121" s="307"/>
      <c r="U121" s="307"/>
      <c r="V121" s="307"/>
      <c r="W121" s="307"/>
      <c r="X121" s="307"/>
      <c r="Y121" s="308"/>
    </row>
    <row r="122" spans="3:25" s="530" customFormat="1">
      <c r="C122" s="361"/>
      <c r="D122" s="469" t="s">
        <v>854</v>
      </c>
      <c r="E122" s="294" t="s">
        <v>668</v>
      </c>
      <c r="F122" s="280" t="s">
        <v>827</v>
      </c>
      <c r="G122" s="282" t="s">
        <v>426</v>
      </c>
      <c r="H122" s="175" t="s">
        <v>56</v>
      </c>
      <c r="I122" s="309" t="s">
        <v>422</v>
      </c>
      <c r="J122" s="176" t="s">
        <v>56</v>
      </c>
      <c r="K122" s="309" t="s">
        <v>423</v>
      </c>
      <c r="L122" s="307"/>
      <c r="M122" s="307"/>
      <c r="N122" s="307"/>
      <c r="O122" s="307"/>
      <c r="P122" s="307"/>
      <c r="Q122" s="307"/>
      <c r="R122" s="307"/>
      <c r="S122" s="307"/>
      <c r="T122" s="307"/>
      <c r="U122" s="307"/>
      <c r="V122" s="307"/>
      <c r="W122" s="307"/>
      <c r="X122" s="307"/>
      <c r="Y122" s="308"/>
    </row>
    <row r="123" spans="3:25" s="530" customFormat="1">
      <c r="C123" s="361"/>
      <c r="D123" s="469" t="s">
        <v>855</v>
      </c>
      <c r="E123" s="294" t="s">
        <v>663</v>
      </c>
      <c r="F123" s="280" t="s">
        <v>856</v>
      </c>
      <c r="G123" s="282" t="s">
        <v>426</v>
      </c>
      <c r="H123" s="175" t="s">
        <v>56</v>
      </c>
      <c r="I123" s="309" t="s">
        <v>422</v>
      </c>
      <c r="J123" s="176" t="s">
        <v>56</v>
      </c>
      <c r="K123" s="309" t="s">
        <v>423</v>
      </c>
      <c r="L123" s="307"/>
      <c r="M123" s="307"/>
      <c r="N123" s="307"/>
      <c r="O123" s="307"/>
      <c r="P123" s="307"/>
      <c r="Q123" s="307"/>
      <c r="R123" s="307"/>
      <c r="S123" s="307"/>
      <c r="T123" s="307"/>
      <c r="U123" s="307"/>
      <c r="V123" s="307"/>
      <c r="W123" s="307"/>
      <c r="X123" s="307"/>
      <c r="Y123" s="308"/>
    </row>
    <row r="124" spans="3:25" s="530" customFormat="1">
      <c r="C124" s="294" t="s">
        <v>849</v>
      </c>
      <c r="D124" s="469" t="s">
        <v>1116</v>
      </c>
      <c r="E124" s="294" t="s">
        <v>663</v>
      </c>
      <c r="F124" s="280" t="s">
        <v>635</v>
      </c>
      <c r="G124" s="188" t="s">
        <v>426</v>
      </c>
      <c r="H124" s="318" t="s">
        <v>56</v>
      </c>
      <c r="I124" s="309" t="s">
        <v>422</v>
      </c>
      <c r="J124" s="481" t="s">
        <v>56</v>
      </c>
      <c r="K124" s="482" t="s">
        <v>420</v>
      </c>
      <c r="L124" s="481" t="s">
        <v>56</v>
      </c>
      <c r="M124" s="482" t="s">
        <v>414</v>
      </c>
      <c r="N124" s="481" t="s">
        <v>56</v>
      </c>
      <c r="O124" s="482" t="s">
        <v>416</v>
      </c>
      <c r="P124" s="307"/>
      <c r="Q124" s="307"/>
      <c r="R124" s="184"/>
      <c r="S124" s="531"/>
      <c r="T124" s="307"/>
      <c r="U124" s="307"/>
      <c r="V124" s="307"/>
      <c r="W124" s="307"/>
      <c r="X124" s="307"/>
      <c r="Y124" s="308"/>
    </row>
    <row r="125" spans="3:25" s="530" customFormat="1">
      <c r="C125" s="286" t="s">
        <v>850</v>
      </c>
      <c r="D125" s="471" t="s">
        <v>1169</v>
      </c>
      <c r="E125" s="286" t="s">
        <v>663</v>
      </c>
      <c r="F125" s="331" t="s">
        <v>636</v>
      </c>
      <c r="G125" s="188" t="s">
        <v>426</v>
      </c>
      <c r="H125" s="175" t="s">
        <v>56</v>
      </c>
      <c r="I125" s="309" t="s">
        <v>422</v>
      </c>
      <c r="J125" s="176" t="s">
        <v>56</v>
      </c>
      <c r="K125" s="531" t="s">
        <v>420</v>
      </c>
      <c r="L125" s="176" t="s">
        <v>56</v>
      </c>
      <c r="M125" s="531" t="s">
        <v>414</v>
      </c>
      <c r="N125" s="176" t="s">
        <v>56</v>
      </c>
      <c r="O125" s="531" t="s">
        <v>416</v>
      </c>
      <c r="P125" s="176" t="s">
        <v>56</v>
      </c>
      <c r="Q125" s="531" t="s">
        <v>417</v>
      </c>
      <c r="R125" s="176" t="s">
        <v>56</v>
      </c>
      <c r="S125" s="531" t="s">
        <v>418</v>
      </c>
      <c r="T125" s="532"/>
      <c r="U125" s="532"/>
      <c r="V125" s="532"/>
      <c r="W125" s="532"/>
      <c r="X125" s="532"/>
      <c r="Y125" s="328"/>
    </row>
    <row r="126" spans="3:25" s="530" customFormat="1">
      <c r="C126" s="339" t="s">
        <v>854</v>
      </c>
      <c r="D126" s="472" t="s">
        <v>1170</v>
      </c>
      <c r="E126" s="339" t="s">
        <v>663</v>
      </c>
      <c r="F126" s="411" t="s">
        <v>1110</v>
      </c>
      <c r="G126" s="410" t="s">
        <v>426</v>
      </c>
      <c r="H126" s="350" t="s">
        <v>56</v>
      </c>
      <c r="I126" s="340" t="s">
        <v>422</v>
      </c>
      <c r="J126" s="407" t="s">
        <v>56</v>
      </c>
      <c r="K126" s="409" t="s">
        <v>420</v>
      </c>
      <c r="L126" s="407" t="s">
        <v>56</v>
      </c>
      <c r="M126" s="409" t="s">
        <v>414</v>
      </c>
      <c r="N126" s="408"/>
      <c r="O126" s="409"/>
      <c r="P126" s="408"/>
      <c r="Q126" s="409"/>
      <c r="R126" s="408"/>
      <c r="S126" s="409"/>
      <c r="T126" s="311"/>
      <c r="U126" s="311"/>
      <c r="V126" s="311"/>
      <c r="W126" s="311"/>
      <c r="X126" s="311"/>
      <c r="Y126" s="312"/>
    </row>
    <row r="127" spans="3:25" s="530" customFormat="1">
      <c r="G127" s="186"/>
    </row>
  </sheetData>
  <mergeCells count="4">
    <mergeCell ref="H89:Y89"/>
    <mergeCell ref="H3:Y3"/>
    <mergeCell ref="H60:Y60"/>
    <mergeCell ref="C41:D41"/>
  </mergeCells>
  <phoneticPr fontId="1"/>
  <dataValidations disablePrompts="1" count="1">
    <dataValidation type="list" allowBlank="1" showInputMessage="1" showErrorMessage="1" sqref="L27:L28 N6:N8 V7:V8 P6 X78:X82 X16 V55:V56 V16 R54:R56 T55:T56 R16 T16 V78:V82 X55:X56 N63 N65:N66 R65:R66 T86 P46:P47 L44:L47 N46:N47 P48:P56 H4:H47 N48:N56 V61 N4 R4 R6:R8 L4:L6 V4 H48:H57 J48:J57 R61 N61 L61:L63 V63 R63 P65 T78:T80 R78:R80 L48:L56 H61:H86 L15:L16 P14:P16 N14:N16 T41 L41 P41 N41 L32 P32 J4:J47 J61:J86 R82:R86 L65:L86 N78:N86 P78:P86 V95:V97 R90 L90:L94 N95:N97 R95:R97 P103 N103 P125:P126 N124:N126 R124:R126 L98:L126 J91:J126 H90:H126" xr:uid="{00000000-0002-0000-0300-000000000000}">
      <formula1>$AB$3:$AB$5</formula1>
    </dataValidation>
  </dataValidations>
  <printOptions horizontalCentered="1"/>
  <pageMargins left="0.19685039370078741" right="0.19685039370078741" top="0.59055118110236227" bottom="0.19685039370078741" header="0.31496062992125984" footer="0.31496062992125984"/>
  <pageSetup paperSize="9" scale="74" orientation="landscape" blackAndWhite="1" r:id="rId1"/>
  <rowBreaks count="2" manualBreakCount="2">
    <brk id="58" max="25" man="1"/>
    <brk id="87"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A74"/>
  <sheetViews>
    <sheetView view="pageBreakPreview" zoomScale="90" zoomScaleNormal="90" zoomScaleSheetLayoutView="90" workbookViewId="0">
      <pane xSplit="6" ySplit="3" topLeftCell="G4" activePane="bottomRight" state="frozen"/>
      <selection activeCell="A11" sqref="A11"/>
      <selection pane="topRight" activeCell="A11" sqref="A11"/>
      <selection pane="bottomLeft" activeCell="A11" sqref="A11"/>
      <selection pane="bottomRight"/>
    </sheetView>
  </sheetViews>
  <sheetFormatPr defaultColWidth="9" defaultRowHeight="13.5"/>
  <cols>
    <col min="1" max="1" width="1.75" style="337" customWidth="1"/>
    <col min="2" max="2" width="2" style="337" customWidth="1"/>
    <col min="3" max="3" width="4.625" style="337" customWidth="1"/>
    <col min="4" max="4" width="2.875" style="337" customWidth="1"/>
    <col min="5" max="5" width="33.25" style="337" customWidth="1"/>
    <col min="6" max="6" width="4.25" style="186" bestFit="1" customWidth="1"/>
    <col min="7" max="7" width="3.625" style="337" bestFit="1" customWidth="1"/>
    <col min="8" max="8" width="7.75" style="337" customWidth="1"/>
    <col min="9" max="9" width="3.625" style="337" customWidth="1"/>
    <col min="10" max="10" width="7.75" style="337" customWidth="1"/>
    <col min="11" max="11" width="3.625" style="337" customWidth="1"/>
    <col min="12" max="12" width="7.75" style="337" customWidth="1"/>
    <col min="13" max="13" width="3.625" style="337" customWidth="1"/>
    <col min="14" max="14" width="7.75" style="337" customWidth="1"/>
    <col min="15" max="15" width="3.625" style="337" customWidth="1"/>
    <col min="16" max="16" width="7.75" style="337" customWidth="1"/>
    <col min="17" max="17" width="3.625" style="337" customWidth="1"/>
    <col min="18" max="18" width="7.75" style="337" customWidth="1"/>
    <col min="19" max="19" width="3.625" style="337" customWidth="1"/>
    <col min="20" max="20" width="7.75" style="337" customWidth="1"/>
    <col min="21" max="21" width="3.625" style="337" customWidth="1"/>
    <col min="22" max="22" width="7.75" style="337" customWidth="1"/>
    <col min="23" max="23" width="3.625" style="337" customWidth="1"/>
    <col min="24" max="24" width="7.75" style="337" customWidth="1"/>
    <col min="25" max="25" width="0.875" style="337" customWidth="1"/>
    <col min="26" max="26" width="1.75" style="337" customWidth="1"/>
    <col min="27" max="27" width="3" style="337" customWidth="1"/>
    <col min="28" max="28" width="2.375" style="337" customWidth="1"/>
    <col min="29" max="16384" width="9" style="337"/>
  </cols>
  <sheetData>
    <row r="1" spans="2:27" ht="17.25">
      <c r="B1" s="170" t="s">
        <v>617</v>
      </c>
      <c r="C1" s="170"/>
      <c r="D1" s="170"/>
    </row>
    <row r="2" spans="2:27" ht="14.25">
      <c r="B2" s="269" t="s">
        <v>863</v>
      </c>
      <c r="C2" s="269"/>
      <c r="D2" s="269"/>
    </row>
    <row r="3" spans="2:27" ht="28.5">
      <c r="C3" s="285" t="s">
        <v>864</v>
      </c>
      <c r="D3" s="284" t="s">
        <v>713</v>
      </c>
      <c r="E3" s="333" t="s">
        <v>47</v>
      </c>
      <c r="F3" s="185" t="s">
        <v>425</v>
      </c>
      <c r="G3" s="961" t="s">
        <v>618</v>
      </c>
      <c r="H3" s="962"/>
      <c r="I3" s="962"/>
      <c r="J3" s="962"/>
      <c r="K3" s="962"/>
      <c r="L3" s="962"/>
      <c r="M3" s="962"/>
      <c r="N3" s="962"/>
      <c r="O3" s="962"/>
      <c r="P3" s="962"/>
      <c r="Q3" s="962"/>
      <c r="R3" s="962"/>
      <c r="S3" s="962"/>
      <c r="T3" s="962"/>
      <c r="U3" s="962"/>
      <c r="V3" s="962"/>
      <c r="W3" s="962"/>
      <c r="X3" s="963"/>
      <c r="AA3" s="34" t="s">
        <v>563</v>
      </c>
    </row>
    <row r="4" spans="2:27">
      <c r="C4" s="33" t="s">
        <v>887</v>
      </c>
      <c r="D4" s="33" t="s">
        <v>670</v>
      </c>
      <c r="E4" s="359" t="s">
        <v>884</v>
      </c>
      <c r="F4" s="348" t="s">
        <v>426</v>
      </c>
      <c r="G4" s="357" t="s">
        <v>55</v>
      </c>
      <c r="H4" s="346" t="s">
        <v>876</v>
      </c>
      <c r="I4" s="346"/>
      <c r="J4" s="346"/>
      <c r="K4" s="346"/>
      <c r="L4" s="346"/>
      <c r="M4" s="358" t="s">
        <v>55</v>
      </c>
      <c r="N4" s="346" t="s">
        <v>877</v>
      </c>
      <c r="O4" s="346"/>
      <c r="P4" s="346"/>
      <c r="Q4" s="346"/>
      <c r="R4" s="346"/>
      <c r="S4" s="358" t="s">
        <v>55</v>
      </c>
      <c r="T4" s="346" t="s">
        <v>878</v>
      </c>
      <c r="U4" s="346"/>
      <c r="V4" s="346"/>
      <c r="W4" s="346"/>
      <c r="X4" s="349"/>
      <c r="AA4" s="34" t="s">
        <v>875</v>
      </c>
    </row>
    <row r="5" spans="2:27">
      <c r="C5" s="294"/>
      <c r="D5" s="294"/>
      <c r="E5" s="356"/>
      <c r="F5" s="344"/>
      <c r="G5" s="353" t="s">
        <v>55</v>
      </c>
      <c r="H5" s="307" t="s">
        <v>879</v>
      </c>
      <c r="I5" s="307"/>
      <c r="J5" s="307"/>
      <c r="K5" s="307"/>
      <c r="L5" s="307"/>
      <c r="M5" s="352" t="s">
        <v>55</v>
      </c>
      <c r="N5" s="307" t="s">
        <v>880</v>
      </c>
      <c r="O5" s="307"/>
      <c r="P5" s="307"/>
      <c r="Q5" s="307"/>
      <c r="R5" s="307"/>
      <c r="S5" s="352" t="s">
        <v>874</v>
      </c>
      <c r="T5" s="307" t="s">
        <v>881</v>
      </c>
      <c r="U5" s="307"/>
      <c r="V5" s="307"/>
      <c r="W5" s="307"/>
      <c r="X5" s="308"/>
      <c r="AA5" s="34"/>
    </row>
    <row r="6" spans="2:27">
      <c r="C6" s="294" t="s">
        <v>892</v>
      </c>
      <c r="D6" s="286" t="s">
        <v>670</v>
      </c>
      <c r="E6" s="280" t="s">
        <v>746</v>
      </c>
      <c r="F6" s="344" t="s">
        <v>426</v>
      </c>
      <c r="G6" s="354" t="s">
        <v>55</v>
      </c>
      <c r="H6" s="360" t="s">
        <v>872</v>
      </c>
      <c r="I6" s="355" t="s">
        <v>55</v>
      </c>
      <c r="J6" s="515" t="s">
        <v>888</v>
      </c>
      <c r="K6" s="355" t="s">
        <v>55</v>
      </c>
      <c r="L6" s="400" t="s">
        <v>889</v>
      </c>
      <c r="M6" s="355" t="s">
        <v>55</v>
      </c>
      <c r="N6" s="400" t="s">
        <v>890</v>
      </c>
      <c r="O6" s="355" t="s">
        <v>55</v>
      </c>
      <c r="P6" s="400" t="s">
        <v>873</v>
      </c>
      <c r="Q6" s="355" t="s">
        <v>55</v>
      </c>
      <c r="R6" s="400" t="s">
        <v>891</v>
      </c>
      <c r="S6" s="309"/>
      <c r="T6" s="309"/>
      <c r="U6" s="309"/>
      <c r="V6" s="309"/>
      <c r="W6" s="309"/>
      <c r="X6" s="516"/>
    </row>
    <row r="7" spans="2:27">
      <c r="C7" s="294" t="s">
        <v>892</v>
      </c>
      <c r="D7" s="294" t="s">
        <v>670</v>
      </c>
      <c r="E7" s="280" t="s">
        <v>747</v>
      </c>
      <c r="F7" s="344" t="s">
        <v>426</v>
      </c>
      <c r="G7" s="175" t="s">
        <v>563</v>
      </c>
      <c r="H7" s="335" t="s">
        <v>422</v>
      </c>
      <c r="I7" s="176" t="s">
        <v>563</v>
      </c>
      <c r="J7" s="289" t="s">
        <v>771</v>
      </c>
      <c r="K7" s="335"/>
      <c r="L7" s="335"/>
      <c r="M7" s="176" t="s">
        <v>563</v>
      </c>
      <c r="N7" s="289" t="s">
        <v>772</v>
      </c>
      <c r="O7" s="335"/>
      <c r="P7" s="335"/>
      <c r="Q7" s="176" t="s">
        <v>563</v>
      </c>
      <c r="R7" s="289" t="s">
        <v>750</v>
      </c>
      <c r="S7" s="335"/>
      <c r="T7" s="335"/>
      <c r="U7" s="176" t="s">
        <v>563</v>
      </c>
      <c r="V7" s="289" t="s">
        <v>774</v>
      </c>
      <c r="W7" s="309"/>
      <c r="X7" s="310"/>
    </row>
    <row r="8" spans="2:27">
      <c r="C8" s="294" t="s">
        <v>892</v>
      </c>
      <c r="D8" s="294" t="s">
        <v>670</v>
      </c>
      <c r="E8" s="280" t="s">
        <v>865</v>
      </c>
      <c r="F8" s="344" t="s">
        <v>426</v>
      </c>
      <c r="G8" s="353" t="s">
        <v>55</v>
      </c>
      <c r="H8" s="307" t="s">
        <v>872</v>
      </c>
      <c r="I8" s="352" t="s">
        <v>55</v>
      </c>
      <c r="J8" s="307" t="s">
        <v>873</v>
      </c>
      <c r="K8" s="307"/>
      <c r="L8" s="307"/>
      <c r="M8" s="307"/>
      <c r="N8" s="307"/>
      <c r="O8" s="307"/>
      <c r="P8" s="307"/>
      <c r="Q8" s="307"/>
      <c r="R8" s="307"/>
      <c r="S8" s="307"/>
      <c r="T8" s="307"/>
      <c r="U8" s="307"/>
      <c r="V8" s="307"/>
      <c r="W8" s="307"/>
      <c r="X8" s="308"/>
    </row>
    <row r="9" spans="2:27">
      <c r="C9" s="294" t="s">
        <v>893</v>
      </c>
      <c r="D9" s="294" t="s">
        <v>670</v>
      </c>
      <c r="E9" s="280" t="s">
        <v>894</v>
      </c>
      <c r="F9" s="344"/>
      <c r="G9" s="353" t="s">
        <v>55</v>
      </c>
      <c r="H9" s="307" t="s">
        <v>895</v>
      </c>
      <c r="I9" s="352" t="s">
        <v>874</v>
      </c>
      <c r="J9" s="307" t="s">
        <v>896</v>
      </c>
      <c r="K9" s="307"/>
      <c r="L9" s="307"/>
      <c r="M9" s="307"/>
      <c r="N9" s="307"/>
      <c r="O9" s="307"/>
      <c r="P9" s="307"/>
      <c r="Q9" s="307"/>
      <c r="R9" s="307"/>
      <c r="S9" s="307"/>
      <c r="T9" s="307"/>
      <c r="U9" s="307"/>
      <c r="V9" s="307"/>
      <c r="W9" s="307"/>
      <c r="X9" s="308"/>
    </row>
    <row r="10" spans="2:27">
      <c r="C10" s="294" t="s">
        <v>897</v>
      </c>
      <c r="D10" s="294" t="s">
        <v>670</v>
      </c>
      <c r="E10" s="280" t="s">
        <v>898</v>
      </c>
      <c r="F10" s="344" t="s">
        <v>901</v>
      </c>
      <c r="G10" s="353" t="s">
        <v>55</v>
      </c>
      <c r="H10" s="360" t="s">
        <v>899</v>
      </c>
      <c r="I10" s="352" t="s">
        <v>874</v>
      </c>
      <c r="J10" s="307" t="s">
        <v>900</v>
      </c>
      <c r="K10" s="307"/>
      <c r="L10" s="307"/>
      <c r="M10" s="307"/>
      <c r="N10" s="307"/>
      <c r="O10" s="307"/>
      <c r="P10" s="307"/>
      <c r="Q10" s="307"/>
      <c r="R10" s="307"/>
      <c r="S10" s="307"/>
      <c r="T10" s="307"/>
      <c r="U10" s="307"/>
      <c r="V10" s="307"/>
      <c r="W10" s="307"/>
      <c r="X10" s="308"/>
    </row>
    <row r="11" spans="2:27">
      <c r="C11" s="294" t="s">
        <v>667</v>
      </c>
      <c r="D11" s="294" t="s">
        <v>668</v>
      </c>
      <c r="E11" s="280" t="s">
        <v>48</v>
      </c>
      <c r="F11" s="344" t="s">
        <v>426</v>
      </c>
      <c r="G11" s="517" t="s">
        <v>55</v>
      </c>
      <c r="H11" s="494" t="s">
        <v>1280</v>
      </c>
      <c r="I11" s="518" t="s">
        <v>874</v>
      </c>
      <c r="J11" s="494" t="s">
        <v>1296</v>
      </c>
      <c r="K11" s="494"/>
      <c r="L11" s="307"/>
      <c r="M11" s="307"/>
      <c r="N11" s="307"/>
      <c r="O11" s="307"/>
      <c r="P11" s="307"/>
      <c r="Q11" s="307"/>
      <c r="R11" s="307"/>
      <c r="S11" s="307"/>
      <c r="T11" s="307"/>
      <c r="U11" s="307"/>
      <c r="V11" s="307"/>
      <c r="W11" s="307"/>
      <c r="X11" s="308"/>
      <c r="AA11" s="336"/>
    </row>
    <row r="12" spans="2:27">
      <c r="C12" s="294" t="s">
        <v>669</v>
      </c>
      <c r="D12" s="294" t="s">
        <v>670</v>
      </c>
      <c r="E12" s="280" t="s">
        <v>1370</v>
      </c>
      <c r="F12" s="344" t="s">
        <v>426</v>
      </c>
      <c r="G12" s="353" t="s">
        <v>55</v>
      </c>
      <c r="H12" s="307" t="s">
        <v>780</v>
      </c>
      <c r="I12" s="352" t="s">
        <v>874</v>
      </c>
      <c r="J12" s="307" t="s">
        <v>779</v>
      </c>
      <c r="K12" s="307"/>
      <c r="L12" s="307"/>
      <c r="M12" s="307"/>
      <c r="N12" s="307"/>
      <c r="O12" s="307"/>
      <c r="P12" s="307"/>
      <c r="Q12" s="307"/>
      <c r="R12" s="307"/>
      <c r="S12" s="307"/>
      <c r="T12" s="307"/>
      <c r="U12" s="307"/>
      <c r="V12" s="307"/>
      <c r="W12" s="307"/>
      <c r="X12" s="308"/>
      <c r="AA12" s="336"/>
    </row>
    <row r="13" spans="2:27">
      <c r="C13" s="294" t="s">
        <v>671</v>
      </c>
      <c r="D13" s="294" t="s">
        <v>670</v>
      </c>
      <c r="E13" s="280" t="s">
        <v>904</v>
      </c>
      <c r="F13" s="344" t="s">
        <v>426</v>
      </c>
      <c r="G13" s="353" t="s">
        <v>55</v>
      </c>
      <c r="H13" s="307" t="s">
        <v>903</v>
      </c>
      <c r="I13" s="352" t="s">
        <v>874</v>
      </c>
      <c r="J13" s="309" t="s">
        <v>902</v>
      </c>
      <c r="K13" s="307"/>
      <c r="L13" s="307"/>
      <c r="M13" s="307"/>
      <c r="N13" s="307"/>
      <c r="O13" s="307"/>
      <c r="P13" s="307"/>
      <c r="Q13" s="307"/>
      <c r="R13" s="307"/>
      <c r="S13" s="307"/>
      <c r="T13" s="307"/>
      <c r="U13" s="307"/>
      <c r="V13" s="307"/>
      <c r="W13" s="307"/>
      <c r="X13" s="308"/>
      <c r="AA13" s="336"/>
    </row>
    <row r="14" spans="2:27" s="474" customFormat="1">
      <c r="C14" s="469" t="s">
        <v>672</v>
      </c>
      <c r="D14" s="469" t="s">
        <v>1258</v>
      </c>
      <c r="E14" s="470" t="s">
        <v>1295</v>
      </c>
      <c r="F14" s="487" t="s">
        <v>1262</v>
      </c>
      <c r="G14" s="517" t="s">
        <v>55</v>
      </c>
      <c r="H14" s="494" t="s">
        <v>422</v>
      </c>
      <c r="I14" s="518" t="s">
        <v>56</v>
      </c>
      <c r="J14" s="494" t="s">
        <v>423</v>
      </c>
      <c r="K14" s="307"/>
      <c r="L14" s="307"/>
      <c r="M14" s="307"/>
      <c r="N14" s="307"/>
      <c r="O14" s="307"/>
      <c r="P14" s="307"/>
      <c r="Q14" s="307"/>
      <c r="R14" s="307"/>
      <c r="S14" s="307"/>
      <c r="T14" s="307"/>
      <c r="U14" s="307"/>
      <c r="V14" s="307"/>
      <c r="W14" s="307"/>
      <c r="X14" s="308"/>
      <c r="AA14" s="473"/>
    </row>
    <row r="15" spans="2:27" s="474" customFormat="1">
      <c r="C15" s="469" t="s">
        <v>673</v>
      </c>
      <c r="D15" s="469" t="s">
        <v>1258</v>
      </c>
      <c r="E15" s="470" t="s">
        <v>1265</v>
      </c>
      <c r="F15" s="487" t="s">
        <v>1262</v>
      </c>
      <c r="G15" s="517" t="s">
        <v>55</v>
      </c>
      <c r="H15" s="494" t="s">
        <v>779</v>
      </c>
      <c r="I15" s="518" t="s">
        <v>56</v>
      </c>
      <c r="J15" s="494" t="s">
        <v>1296</v>
      </c>
      <c r="K15" s="307"/>
      <c r="L15" s="307"/>
      <c r="M15" s="307"/>
      <c r="N15" s="307"/>
      <c r="O15" s="307"/>
      <c r="P15" s="307"/>
      <c r="Q15" s="307"/>
      <c r="R15" s="307"/>
      <c r="S15" s="307"/>
      <c r="T15" s="307"/>
      <c r="U15" s="307"/>
      <c r="V15" s="307"/>
      <c r="W15" s="307"/>
      <c r="X15" s="308"/>
      <c r="AA15" s="473"/>
    </row>
    <row r="16" spans="2:27" s="474" customFormat="1">
      <c r="C16" s="469" t="s">
        <v>674</v>
      </c>
      <c r="D16" s="469" t="s">
        <v>1258</v>
      </c>
      <c r="E16" s="470" t="s">
        <v>1266</v>
      </c>
      <c r="F16" s="487" t="s">
        <v>1262</v>
      </c>
      <c r="G16" s="517" t="s">
        <v>55</v>
      </c>
      <c r="H16" s="494" t="s">
        <v>422</v>
      </c>
      <c r="I16" s="518" t="s">
        <v>56</v>
      </c>
      <c r="J16" s="494" t="s">
        <v>423</v>
      </c>
      <c r="K16" s="307"/>
      <c r="L16" s="307"/>
      <c r="M16" s="307"/>
      <c r="N16" s="307"/>
      <c r="O16" s="307"/>
      <c r="P16" s="307"/>
      <c r="Q16" s="307"/>
      <c r="R16" s="307"/>
      <c r="S16" s="307"/>
      <c r="T16" s="307"/>
      <c r="U16" s="307"/>
      <c r="V16" s="307"/>
      <c r="W16" s="307"/>
      <c r="X16" s="308"/>
      <c r="AA16" s="473"/>
    </row>
    <row r="17" spans="3:24">
      <c r="C17" s="469" t="s">
        <v>675</v>
      </c>
      <c r="D17" s="294" t="s">
        <v>670</v>
      </c>
      <c r="E17" s="280" t="s">
        <v>866</v>
      </c>
      <c r="F17" s="344"/>
      <c r="G17" s="353" t="s">
        <v>55</v>
      </c>
      <c r="H17" s="309" t="s">
        <v>422</v>
      </c>
      <c r="I17" s="352" t="s">
        <v>874</v>
      </c>
      <c r="J17" s="335" t="s">
        <v>420</v>
      </c>
      <c r="K17" s="352" t="s">
        <v>874</v>
      </c>
      <c r="L17" s="335" t="s">
        <v>414</v>
      </c>
      <c r="M17" s="352" t="s">
        <v>874</v>
      </c>
      <c r="N17" s="335" t="s">
        <v>905</v>
      </c>
      <c r="O17" s="352" t="s">
        <v>874</v>
      </c>
      <c r="P17" s="335" t="s">
        <v>906</v>
      </c>
      <c r="Q17" s="307"/>
      <c r="R17" s="307"/>
      <c r="S17" s="307"/>
      <c r="T17" s="307"/>
      <c r="U17" s="307"/>
      <c r="V17" s="307"/>
      <c r="W17" s="307"/>
      <c r="X17" s="308"/>
    </row>
    <row r="18" spans="3:24">
      <c r="C18" s="469" t="s">
        <v>676</v>
      </c>
      <c r="D18" s="294" t="s">
        <v>668</v>
      </c>
      <c r="E18" s="280" t="s">
        <v>867</v>
      </c>
      <c r="F18" s="344" t="s">
        <v>426</v>
      </c>
      <c r="G18" s="353" t="s">
        <v>55</v>
      </c>
      <c r="H18" s="309" t="s">
        <v>422</v>
      </c>
      <c r="I18" s="352" t="s">
        <v>874</v>
      </c>
      <c r="J18" s="335" t="s">
        <v>907</v>
      </c>
      <c r="K18" s="307"/>
      <c r="L18" s="307"/>
      <c r="M18" s="307"/>
      <c r="N18" s="307"/>
      <c r="O18" s="307"/>
      <c r="P18" s="307"/>
      <c r="Q18" s="307"/>
      <c r="R18" s="307"/>
      <c r="S18" s="307"/>
      <c r="T18" s="307"/>
      <c r="U18" s="307"/>
      <c r="V18" s="307"/>
      <c r="W18" s="307"/>
      <c r="X18" s="308"/>
    </row>
    <row r="19" spans="3:24">
      <c r="C19" s="469" t="s">
        <v>677</v>
      </c>
      <c r="D19" s="294" t="s">
        <v>670</v>
      </c>
      <c r="E19" s="280" t="s">
        <v>406</v>
      </c>
      <c r="F19" s="344"/>
      <c r="G19" s="353" t="s">
        <v>55</v>
      </c>
      <c r="H19" s="309" t="s">
        <v>422</v>
      </c>
      <c r="I19" s="352" t="s">
        <v>874</v>
      </c>
      <c r="J19" s="335" t="s">
        <v>907</v>
      </c>
      <c r="K19" s="307"/>
      <c r="L19" s="307"/>
      <c r="M19" s="307"/>
      <c r="N19" s="307"/>
      <c r="O19" s="307"/>
      <c r="P19" s="307"/>
      <c r="Q19" s="307"/>
      <c r="R19" s="307"/>
      <c r="S19" s="307"/>
      <c r="T19" s="307"/>
      <c r="U19" s="307"/>
      <c r="V19" s="307"/>
      <c r="W19" s="307"/>
      <c r="X19" s="308"/>
    </row>
    <row r="20" spans="3:24">
      <c r="C20" s="469" t="s">
        <v>678</v>
      </c>
      <c r="D20" s="286" t="s">
        <v>670</v>
      </c>
      <c r="E20" s="331" t="s">
        <v>868</v>
      </c>
      <c r="F20" s="345"/>
      <c r="G20" s="353" t="s">
        <v>55</v>
      </c>
      <c r="H20" s="309" t="s">
        <v>422</v>
      </c>
      <c r="I20" s="352" t="s">
        <v>874</v>
      </c>
      <c r="J20" s="335" t="s">
        <v>907</v>
      </c>
      <c r="K20" s="309"/>
      <c r="L20" s="309"/>
      <c r="M20" s="309"/>
      <c r="N20" s="309"/>
      <c r="O20" s="309"/>
      <c r="P20" s="309"/>
      <c r="Q20" s="309"/>
      <c r="R20" s="309"/>
      <c r="S20" s="309"/>
      <c r="T20" s="309"/>
      <c r="U20" s="309"/>
      <c r="V20" s="309"/>
      <c r="W20" s="309"/>
      <c r="X20" s="310"/>
    </row>
    <row r="21" spans="3:24">
      <c r="C21" s="469" t="s">
        <v>679</v>
      </c>
      <c r="D21" s="286" t="s">
        <v>670</v>
      </c>
      <c r="E21" s="331" t="s">
        <v>869</v>
      </c>
      <c r="F21" s="345"/>
      <c r="G21" s="353" t="s">
        <v>55</v>
      </c>
      <c r="H21" s="309" t="s">
        <v>422</v>
      </c>
      <c r="I21" s="352" t="s">
        <v>874</v>
      </c>
      <c r="J21" s="335" t="s">
        <v>907</v>
      </c>
      <c r="K21" s="309"/>
      <c r="L21" s="309"/>
      <c r="M21" s="309"/>
      <c r="N21" s="309"/>
      <c r="O21" s="309"/>
      <c r="P21" s="309"/>
      <c r="Q21" s="309"/>
      <c r="R21" s="309"/>
      <c r="S21" s="309"/>
      <c r="T21" s="309"/>
      <c r="U21" s="309"/>
      <c r="V21" s="309"/>
      <c r="W21" s="309"/>
      <c r="X21" s="310"/>
    </row>
    <row r="22" spans="3:24">
      <c r="C22" s="469" t="s">
        <v>680</v>
      </c>
      <c r="D22" s="286" t="s">
        <v>670</v>
      </c>
      <c r="E22" s="331" t="s">
        <v>870</v>
      </c>
      <c r="F22" s="345"/>
      <c r="G22" s="353" t="s">
        <v>55</v>
      </c>
      <c r="H22" s="309" t="s">
        <v>422</v>
      </c>
      <c r="I22" s="352" t="s">
        <v>874</v>
      </c>
      <c r="J22" s="335" t="s">
        <v>907</v>
      </c>
      <c r="K22" s="309"/>
      <c r="L22" s="309"/>
      <c r="M22" s="309"/>
      <c r="N22" s="309"/>
      <c r="O22" s="309"/>
      <c r="P22" s="309"/>
      <c r="Q22" s="309"/>
      <c r="R22" s="309"/>
      <c r="S22" s="309"/>
      <c r="T22" s="309"/>
      <c r="U22" s="309"/>
      <c r="V22" s="309"/>
      <c r="W22" s="309"/>
      <c r="X22" s="310"/>
    </row>
    <row r="23" spans="3:24">
      <c r="C23" s="469" t="s">
        <v>681</v>
      </c>
      <c r="D23" s="286" t="s">
        <v>670</v>
      </c>
      <c r="E23" s="331" t="s">
        <v>871</v>
      </c>
      <c r="F23" s="345"/>
      <c r="G23" s="353" t="s">
        <v>55</v>
      </c>
      <c r="H23" s="309" t="s">
        <v>422</v>
      </c>
      <c r="I23" s="352" t="s">
        <v>874</v>
      </c>
      <c r="J23" s="335" t="s">
        <v>907</v>
      </c>
      <c r="K23" s="309"/>
      <c r="L23" s="309"/>
      <c r="M23" s="309"/>
      <c r="N23" s="309"/>
      <c r="O23" s="309"/>
      <c r="P23" s="309"/>
      <c r="Q23" s="309"/>
      <c r="R23" s="309"/>
      <c r="S23" s="309"/>
      <c r="T23" s="309"/>
      <c r="U23" s="309"/>
      <c r="V23" s="309"/>
      <c r="W23" s="309"/>
      <c r="X23" s="310"/>
    </row>
    <row r="24" spans="3:24">
      <c r="C24" s="286" t="s">
        <v>886</v>
      </c>
      <c r="D24" s="286" t="s">
        <v>670</v>
      </c>
      <c r="E24" s="331" t="s">
        <v>49</v>
      </c>
      <c r="F24" s="345"/>
      <c r="G24" s="353" t="s">
        <v>55</v>
      </c>
      <c r="H24" s="309" t="s">
        <v>422</v>
      </c>
      <c r="I24" s="352" t="s">
        <v>874</v>
      </c>
      <c r="J24" s="335" t="s">
        <v>907</v>
      </c>
      <c r="K24" s="309"/>
      <c r="L24" s="309"/>
      <c r="M24" s="309"/>
      <c r="N24" s="309"/>
      <c r="O24" s="309"/>
      <c r="P24" s="309"/>
      <c r="Q24" s="309"/>
      <c r="R24" s="309"/>
      <c r="S24" s="309"/>
      <c r="T24" s="309"/>
      <c r="U24" s="309"/>
      <c r="V24" s="309"/>
      <c r="W24" s="309"/>
      <c r="X24" s="310"/>
    </row>
    <row r="25" spans="3:24">
      <c r="C25" s="286" t="s">
        <v>908</v>
      </c>
      <c r="D25" s="286" t="s">
        <v>670</v>
      </c>
      <c r="E25" s="331" t="s">
        <v>1096</v>
      </c>
      <c r="F25" s="188"/>
      <c r="G25" s="353" t="s">
        <v>55</v>
      </c>
      <c r="H25" s="309" t="s">
        <v>422</v>
      </c>
      <c r="I25" s="352" t="s">
        <v>874</v>
      </c>
      <c r="J25" s="335" t="s">
        <v>907</v>
      </c>
      <c r="K25" s="309"/>
      <c r="L25" s="309"/>
      <c r="M25" s="309"/>
      <c r="N25" s="309"/>
      <c r="O25" s="309"/>
      <c r="P25" s="309"/>
      <c r="Q25" s="309"/>
      <c r="R25" s="309"/>
      <c r="S25" s="309"/>
      <c r="T25" s="309"/>
      <c r="U25" s="309"/>
      <c r="V25" s="309"/>
      <c r="W25" s="309"/>
      <c r="X25" s="310"/>
    </row>
    <row r="26" spans="3:24">
      <c r="C26" s="286" t="s">
        <v>908</v>
      </c>
      <c r="D26" s="286" t="s">
        <v>670</v>
      </c>
      <c r="E26" s="331" t="s">
        <v>1097</v>
      </c>
      <c r="F26" s="188"/>
      <c r="G26" s="353" t="s">
        <v>55</v>
      </c>
      <c r="H26" s="309" t="s">
        <v>422</v>
      </c>
      <c r="I26" s="352" t="s">
        <v>874</v>
      </c>
      <c r="J26" s="335" t="s">
        <v>907</v>
      </c>
      <c r="K26" s="309"/>
      <c r="L26" s="309"/>
      <c r="M26" s="309"/>
      <c r="N26" s="309"/>
      <c r="O26" s="309"/>
      <c r="P26" s="309"/>
      <c r="Q26" s="309"/>
      <c r="R26" s="309"/>
      <c r="S26" s="309"/>
      <c r="T26" s="309"/>
      <c r="U26" s="309"/>
      <c r="V26" s="309"/>
      <c r="W26" s="309"/>
      <c r="X26" s="310"/>
    </row>
    <row r="27" spans="3:24">
      <c r="C27" s="471" t="s">
        <v>1255</v>
      </c>
      <c r="D27" s="286" t="s">
        <v>909</v>
      </c>
      <c r="E27" s="331" t="s">
        <v>421</v>
      </c>
      <c r="F27" s="188"/>
      <c r="G27" s="353" t="s">
        <v>55</v>
      </c>
      <c r="H27" s="309" t="s">
        <v>422</v>
      </c>
      <c r="I27" s="352" t="s">
        <v>874</v>
      </c>
      <c r="J27" s="335" t="s">
        <v>907</v>
      </c>
      <c r="K27" s="309"/>
      <c r="L27" s="309"/>
      <c r="M27" s="309"/>
      <c r="N27" s="309"/>
      <c r="O27" s="309"/>
      <c r="P27" s="309"/>
      <c r="Q27" s="309"/>
      <c r="R27" s="309"/>
      <c r="S27" s="309"/>
      <c r="T27" s="309"/>
      <c r="U27" s="309"/>
      <c r="V27" s="309"/>
      <c r="W27" s="309"/>
      <c r="X27" s="310"/>
    </row>
    <row r="28" spans="3:24">
      <c r="C28" s="471" t="s">
        <v>910</v>
      </c>
      <c r="D28" s="286" t="s">
        <v>668</v>
      </c>
      <c r="E28" s="331" t="s">
        <v>50</v>
      </c>
      <c r="F28" s="188"/>
      <c r="G28" s="353" t="s">
        <v>55</v>
      </c>
      <c r="H28" s="309" t="s">
        <v>422</v>
      </c>
      <c r="I28" s="352" t="s">
        <v>874</v>
      </c>
      <c r="J28" s="335" t="s">
        <v>907</v>
      </c>
      <c r="K28" s="309"/>
      <c r="L28" s="309"/>
      <c r="M28" s="309"/>
      <c r="N28" s="309"/>
      <c r="O28" s="309"/>
      <c r="P28" s="309"/>
      <c r="Q28" s="309"/>
      <c r="R28" s="309"/>
      <c r="S28" s="309"/>
      <c r="T28" s="309"/>
      <c r="U28" s="309"/>
      <c r="V28" s="309"/>
      <c r="W28" s="309"/>
      <c r="X28" s="310"/>
    </row>
    <row r="29" spans="3:24">
      <c r="C29" s="471" t="s">
        <v>911</v>
      </c>
      <c r="D29" s="286" t="s">
        <v>668</v>
      </c>
      <c r="E29" s="331" t="s">
        <v>51</v>
      </c>
      <c r="F29" s="188"/>
      <c r="G29" s="353" t="s">
        <v>55</v>
      </c>
      <c r="H29" s="309" t="s">
        <v>422</v>
      </c>
      <c r="I29" s="352" t="s">
        <v>874</v>
      </c>
      <c r="J29" s="335" t="s">
        <v>420</v>
      </c>
      <c r="K29" s="352" t="s">
        <v>874</v>
      </c>
      <c r="L29" s="335" t="s">
        <v>414</v>
      </c>
      <c r="M29" s="309"/>
      <c r="N29" s="309"/>
      <c r="O29" s="309"/>
      <c r="P29" s="309"/>
      <c r="Q29" s="309"/>
      <c r="R29" s="309"/>
      <c r="S29" s="309"/>
      <c r="T29" s="309"/>
      <c r="U29" s="309"/>
      <c r="V29" s="309"/>
      <c r="W29" s="309"/>
      <c r="X29" s="310"/>
    </row>
    <row r="30" spans="3:24">
      <c r="C30" s="471" t="s">
        <v>912</v>
      </c>
      <c r="D30" s="286" t="s">
        <v>668</v>
      </c>
      <c r="E30" s="331" t="s">
        <v>52</v>
      </c>
      <c r="F30" s="188"/>
      <c r="G30" s="353" t="s">
        <v>55</v>
      </c>
      <c r="H30" s="309" t="s">
        <v>422</v>
      </c>
      <c r="I30" s="352" t="s">
        <v>874</v>
      </c>
      <c r="J30" s="335" t="s">
        <v>907</v>
      </c>
      <c r="K30" s="309"/>
      <c r="L30" s="309"/>
      <c r="M30" s="309"/>
      <c r="N30" s="309"/>
      <c r="O30" s="309"/>
      <c r="P30" s="309"/>
      <c r="Q30" s="309"/>
      <c r="R30" s="309"/>
      <c r="S30" s="309"/>
      <c r="T30" s="309"/>
      <c r="U30" s="309"/>
      <c r="V30" s="309"/>
      <c r="W30" s="309"/>
      <c r="X30" s="310"/>
    </row>
    <row r="31" spans="3:24">
      <c r="C31" s="471" t="s">
        <v>913</v>
      </c>
      <c r="D31" s="286" t="s">
        <v>909</v>
      </c>
      <c r="E31" s="331" t="s">
        <v>634</v>
      </c>
      <c r="F31" s="188" t="s">
        <v>916</v>
      </c>
      <c r="G31" s="353" t="s">
        <v>55</v>
      </c>
      <c r="H31" s="309" t="s">
        <v>422</v>
      </c>
      <c r="I31" s="352" t="s">
        <v>874</v>
      </c>
      <c r="J31" s="335" t="s">
        <v>907</v>
      </c>
      <c r="K31" s="184"/>
      <c r="L31" s="335"/>
      <c r="M31" s="309"/>
      <c r="N31" s="309"/>
      <c r="O31" s="309"/>
      <c r="P31" s="309"/>
      <c r="Q31" s="309"/>
      <c r="R31" s="309"/>
      <c r="S31" s="309"/>
      <c r="T31" s="309"/>
      <c r="U31" s="309"/>
      <c r="V31" s="309"/>
      <c r="W31" s="309"/>
      <c r="X31" s="310"/>
    </row>
    <row r="32" spans="3:24">
      <c r="C32" s="471" t="s">
        <v>914</v>
      </c>
      <c r="D32" s="471" t="s">
        <v>668</v>
      </c>
      <c r="E32" s="331" t="s">
        <v>53</v>
      </c>
      <c r="F32" s="188"/>
      <c r="G32" s="353" t="s">
        <v>55</v>
      </c>
      <c r="H32" s="309" t="s">
        <v>422</v>
      </c>
      <c r="I32" s="352" t="s">
        <v>874</v>
      </c>
      <c r="J32" s="335" t="s">
        <v>907</v>
      </c>
      <c r="K32" s="309"/>
      <c r="L32" s="309"/>
      <c r="M32" s="309"/>
      <c r="N32" s="309"/>
      <c r="O32" s="309"/>
      <c r="P32" s="309"/>
      <c r="Q32" s="309"/>
      <c r="R32" s="309"/>
      <c r="S32" s="309"/>
      <c r="T32" s="309"/>
      <c r="U32" s="309"/>
      <c r="V32" s="309"/>
      <c r="W32" s="309"/>
      <c r="X32" s="310"/>
    </row>
    <row r="33" spans="3:24">
      <c r="C33" s="471" t="s">
        <v>915</v>
      </c>
      <c r="D33" s="286" t="s">
        <v>670</v>
      </c>
      <c r="E33" s="463" t="s">
        <v>1371</v>
      </c>
      <c r="F33" s="188" t="s">
        <v>885</v>
      </c>
      <c r="G33" s="353" t="s">
        <v>55</v>
      </c>
      <c r="H33" s="309" t="s">
        <v>784</v>
      </c>
      <c r="I33" s="190"/>
      <c r="J33" s="309"/>
      <c r="K33" s="309"/>
      <c r="L33" s="309"/>
      <c r="M33" s="352" t="s">
        <v>874</v>
      </c>
      <c r="N33" s="309" t="s">
        <v>785</v>
      </c>
      <c r="O33" s="309"/>
      <c r="P33" s="309"/>
      <c r="Q33" s="352" t="s">
        <v>874</v>
      </c>
      <c r="R33" s="309" t="s">
        <v>921</v>
      </c>
      <c r="S33" s="309"/>
      <c r="T33" s="309"/>
      <c r="U33" s="309"/>
      <c r="V33" s="309"/>
      <c r="W33" s="309"/>
      <c r="X33" s="310"/>
    </row>
    <row r="34" spans="3:24" s="530" customFormat="1">
      <c r="C34" s="471">
        <v>1</v>
      </c>
      <c r="D34" s="471" t="s">
        <v>668</v>
      </c>
      <c r="E34" s="463" t="s">
        <v>1342</v>
      </c>
      <c r="F34" s="188"/>
      <c r="G34" s="353" t="s">
        <v>55</v>
      </c>
      <c r="H34" s="309" t="s">
        <v>422</v>
      </c>
      <c r="I34" s="352" t="s">
        <v>56</v>
      </c>
      <c r="J34" s="531" t="s">
        <v>423</v>
      </c>
      <c r="K34" s="307"/>
      <c r="L34" s="309"/>
      <c r="M34" s="519"/>
      <c r="N34" s="546"/>
      <c r="O34" s="547"/>
      <c r="P34" s="546"/>
      <c r="Q34" s="519"/>
      <c r="R34" s="309"/>
      <c r="S34" s="307"/>
      <c r="T34" s="309"/>
      <c r="U34" s="309"/>
      <c r="V34" s="309"/>
      <c r="W34" s="307"/>
      <c r="X34" s="310"/>
    </row>
    <row r="35" spans="3:24" s="530" customFormat="1">
      <c r="C35" s="471">
        <v>2</v>
      </c>
      <c r="D35" s="471" t="s">
        <v>668</v>
      </c>
      <c r="E35" s="463" t="s">
        <v>1343</v>
      </c>
      <c r="F35" s="188"/>
      <c r="G35" s="353" t="s">
        <v>55</v>
      </c>
      <c r="H35" s="309" t="s">
        <v>422</v>
      </c>
      <c r="I35" s="352" t="s">
        <v>56</v>
      </c>
      <c r="J35" s="531" t="s">
        <v>423</v>
      </c>
      <c r="K35" s="307"/>
      <c r="L35" s="309"/>
      <c r="M35" s="519"/>
      <c r="N35" s="546"/>
      <c r="O35" s="547"/>
      <c r="P35" s="546"/>
      <c r="Q35" s="519"/>
      <c r="R35" s="309"/>
      <c r="S35" s="307"/>
      <c r="T35" s="309"/>
      <c r="U35" s="309"/>
      <c r="V35" s="309"/>
      <c r="W35" s="307"/>
      <c r="X35" s="310"/>
    </row>
    <row r="36" spans="3:24" s="530" customFormat="1">
      <c r="C36" s="471">
        <v>3</v>
      </c>
      <c r="D36" s="471" t="s">
        <v>1261</v>
      </c>
      <c r="E36" s="463" t="s">
        <v>1373</v>
      </c>
      <c r="F36" s="188"/>
      <c r="G36" s="353" t="s">
        <v>55</v>
      </c>
      <c r="H36" s="309" t="s">
        <v>422</v>
      </c>
      <c r="I36" s="352" t="s">
        <v>56</v>
      </c>
      <c r="J36" s="531" t="s">
        <v>423</v>
      </c>
      <c r="K36" s="307"/>
      <c r="L36" s="309"/>
      <c r="M36" s="519"/>
      <c r="N36" s="546"/>
      <c r="O36" s="547"/>
      <c r="P36" s="546"/>
      <c r="Q36" s="519"/>
      <c r="R36" s="309"/>
      <c r="S36" s="307"/>
      <c r="T36" s="309"/>
      <c r="U36" s="309"/>
      <c r="V36" s="309"/>
      <c r="W36" s="307"/>
      <c r="X36" s="310"/>
    </row>
    <row r="37" spans="3:24" s="530" customFormat="1">
      <c r="C37" s="471">
        <v>4</v>
      </c>
      <c r="D37" s="471" t="s">
        <v>1261</v>
      </c>
      <c r="E37" s="463" t="s">
        <v>1345</v>
      </c>
      <c r="F37" s="188"/>
      <c r="G37" s="353" t="s">
        <v>55</v>
      </c>
      <c r="H37" s="309" t="s">
        <v>422</v>
      </c>
      <c r="I37" s="352" t="s">
        <v>56</v>
      </c>
      <c r="J37" s="531" t="s">
        <v>423</v>
      </c>
      <c r="K37" s="307"/>
      <c r="L37" s="309"/>
      <c r="M37" s="519"/>
      <c r="N37" s="546"/>
      <c r="O37" s="547"/>
      <c r="P37" s="546"/>
      <c r="Q37" s="519"/>
      <c r="R37" s="309"/>
      <c r="S37" s="307"/>
      <c r="T37" s="309"/>
      <c r="U37" s="309"/>
      <c r="V37" s="309"/>
      <c r="W37" s="307"/>
      <c r="X37" s="310"/>
    </row>
    <row r="38" spans="3:24" s="530" customFormat="1">
      <c r="C38" s="471">
        <v>5</v>
      </c>
      <c r="D38" s="471" t="s">
        <v>668</v>
      </c>
      <c r="E38" s="463" t="s">
        <v>1346</v>
      </c>
      <c r="F38" s="188"/>
      <c r="G38" s="353" t="s">
        <v>55</v>
      </c>
      <c r="H38" s="309" t="s">
        <v>422</v>
      </c>
      <c r="I38" s="352" t="s">
        <v>56</v>
      </c>
      <c r="J38" s="531" t="s">
        <v>423</v>
      </c>
      <c r="K38" s="307"/>
      <c r="L38" s="309"/>
      <c r="M38" s="519"/>
      <c r="N38" s="546"/>
      <c r="O38" s="547"/>
      <c r="P38" s="546"/>
      <c r="Q38" s="519"/>
      <c r="R38" s="309"/>
      <c r="S38" s="307"/>
      <c r="T38" s="309"/>
      <c r="U38" s="309"/>
      <c r="V38" s="309"/>
      <c r="W38" s="307"/>
      <c r="X38" s="310"/>
    </row>
    <row r="39" spans="3:24" s="530" customFormat="1">
      <c r="C39" s="471">
        <v>6</v>
      </c>
      <c r="D39" s="471" t="s">
        <v>668</v>
      </c>
      <c r="E39" s="463" t="s">
        <v>1347</v>
      </c>
      <c r="F39" s="188" t="s">
        <v>1330</v>
      </c>
      <c r="G39" s="353" t="s">
        <v>55</v>
      </c>
      <c r="H39" s="309" t="s">
        <v>422</v>
      </c>
      <c r="I39" s="352" t="s">
        <v>56</v>
      </c>
      <c r="J39" s="531" t="s">
        <v>423</v>
      </c>
      <c r="K39" s="307"/>
      <c r="L39" s="309"/>
      <c r="M39" s="519"/>
      <c r="N39" s="546"/>
      <c r="O39" s="547"/>
      <c r="P39" s="546"/>
      <c r="Q39" s="519"/>
      <c r="R39" s="309"/>
      <c r="S39" s="307"/>
      <c r="T39" s="309"/>
      <c r="U39" s="309"/>
      <c r="V39" s="309"/>
      <c r="W39" s="307"/>
      <c r="X39" s="310"/>
    </row>
    <row r="40" spans="3:24" s="530" customFormat="1">
      <c r="C40" s="471">
        <v>7</v>
      </c>
      <c r="D40" s="471" t="s">
        <v>1261</v>
      </c>
      <c r="E40" s="463" t="s">
        <v>1348</v>
      </c>
      <c r="F40" s="188" t="s">
        <v>1330</v>
      </c>
      <c r="G40" s="353" t="s">
        <v>55</v>
      </c>
      <c r="H40" s="309" t="s">
        <v>422</v>
      </c>
      <c r="I40" s="352" t="s">
        <v>56</v>
      </c>
      <c r="J40" s="531" t="s">
        <v>423</v>
      </c>
      <c r="K40" s="307"/>
      <c r="L40" s="309"/>
      <c r="M40" s="519"/>
      <c r="N40" s="546"/>
      <c r="O40" s="547"/>
      <c r="P40" s="546"/>
      <c r="Q40" s="519"/>
      <c r="R40" s="309"/>
      <c r="S40" s="307"/>
      <c r="T40" s="309"/>
      <c r="U40" s="309"/>
      <c r="V40" s="309"/>
      <c r="W40" s="307"/>
      <c r="X40" s="310"/>
    </row>
    <row r="41" spans="3:24" s="530" customFormat="1">
      <c r="C41" s="471">
        <v>8</v>
      </c>
      <c r="D41" s="471" t="s">
        <v>1261</v>
      </c>
      <c r="E41" s="463" t="s">
        <v>1349</v>
      </c>
      <c r="F41" s="188"/>
      <c r="G41" s="353" t="s">
        <v>55</v>
      </c>
      <c r="H41" s="309" t="s">
        <v>422</v>
      </c>
      <c r="I41" s="352" t="s">
        <v>56</v>
      </c>
      <c r="J41" s="531" t="s">
        <v>423</v>
      </c>
      <c r="K41" s="307"/>
      <c r="L41" s="309"/>
      <c r="M41" s="519"/>
      <c r="N41" s="546"/>
      <c r="O41" s="547"/>
      <c r="P41" s="546"/>
      <c r="Q41" s="519"/>
      <c r="R41" s="309"/>
      <c r="S41" s="307"/>
      <c r="T41" s="309"/>
      <c r="U41" s="309"/>
      <c r="V41" s="309"/>
      <c r="W41" s="307"/>
      <c r="X41" s="310"/>
    </row>
    <row r="42" spans="3:24">
      <c r="C42" s="471" t="s">
        <v>1372</v>
      </c>
      <c r="D42" s="286" t="s">
        <v>668</v>
      </c>
      <c r="E42" s="331" t="s">
        <v>803</v>
      </c>
      <c r="F42" s="188" t="s">
        <v>885</v>
      </c>
      <c r="G42" s="353" t="s">
        <v>55</v>
      </c>
      <c r="H42" s="309" t="s">
        <v>923</v>
      </c>
      <c r="I42" s="184"/>
      <c r="J42" s="335"/>
      <c r="K42" s="352" t="s">
        <v>874</v>
      </c>
      <c r="L42" s="309" t="s">
        <v>924</v>
      </c>
      <c r="M42" s="309"/>
      <c r="N42" s="309"/>
      <c r="O42" s="352" t="s">
        <v>874</v>
      </c>
      <c r="P42" s="309" t="s">
        <v>925</v>
      </c>
      <c r="Q42" s="309"/>
      <c r="R42" s="309"/>
      <c r="S42" s="352" t="s">
        <v>874</v>
      </c>
      <c r="T42" s="309" t="s">
        <v>926</v>
      </c>
      <c r="U42" s="309"/>
      <c r="V42" s="309"/>
      <c r="W42" s="352" t="s">
        <v>874</v>
      </c>
      <c r="X42" s="310" t="s">
        <v>927</v>
      </c>
    </row>
    <row r="43" spans="3:24">
      <c r="C43" s="471">
        <v>14</v>
      </c>
      <c r="D43" s="471" t="s">
        <v>668</v>
      </c>
      <c r="E43" s="331" t="s">
        <v>928</v>
      </c>
      <c r="F43" s="188" t="s">
        <v>885</v>
      </c>
      <c r="G43" s="353" t="s">
        <v>55</v>
      </c>
      <c r="H43" s="309" t="s">
        <v>422</v>
      </c>
      <c r="I43" s="352" t="s">
        <v>874</v>
      </c>
      <c r="J43" s="335" t="s">
        <v>907</v>
      </c>
      <c r="K43" s="309"/>
      <c r="L43" s="309"/>
      <c r="M43" s="309"/>
      <c r="N43" s="309"/>
      <c r="O43" s="309"/>
      <c r="P43" s="309"/>
      <c r="Q43" s="309"/>
      <c r="R43" s="309"/>
      <c r="S43" s="309"/>
      <c r="T43" s="309"/>
      <c r="U43" s="309"/>
      <c r="V43" s="309"/>
      <c r="W43" s="309"/>
      <c r="X43" s="310"/>
    </row>
    <row r="44" spans="3:24">
      <c r="C44" s="471" t="s">
        <v>1256</v>
      </c>
      <c r="D44" s="286" t="s">
        <v>670</v>
      </c>
      <c r="E44" s="331" t="s">
        <v>814</v>
      </c>
      <c r="F44" s="188" t="s">
        <v>885</v>
      </c>
      <c r="G44" s="353" t="s">
        <v>55</v>
      </c>
      <c r="H44" s="309" t="s">
        <v>422</v>
      </c>
      <c r="I44" s="352" t="s">
        <v>874</v>
      </c>
      <c r="J44" s="335" t="s">
        <v>420</v>
      </c>
      <c r="K44" s="352" t="s">
        <v>874</v>
      </c>
      <c r="L44" s="335" t="s">
        <v>414</v>
      </c>
      <c r="M44" s="309"/>
      <c r="N44" s="309"/>
      <c r="O44" s="309"/>
      <c r="P44" s="309"/>
      <c r="Q44" s="309"/>
      <c r="R44" s="309"/>
      <c r="S44" s="309"/>
      <c r="T44" s="309"/>
      <c r="U44" s="309"/>
      <c r="V44" s="309"/>
      <c r="W44" s="309"/>
      <c r="X44" s="310"/>
    </row>
    <row r="45" spans="3:24">
      <c r="C45" s="471" t="s">
        <v>917</v>
      </c>
      <c r="D45" s="286" t="s">
        <v>668</v>
      </c>
      <c r="E45" s="331" t="s">
        <v>54</v>
      </c>
      <c r="F45" s="188"/>
      <c r="G45" s="353" t="s">
        <v>55</v>
      </c>
      <c r="H45" s="309" t="s">
        <v>422</v>
      </c>
      <c r="I45" s="352" t="s">
        <v>874</v>
      </c>
      <c r="J45" s="335" t="s">
        <v>907</v>
      </c>
      <c r="K45" s="309"/>
      <c r="L45" s="309"/>
      <c r="M45" s="309"/>
      <c r="N45" s="309"/>
      <c r="O45" s="309"/>
      <c r="P45" s="309"/>
      <c r="Q45" s="309"/>
      <c r="R45" s="309"/>
      <c r="S45" s="309"/>
      <c r="T45" s="309"/>
      <c r="U45" s="309"/>
      <c r="V45" s="309"/>
      <c r="W45" s="309"/>
      <c r="X45" s="310"/>
    </row>
    <row r="46" spans="3:24">
      <c r="C46" s="471" t="s">
        <v>922</v>
      </c>
      <c r="D46" s="286" t="s">
        <v>668</v>
      </c>
      <c r="E46" s="331" t="s">
        <v>424</v>
      </c>
      <c r="F46" s="478" t="s">
        <v>1262</v>
      </c>
      <c r="G46" s="353" t="s">
        <v>55</v>
      </c>
      <c r="H46" s="309" t="s">
        <v>422</v>
      </c>
      <c r="I46" s="352" t="s">
        <v>874</v>
      </c>
      <c r="J46" s="335" t="s">
        <v>907</v>
      </c>
      <c r="K46" s="309"/>
      <c r="L46" s="309"/>
      <c r="M46" s="309"/>
      <c r="N46" s="309"/>
      <c r="O46" s="309"/>
      <c r="P46" s="309"/>
      <c r="Q46" s="309"/>
      <c r="R46" s="309"/>
      <c r="S46" s="309"/>
      <c r="T46" s="309"/>
      <c r="U46" s="309"/>
      <c r="V46" s="309"/>
      <c r="W46" s="309"/>
      <c r="X46" s="310"/>
    </row>
    <row r="47" spans="3:24" s="474" customFormat="1">
      <c r="C47" s="471" t="s">
        <v>929</v>
      </c>
      <c r="D47" s="471" t="s">
        <v>1258</v>
      </c>
      <c r="E47" s="463" t="s">
        <v>1297</v>
      </c>
      <c r="F47" s="478" t="s">
        <v>1262</v>
      </c>
      <c r="G47" s="517" t="s">
        <v>55</v>
      </c>
      <c r="H47" s="480" t="s">
        <v>422</v>
      </c>
      <c r="I47" s="518" t="s">
        <v>56</v>
      </c>
      <c r="J47" s="482" t="s">
        <v>423</v>
      </c>
      <c r="K47" s="307"/>
      <c r="L47" s="309"/>
      <c r="M47" s="307"/>
      <c r="N47" s="309"/>
      <c r="O47" s="307"/>
      <c r="P47" s="309"/>
      <c r="Q47" s="309"/>
      <c r="R47" s="309"/>
      <c r="S47" s="309"/>
      <c r="T47" s="309"/>
      <c r="U47" s="309"/>
      <c r="V47" s="309"/>
      <c r="W47" s="309"/>
      <c r="X47" s="310"/>
    </row>
    <row r="48" spans="3:24">
      <c r="C48" s="471" t="s">
        <v>930</v>
      </c>
      <c r="D48" s="286" t="s">
        <v>670</v>
      </c>
      <c r="E48" s="331" t="s">
        <v>635</v>
      </c>
      <c r="F48" s="188" t="s">
        <v>426</v>
      </c>
      <c r="G48" s="352" t="s">
        <v>874</v>
      </c>
      <c r="H48" s="309" t="s">
        <v>422</v>
      </c>
      <c r="I48" s="518" t="s">
        <v>874</v>
      </c>
      <c r="J48" s="482" t="s">
        <v>420</v>
      </c>
      <c r="K48" s="518" t="s">
        <v>874</v>
      </c>
      <c r="L48" s="482" t="s">
        <v>414</v>
      </c>
      <c r="M48" s="518" t="s">
        <v>874</v>
      </c>
      <c r="N48" s="482" t="s">
        <v>416</v>
      </c>
      <c r="O48" s="519"/>
      <c r="P48" s="511"/>
      <c r="Q48" s="184"/>
      <c r="R48" s="335"/>
      <c r="S48" s="309"/>
      <c r="T48" s="309"/>
      <c r="U48" s="309"/>
      <c r="V48" s="309"/>
      <c r="W48" s="309"/>
      <c r="X48" s="310"/>
    </row>
    <row r="49" spans="2:27" s="406" customFormat="1">
      <c r="C49" s="471" t="s">
        <v>931</v>
      </c>
      <c r="D49" s="286" t="s">
        <v>670</v>
      </c>
      <c r="E49" s="331" t="s">
        <v>636</v>
      </c>
      <c r="F49" s="188" t="s">
        <v>426</v>
      </c>
      <c r="G49" s="354" t="s">
        <v>56</v>
      </c>
      <c r="H49" s="309" t="s">
        <v>422</v>
      </c>
      <c r="I49" s="355" t="s">
        <v>56</v>
      </c>
      <c r="J49" s="335" t="s">
        <v>420</v>
      </c>
      <c r="K49" s="355" t="s">
        <v>56</v>
      </c>
      <c r="L49" s="335" t="s">
        <v>414</v>
      </c>
      <c r="M49" s="355" t="s">
        <v>56</v>
      </c>
      <c r="N49" s="335" t="s">
        <v>416</v>
      </c>
      <c r="O49" s="355" t="s">
        <v>56</v>
      </c>
      <c r="P49" s="335" t="s">
        <v>417</v>
      </c>
      <c r="Q49" s="355" t="s">
        <v>56</v>
      </c>
      <c r="R49" s="335" t="s">
        <v>418</v>
      </c>
      <c r="S49" s="320"/>
      <c r="T49" s="320"/>
      <c r="U49" s="320"/>
      <c r="V49" s="320"/>
      <c r="W49" s="320"/>
      <c r="X49" s="321"/>
    </row>
    <row r="50" spans="2:27">
      <c r="C50" s="524" t="s">
        <v>932</v>
      </c>
      <c r="D50" s="339" t="s">
        <v>670</v>
      </c>
      <c r="E50" s="411" t="s">
        <v>1121</v>
      </c>
      <c r="F50" s="410" t="s">
        <v>426</v>
      </c>
      <c r="G50" s="412" t="s">
        <v>874</v>
      </c>
      <c r="H50" s="340" t="s">
        <v>422</v>
      </c>
      <c r="I50" s="413" t="s">
        <v>874</v>
      </c>
      <c r="J50" s="409" t="s">
        <v>420</v>
      </c>
      <c r="K50" s="413" t="s">
        <v>874</v>
      </c>
      <c r="L50" s="409" t="s">
        <v>414</v>
      </c>
      <c r="M50" s="414"/>
      <c r="N50" s="409"/>
      <c r="O50" s="414"/>
      <c r="P50" s="409"/>
      <c r="Q50" s="414"/>
      <c r="R50" s="409"/>
      <c r="S50" s="311"/>
      <c r="T50" s="311"/>
      <c r="U50" s="311"/>
      <c r="V50" s="311"/>
      <c r="W50" s="311"/>
      <c r="X50" s="312"/>
    </row>
    <row r="51" spans="2:27" ht="9" customHeight="1">
      <c r="B51" s="269"/>
      <c r="C51" s="269"/>
      <c r="D51" s="269"/>
    </row>
    <row r="52" spans="2:27" ht="14.25">
      <c r="B52" s="269" t="s">
        <v>938</v>
      </c>
    </row>
    <row r="53" spans="2:27" ht="28.5">
      <c r="C53" s="362" t="s">
        <v>16</v>
      </c>
      <c r="D53" s="284" t="s">
        <v>713</v>
      </c>
      <c r="E53" s="333" t="s">
        <v>47</v>
      </c>
      <c r="F53" s="185" t="s">
        <v>425</v>
      </c>
      <c r="G53" s="968" t="s">
        <v>618</v>
      </c>
      <c r="H53" s="968"/>
      <c r="I53" s="968"/>
      <c r="J53" s="968"/>
      <c r="K53" s="968"/>
      <c r="L53" s="968"/>
      <c r="M53" s="968"/>
      <c r="N53" s="968"/>
      <c r="O53" s="968"/>
      <c r="P53" s="968"/>
      <c r="Q53" s="968"/>
      <c r="R53" s="968"/>
      <c r="S53" s="968"/>
      <c r="T53" s="968"/>
      <c r="U53" s="968"/>
      <c r="V53" s="968"/>
      <c r="W53" s="968"/>
      <c r="X53" s="968"/>
    </row>
    <row r="54" spans="2:27">
      <c r="C54" s="294" t="s">
        <v>767</v>
      </c>
      <c r="D54" s="294" t="s">
        <v>663</v>
      </c>
      <c r="E54" s="280" t="s">
        <v>746</v>
      </c>
      <c r="F54" s="188" t="s">
        <v>426</v>
      </c>
      <c r="G54" s="351" t="s">
        <v>55</v>
      </c>
      <c r="H54" s="335" t="s">
        <v>744</v>
      </c>
      <c r="I54" s="367" t="s">
        <v>55</v>
      </c>
      <c r="J54" s="335" t="s">
        <v>933</v>
      </c>
      <c r="K54" s="367" t="s">
        <v>55</v>
      </c>
      <c r="L54" s="360" t="s">
        <v>889</v>
      </c>
      <c r="M54" s="367" t="s">
        <v>55</v>
      </c>
      <c r="N54" s="360" t="s">
        <v>891</v>
      </c>
      <c r="O54" s="367" t="s">
        <v>55</v>
      </c>
      <c r="P54" s="360" t="s">
        <v>890</v>
      </c>
      <c r="Q54" s="367" t="s">
        <v>55</v>
      </c>
      <c r="R54" s="360" t="s">
        <v>873</v>
      </c>
      <c r="S54" s="307"/>
      <c r="T54" s="307"/>
      <c r="U54" s="307"/>
      <c r="V54" s="307"/>
      <c r="W54" s="307"/>
      <c r="X54" s="308"/>
    </row>
    <row r="55" spans="2:27">
      <c r="C55" s="322" t="s">
        <v>796</v>
      </c>
      <c r="D55" s="322" t="s">
        <v>663</v>
      </c>
      <c r="E55" s="323" t="s">
        <v>747</v>
      </c>
      <c r="F55" s="324" t="s">
        <v>426</v>
      </c>
      <c r="G55" s="352" t="s">
        <v>874</v>
      </c>
      <c r="H55" s="330" t="s">
        <v>422</v>
      </c>
      <c r="I55" s="352" t="s">
        <v>874</v>
      </c>
      <c r="J55" s="297" t="s">
        <v>771</v>
      </c>
      <c r="K55" s="330"/>
      <c r="L55" s="330"/>
      <c r="M55" s="352" t="s">
        <v>874</v>
      </c>
      <c r="N55" s="297" t="s">
        <v>772</v>
      </c>
      <c r="O55" s="330"/>
      <c r="P55" s="330"/>
      <c r="Q55" s="352" t="s">
        <v>874</v>
      </c>
      <c r="R55" s="297" t="s">
        <v>750</v>
      </c>
      <c r="S55" s="330"/>
      <c r="T55" s="330"/>
      <c r="U55" s="330"/>
      <c r="V55" s="335"/>
      <c r="W55" s="335"/>
      <c r="X55" s="332"/>
    </row>
    <row r="56" spans="2:27">
      <c r="C56" s="286" t="s">
        <v>666</v>
      </c>
      <c r="D56" s="286" t="s">
        <v>663</v>
      </c>
      <c r="E56" s="331" t="s">
        <v>638</v>
      </c>
      <c r="F56" s="188" t="s">
        <v>426</v>
      </c>
      <c r="G56" s="325" t="s">
        <v>56</v>
      </c>
      <c r="H56" s="360" t="s">
        <v>698</v>
      </c>
      <c r="I56" s="326" t="s">
        <v>56</v>
      </c>
      <c r="J56" s="307" t="s">
        <v>695</v>
      </c>
      <c r="K56" s="338"/>
      <c r="L56" s="297"/>
      <c r="M56" s="330"/>
      <c r="N56" s="330"/>
      <c r="O56" s="330"/>
      <c r="P56" s="330"/>
      <c r="Q56" s="330"/>
      <c r="R56" s="330"/>
      <c r="S56" s="330"/>
      <c r="T56" s="330"/>
      <c r="U56" s="330"/>
      <c r="V56" s="330"/>
      <c r="W56" s="330"/>
      <c r="X56" s="281"/>
    </row>
    <row r="57" spans="2:27">
      <c r="C57" s="286" t="s">
        <v>666</v>
      </c>
      <c r="D57" s="286" t="s">
        <v>663</v>
      </c>
      <c r="E57" s="331" t="s">
        <v>801</v>
      </c>
      <c r="F57" s="188" t="s">
        <v>426</v>
      </c>
      <c r="G57" s="318" t="s">
        <v>56</v>
      </c>
      <c r="H57" s="309" t="s">
        <v>422</v>
      </c>
      <c r="I57" s="183" t="s">
        <v>56</v>
      </c>
      <c r="J57" s="309" t="s">
        <v>423</v>
      </c>
      <c r="K57" s="338"/>
      <c r="L57" s="297"/>
      <c r="M57" s="330"/>
      <c r="N57" s="330"/>
      <c r="O57" s="330"/>
      <c r="P57" s="330"/>
      <c r="Q57" s="330"/>
      <c r="R57" s="330"/>
      <c r="S57" s="330"/>
      <c r="T57" s="330"/>
      <c r="U57" s="330"/>
      <c r="V57" s="330"/>
      <c r="W57" s="330"/>
      <c r="X57" s="281"/>
    </row>
    <row r="58" spans="2:27">
      <c r="C58" s="286" t="s">
        <v>667</v>
      </c>
      <c r="D58" s="294" t="s">
        <v>670</v>
      </c>
      <c r="E58" s="280" t="s">
        <v>1370</v>
      </c>
      <c r="F58" s="344" t="s">
        <v>426</v>
      </c>
      <c r="G58" s="353" t="s">
        <v>55</v>
      </c>
      <c r="H58" s="307" t="s">
        <v>780</v>
      </c>
      <c r="I58" s="352" t="s">
        <v>874</v>
      </c>
      <c r="J58" s="307" t="s">
        <v>779</v>
      </c>
      <c r="K58" s="307"/>
      <c r="L58" s="307"/>
      <c r="M58" s="307"/>
      <c r="N58" s="307"/>
      <c r="O58" s="307"/>
      <c r="P58" s="307"/>
      <c r="Q58" s="307"/>
      <c r="R58" s="307"/>
      <c r="S58" s="307"/>
      <c r="T58" s="307"/>
      <c r="U58" s="307"/>
      <c r="V58" s="307"/>
      <c r="W58" s="307"/>
      <c r="X58" s="308"/>
      <c r="AA58" s="336"/>
    </row>
    <row r="59" spans="2:27">
      <c r="C59" s="286" t="s">
        <v>669</v>
      </c>
      <c r="D59" s="294" t="s">
        <v>670</v>
      </c>
      <c r="E59" s="280" t="s">
        <v>904</v>
      </c>
      <c r="F59" s="344" t="s">
        <v>426</v>
      </c>
      <c r="G59" s="353" t="s">
        <v>55</v>
      </c>
      <c r="H59" s="307" t="s">
        <v>903</v>
      </c>
      <c r="I59" s="352" t="s">
        <v>874</v>
      </c>
      <c r="J59" s="309" t="s">
        <v>902</v>
      </c>
      <c r="K59" s="307"/>
      <c r="L59" s="307"/>
      <c r="M59" s="307"/>
      <c r="N59" s="297"/>
      <c r="O59" s="330"/>
      <c r="P59" s="330"/>
      <c r="Q59" s="307"/>
      <c r="R59" s="297"/>
      <c r="S59" s="330"/>
      <c r="T59" s="330"/>
      <c r="U59" s="330"/>
      <c r="V59" s="330"/>
      <c r="W59" s="330"/>
      <c r="X59" s="281"/>
    </row>
    <row r="60" spans="2:27">
      <c r="C60" s="294" t="s">
        <v>671</v>
      </c>
      <c r="D60" s="294" t="s">
        <v>663</v>
      </c>
      <c r="E60" s="470" t="s">
        <v>1257</v>
      </c>
      <c r="F60" s="486" t="s">
        <v>1262</v>
      </c>
      <c r="G60" s="295" t="s">
        <v>56</v>
      </c>
      <c r="H60" s="307" t="s">
        <v>422</v>
      </c>
      <c r="I60" s="355" t="s">
        <v>874</v>
      </c>
      <c r="J60" s="335" t="s">
        <v>420</v>
      </c>
      <c r="K60" s="355" t="s">
        <v>874</v>
      </c>
      <c r="L60" s="335" t="s">
        <v>414</v>
      </c>
      <c r="M60" s="355" t="s">
        <v>874</v>
      </c>
      <c r="N60" s="335" t="s">
        <v>416</v>
      </c>
      <c r="O60" s="355" t="s">
        <v>874</v>
      </c>
      <c r="P60" s="335" t="s">
        <v>417</v>
      </c>
      <c r="Q60" s="330"/>
      <c r="R60" s="330"/>
      <c r="S60" s="330"/>
      <c r="T60" s="330"/>
      <c r="U60" s="330"/>
      <c r="V60" s="330"/>
      <c r="W60" s="330"/>
      <c r="X60" s="281"/>
    </row>
    <row r="61" spans="2:27">
      <c r="C61" s="294" t="s">
        <v>672</v>
      </c>
      <c r="D61" s="294" t="s">
        <v>668</v>
      </c>
      <c r="E61" s="280" t="s">
        <v>54</v>
      </c>
      <c r="F61" s="282"/>
      <c r="G61" s="295" t="s">
        <v>56</v>
      </c>
      <c r="H61" s="307" t="s">
        <v>422</v>
      </c>
      <c r="I61" s="296" t="s">
        <v>56</v>
      </c>
      <c r="J61" s="307" t="s">
        <v>423</v>
      </c>
      <c r="K61" s="338"/>
      <c r="L61" s="297"/>
      <c r="M61" s="330"/>
      <c r="N61" s="330"/>
      <c r="O61" s="330"/>
      <c r="P61" s="330"/>
      <c r="Q61" s="330"/>
      <c r="R61" s="330"/>
      <c r="S61" s="330"/>
      <c r="T61" s="330"/>
      <c r="U61" s="330"/>
      <c r="V61" s="330"/>
      <c r="W61" s="330"/>
      <c r="X61" s="281"/>
    </row>
    <row r="62" spans="2:27">
      <c r="C62" s="286" t="s">
        <v>673</v>
      </c>
      <c r="D62" s="294" t="s">
        <v>663</v>
      </c>
      <c r="E62" s="280" t="s">
        <v>644</v>
      </c>
      <c r="F62" s="282"/>
      <c r="G62" s="175" t="s">
        <v>56</v>
      </c>
      <c r="H62" s="309" t="s">
        <v>422</v>
      </c>
      <c r="I62" s="176" t="s">
        <v>56</v>
      </c>
      <c r="J62" s="309" t="s">
        <v>423</v>
      </c>
      <c r="K62" s="338"/>
      <c r="L62" s="297"/>
      <c r="M62" s="330"/>
      <c r="N62" s="330"/>
      <c r="O62" s="330"/>
      <c r="P62" s="330"/>
      <c r="Q62" s="330"/>
      <c r="R62" s="330"/>
      <c r="S62" s="330"/>
      <c r="T62" s="330"/>
      <c r="U62" s="330"/>
      <c r="V62" s="330"/>
      <c r="W62" s="330"/>
      <c r="X62" s="281"/>
    </row>
    <row r="63" spans="2:27">
      <c r="C63" s="286" t="s">
        <v>674</v>
      </c>
      <c r="D63" s="294" t="s">
        <v>668</v>
      </c>
      <c r="E63" s="280" t="s">
        <v>642</v>
      </c>
      <c r="F63" s="282" t="s">
        <v>426</v>
      </c>
      <c r="G63" s="175" t="s">
        <v>56</v>
      </c>
      <c r="H63" s="309" t="s">
        <v>422</v>
      </c>
      <c r="I63" s="176" t="s">
        <v>56</v>
      </c>
      <c r="J63" s="309" t="s">
        <v>423</v>
      </c>
      <c r="K63" s="338"/>
      <c r="L63" s="297"/>
      <c r="M63" s="330"/>
      <c r="N63" s="330"/>
      <c r="O63" s="330"/>
      <c r="P63" s="330"/>
      <c r="Q63" s="330"/>
      <c r="R63" s="330"/>
      <c r="S63" s="330"/>
      <c r="T63" s="330"/>
      <c r="U63" s="330"/>
      <c r="V63" s="330"/>
      <c r="W63" s="330"/>
      <c r="X63" s="281"/>
    </row>
    <row r="64" spans="2:27">
      <c r="C64" s="286" t="s">
        <v>675</v>
      </c>
      <c r="D64" s="294" t="s">
        <v>663</v>
      </c>
      <c r="E64" s="280" t="s">
        <v>643</v>
      </c>
      <c r="F64" s="282" t="s">
        <v>426</v>
      </c>
      <c r="G64" s="318" t="s">
        <v>56</v>
      </c>
      <c r="H64" s="400" t="s">
        <v>839</v>
      </c>
      <c r="I64" s="183" t="s">
        <v>56</v>
      </c>
      <c r="J64" s="309" t="s">
        <v>695</v>
      </c>
      <c r="K64" s="338"/>
      <c r="L64" s="297"/>
      <c r="M64" s="330"/>
      <c r="N64" s="330"/>
      <c r="O64" s="330"/>
      <c r="P64" s="330"/>
      <c r="Q64" s="330"/>
      <c r="R64" s="330"/>
      <c r="S64" s="330"/>
      <c r="T64" s="330"/>
      <c r="U64" s="330"/>
      <c r="V64" s="330"/>
      <c r="W64" s="330"/>
      <c r="X64" s="281"/>
    </row>
    <row r="65" spans="3:24">
      <c r="C65" s="286" t="s">
        <v>676</v>
      </c>
      <c r="D65" s="286" t="s">
        <v>663</v>
      </c>
      <c r="E65" s="331" t="s">
        <v>792</v>
      </c>
      <c r="F65" s="188"/>
      <c r="G65" s="175" t="s">
        <v>56</v>
      </c>
      <c r="H65" s="309" t="s">
        <v>422</v>
      </c>
      <c r="I65" s="176" t="s">
        <v>56</v>
      </c>
      <c r="J65" s="309" t="s">
        <v>423</v>
      </c>
      <c r="K65" s="338"/>
      <c r="L65" s="297"/>
      <c r="M65" s="330"/>
      <c r="N65" s="330"/>
      <c r="O65" s="330"/>
      <c r="P65" s="330"/>
      <c r="Q65" s="330"/>
      <c r="R65" s="330"/>
      <c r="S65" s="330"/>
      <c r="T65" s="330"/>
      <c r="U65" s="330"/>
      <c r="V65" s="330"/>
      <c r="W65" s="330"/>
      <c r="X65" s="281"/>
    </row>
    <row r="66" spans="3:24">
      <c r="C66" s="286" t="s">
        <v>678</v>
      </c>
      <c r="D66" s="294" t="s">
        <v>663</v>
      </c>
      <c r="E66" s="280" t="s">
        <v>793</v>
      </c>
      <c r="F66" s="282"/>
      <c r="G66" s="175" t="s">
        <v>56</v>
      </c>
      <c r="H66" s="309" t="s">
        <v>422</v>
      </c>
      <c r="I66" s="176" t="s">
        <v>56</v>
      </c>
      <c r="J66" s="309" t="s">
        <v>423</v>
      </c>
      <c r="K66" s="338"/>
      <c r="L66" s="297"/>
      <c r="M66" s="330"/>
      <c r="N66" s="330"/>
      <c r="O66" s="330"/>
      <c r="P66" s="330"/>
      <c r="Q66" s="330"/>
      <c r="R66" s="330"/>
      <c r="S66" s="330"/>
      <c r="T66" s="330"/>
      <c r="U66" s="330"/>
      <c r="V66" s="330"/>
      <c r="W66" s="330"/>
      <c r="X66" s="281"/>
    </row>
    <row r="67" spans="3:24">
      <c r="C67" s="294" t="s">
        <v>934</v>
      </c>
      <c r="D67" s="294" t="s">
        <v>686</v>
      </c>
      <c r="E67" s="280" t="s">
        <v>813</v>
      </c>
      <c r="F67" s="282" t="s">
        <v>426</v>
      </c>
      <c r="G67" s="175" t="s">
        <v>56</v>
      </c>
      <c r="H67" s="309" t="s">
        <v>422</v>
      </c>
      <c r="I67" s="176" t="s">
        <v>56</v>
      </c>
      <c r="J67" s="309" t="s">
        <v>423</v>
      </c>
      <c r="K67" s="338"/>
      <c r="L67" s="297"/>
      <c r="M67" s="330"/>
      <c r="N67" s="330"/>
      <c r="O67" s="330"/>
      <c r="P67" s="330"/>
      <c r="Q67" s="330"/>
      <c r="R67" s="330"/>
      <c r="S67" s="330"/>
      <c r="T67" s="330"/>
      <c r="U67" s="330"/>
      <c r="V67" s="330"/>
      <c r="W67" s="330"/>
      <c r="X67" s="281"/>
    </row>
    <row r="68" spans="3:24">
      <c r="C68" s="294" t="s">
        <v>935</v>
      </c>
      <c r="D68" s="294" t="s">
        <v>663</v>
      </c>
      <c r="E68" s="280" t="s">
        <v>815</v>
      </c>
      <c r="F68" s="282" t="s">
        <v>426</v>
      </c>
      <c r="G68" s="175" t="s">
        <v>56</v>
      </c>
      <c r="H68" s="309" t="s">
        <v>422</v>
      </c>
      <c r="I68" s="176" t="s">
        <v>56</v>
      </c>
      <c r="J68" s="335" t="s">
        <v>420</v>
      </c>
      <c r="K68" s="176" t="s">
        <v>56</v>
      </c>
      <c r="L68" s="335" t="s">
        <v>414</v>
      </c>
      <c r="M68" s="330"/>
      <c r="N68" s="330"/>
      <c r="O68" s="330"/>
      <c r="P68" s="330"/>
      <c r="Q68" s="330"/>
      <c r="R68" s="330"/>
      <c r="S68" s="330"/>
      <c r="T68" s="330"/>
      <c r="U68" s="330"/>
      <c r="V68" s="330"/>
      <c r="W68" s="330"/>
      <c r="X68" s="281"/>
    </row>
    <row r="69" spans="3:24">
      <c r="C69" s="294" t="s">
        <v>936</v>
      </c>
      <c r="D69" s="294" t="s">
        <v>668</v>
      </c>
      <c r="E69" s="280" t="s">
        <v>941</v>
      </c>
      <c r="F69" s="282" t="s">
        <v>809</v>
      </c>
      <c r="G69" s="353" t="s">
        <v>55</v>
      </c>
      <c r="H69" s="309" t="s">
        <v>784</v>
      </c>
      <c r="I69" s="190"/>
      <c r="J69" s="309"/>
      <c r="K69" s="309"/>
      <c r="L69" s="309"/>
      <c r="M69" s="352" t="s">
        <v>874</v>
      </c>
      <c r="N69" s="309" t="s">
        <v>785</v>
      </c>
      <c r="O69" s="309"/>
      <c r="P69" s="309"/>
      <c r="Q69" s="352" t="s">
        <v>874</v>
      </c>
      <c r="R69" s="309" t="s">
        <v>921</v>
      </c>
      <c r="S69" s="309"/>
      <c r="T69" s="309"/>
      <c r="U69" s="309"/>
      <c r="V69" s="309"/>
      <c r="W69" s="309"/>
      <c r="X69" s="310"/>
    </row>
    <row r="70" spans="3:24">
      <c r="C70" s="469" t="s">
        <v>936</v>
      </c>
      <c r="D70" s="469" t="s">
        <v>668</v>
      </c>
      <c r="E70" s="331" t="s">
        <v>803</v>
      </c>
      <c r="F70" s="188" t="s">
        <v>885</v>
      </c>
      <c r="G70" s="353" t="s">
        <v>55</v>
      </c>
      <c r="H70" s="309" t="s">
        <v>923</v>
      </c>
      <c r="I70" s="184"/>
      <c r="J70" s="335"/>
      <c r="K70" s="352" t="s">
        <v>874</v>
      </c>
      <c r="L70" s="309" t="s">
        <v>924</v>
      </c>
      <c r="M70" s="309"/>
      <c r="N70" s="309"/>
      <c r="O70" s="352" t="s">
        <v>874</v>
      </c>
      <c r="P70" s="309" t="s">
        <v>925</v>
      </c>
      <c r="Q70" s="309"/>
      <c r="R70" s="309"/>
      <c r="S70" s="352" t="s">
        <v>874</v>
      </c>
      <c r="T70" s="309" t="s">
        <v>926</v>
      </c>
      <c r="U70" s="309"/>
      <c r="V70" s="309"/>
      <c r="W70" s="352" t="s">
        <v>874</v>
      </c>
      <c r="X70" s="310" t="s">
        <v>927</v>
      </c>
    </row>
    <row r="71" spans="3:24">
      <c r="C71" s="294" t="s">
        <v>939</v>
      </c>
      <c r="D71" s="286" t="s">
        <v>663</v>
      </c>
      <c r="E71" s="331" t="s">
        <v>635</v>
      </c>
      <c r="F71" s="188" t="s">
        <v>426</v>
      </c>
      <c r="G71" s="352" t="s">
        <v>874</v>
      </c>
      <c r="H71" s="309" t="s">
        <v>422</v>
      </c>
      <c r="I71" s="352" t="s">
        <v>874</v>
      </c>
      <c r="J71" s="482" t="s">
        <v>420</v>
      </c>
      <c r="K71" s="352" t="s">
        <v>874</v>
      </c>
      <c r="L71" s="482" t="s">
        <v>414</v>
      </c>
      <c r="M71" s="352" t="s">
        <v>874</v>
      </c>
      <c r="N71" s="482" t="s">
        <v>416</v>
      </c>
      <c r="O71" s="519"/>
      <c r="P71" s="511"/>
      <c r="Q71" s="184"/>
      <c r="R71" s="335"/>
      <c r="S71" s="309"/>
      <c r="T71" s="309"/>
      <c r="U71" s="309"/>
      <c r="V71" s="309"/>
      <c r="W71" s="309"/>
      <c r="X71" s="310"/>
    </row>
    <row r="72" spans="3:24" s="530" customFormat="1">
      <c r="C72" s="471" t="s">
        <v>1119</v>
      </c>
      <c r="D72" s="471" t="s">
        <v>663</v>
      </c>
      <c r="E72" s="463" t="s">
        <v>1362</v>
      </c>
      <c r="F72" s="282" t="s">
        <v>426</v>
      </c>
      <c r="G72" s="175" t="s">
        <v>56</v>
      </c>
      <c r="H72" s="309" t="s">
        <v>422</v>
      </c>
      <c r="I72" s="176" t="s">
        <v>56</v>
      </c>
      <c r="J72" s="309" t="s">
        <v>423</v>
      </c>
      <c r="K72" s="338"/>
      <c r="L72" s="297"/>
      <c r="M72" s="528"/>
      <c r="N72" s="528"/>
      <c r="O72" s="528"/>
      <c r="P72" s="511"/>
      <c r="Q72" s="184"/>
      <c r="R72" s="531"/>
      <c r="S72" s="320"/>
      <c r="T72" s="320"/>
      <c r="U72" s="320"/>
      <c r="V72" s="320"/>
      <c r="W72" s="320"/>
      <c r="X72" s="321"/>
    </row>
    <row r="73" spans="3:24" s="406" customFormat="1">
      <c r="C73" s="294" t="s">
        <v>940</v>
      </c>
      <c r="D73" s="294" t="s">
        <v>663</v>
      </c>
      <c r="E73" s="331" t="s">
        <v>937</v>
      </c>
      <c r="F73" s="188" t="s">
        <v>426</v>
      </c>
      <c r="G73" s="354" t="s">
        <v>56</v>
      </c>
      <c r="H73" s="309" t="s">
        <v>422</v>
      </c>
      <c r="I73" s="355" t="s">
        <v>56</v>
      </c>
      <c r="J73" s="335" t="s">
        <v>420</v>
      </c>
      <c r="K73" s="355" t="s">
        <v>56</v>
      </c>
      <c r="L73" s="335" t="s">
        <v>414</v>
      </c>
      <c r="M73" s="355" t="s">
        <v>56</v>
      </c>
      <c r="N73" s="335" t="s">
        <v>416</v>
      </c>
      <c r="O73" s="355" t="s">
        <v>56</v>
      </c>
      <c r="P73" s="335" t="s">
        <v>417</v>
      </c>
      <c r="Q73" s="355" t="s">
        <v>56</v>
      </c>
      <c r="R73" s="335" t="s">
        <v>418</v>
      </c>
      <c r="S73" s="320"/>
      <c r="T73" s="320"/>
      <c r="U73" s="320"/>
      <c r="V73" s="320"/>
      <c r="W73" s="320"/>
      <c r="X73" s="321"/>
    </row>
    <row r="74" spans="3:24">
      <c r="C74" s="339" t="s">
        <v>1119</v>
      </c>
      <c r="D74" s="339" t="s">
        <v>663</v>
      </c>
      <c r="E74" s="411" t="s">
        <v>1120</v>
      </c>
      <c r="F74" s="410" t="s">
        <v>426</v>
      </c>
      <c r="G74" s="412" t="s">
        <v>874</v>
      </c>
      <c r="H74" s="340" t="s">
        <v>422</v>
      </c>
      <c r="I74" s="413" t="s">
        <v>874</v>
      </c>
      <c r="J74" s="409" t="s">
        <v>420</v>
      </c>
      <c r="K74" s="413" t="s">
        <v>874</v>
      </c>
      <c r="L74" s="409" t="s">
        <v>414</v>
      </c>
      <c r="M74" s="414"/>
      <c r="N74" s="409"/>
      <c r="O74" s="414"/>
      <c r="P74" s="409"/>
      <c r="Q74" s="414"/>
      <c r="R74" s="409"/>
      <c r="S74" s="311"/>
      <c r="T74" s="311"/>
      <c r="U74" s="311"/>
      <c r="V74" s="311"/>
      <c r="W74" s="311"/>
      <c r="X74" s="312"/>
    </row>
  </sheetData>
  <mergeCells count="2">
    <mergeCell ref="G3:X3"/>
    <mergeCell ref="G53:X53"/>
  </mergeCells>
  <phoneticPr fontId="1"/>
  <dataValidations disablePrompts="1" count="2">
    <dataValidation type="list" allowBlank="1" showInputMessage="1" showErrorMessage="1" sqref="I7 Q71:Q72 Q48 G60:G68 I56:I57 G56:G57 K56:K57 K61:K68 I61:I69 G7 U7 Q7 M7 I33 G72 I72 K72" xr:uid="{00000000-0002-0000-0400-000000000000}">
      <formula1>$Z$3:$Z$5</formula1>
    </dataValidation>
    <dataValidation type="list" allowBlank="1" showInputMessage="1" showErrorMessage="1" sqref="O73:O74 M73:M74 I73:I74 I34:I50 O48:O50 M48:M50 K48:K50 K29 S42 O42 K42 W42 Q33:Q41 K44 M17 O17 M33:M41 K31 S4:S5 W24 M23:M24 K23:K24 O23:O24 M21 K21 O21 U24 Q24 S24 Q6 M60 K58:K60 K54 O54 Q49:Q50 G54:G55 Q54:Q55 M54:M55 I54:I55 G58:G59 I58:I60 O60 M69 Q69 S70 W70 Q73:Q74 G73:G74 O6 M4:M6 G4:G6 I6 K4:K6 I8:I32 K8:K19 G8:G50 I70:I71 G69:G71 M71 O70:O71 K70:K71 K73:K74" xr:uid="{00000000-0002-0000-0400-000001000000}">
      <formula1>$AA$3:$AA$5</formula1>
    </dataValidation>
  </dataValidations>
  <printOptions horizontalCentered="1"/>
  <pageMargins left="0.19685039370078741" right="0.19685039370078741" top="0.59055118110236227" bottom="0.19685039370078741" header="0.31496062992125984" footer="0.31496062992125984"/>
  <pageSetup paperSize="9" scale="84" orientation="landscape" blackAndWhite="1" r:id="rId1"/>
  <rowBreaks count="1" manualBreakCount="1">
    <brk id="51" max="2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R74"/>
  <sheetViews>
    <sheetView view="pageBreakPreview" zoomScale="85" zoomScaleNormal="85" zoomScaleSheetLayoutView="85" workbookViewId="0">
      <pane xSplit="5" ySplit="9" topLeftCell="F10" activePane="bottomRight" state="frozen"/>
      <selection activeCell="A11" sqref="A11"/>
      <selection pane="topRight" activeCell="A11" sqref="A11"/>
      <selection pane="bottomLeft" activeCell="A11" sqref="A11"/>
      <selection pane="bottomRight"/>
    </sheetView>
  </sheetViews>
  <sheetFormatPr defaultColWidth="10.25" defaultRowHeight="13.5"/>
  <cols>
    <col min="1" max="1" width="1" style="554" customWidth="1"/>
    <col min="2" max="2" width="4.625" style="554" bestFit="1" customWidth="1"/>
    <col min="3" max="3" width="12.875" style="554" customWidth="1"/>
    <col min="4" max="4" width="3.5" style="554" customWidth="1"/>
    <col min="5" max="5" width="12" style="554" customWidth="1"/>
    <col min="6" max="33" width="3.75" style="554" customWidth="1"/>
    <col min="34" max="34" width="6.125" style="554" customWidth="1"/>
    <col min="35" max="35" width="5.875" style="554" customWidth="1"/>
    <col min="36" max="36" width="6.375" style="554" customWidth="1"/>
    <col min="37" max="37" width="6.75" style="554" customWidth="1"/>
    <col min="38" max="38" width="1.875" style="554" customWidth="1"/>
    <col min="39" max="40" width="3.125" style="554" bestFit="1" customWidth="1"/>
    <col min="41" max="41" width="15.375" style="554" bestFit="1" customWidth="1"/>
    <col min="42" max="42" width="5.625" style="554" bestFit="1" customWidth="1"/>
    <col min="43" max="252" width="10.25" style="554"/>
    <col min="253" max="256" width="10.25" style="417"/>
    <col min="257" max="257" width="1" style="417" customWidth="1"/>
    <col min="258" max="258" width="4.625" style="417" bestFit="1" customWidth="1"/>
    <col min="259" max="259" width="12.875" style="417" customWidth="1"/>
    <col min="260" max="260" width="3.5" style="417" customWidth="1"/>
    <col min="261" max="261" width="12" style="417" customWidth="1"/>
    <col min="262" max="289" width="3.75" style="417" customWidth="1"/>
    <col min="290" max="290" width="6.125" style="417" customWidth="1"/>
    <col min="291" max="291" width="5.875" style="417" customWidth="1"/>
    <col min="292" max="292" width="6.375" style="417" customWidth="1"/>
    <col min="293" max="293" width="6.75" style="417" customWidth="1"/>
    <col min="294" max="294" width="1.875" style="417" customWidth="1"/>
    <col min="295" max="296" width="3.125" style="417" bestFit="1" customWidth="1"/>
    <col min="297" max="297" width="15.375" style="417" bestFit="1" customWidth="1"/>
    <col min="298" max="298" width="5.625" style="417" bestFit="1" customWidth="1"/>
    <col min="299" max="512" width="10.25" style="417"/>
    <col min="513" max="513" width="1" style="417" customWidth="1"/>
    <col min="514" max="514" width="4.625" style="417" bestFit="1" customWidth="1"/>
    <col min="515" max="515" width="12.875" style="417" customWidth="1"/>
    <col min="516" max="516" width="3.5" style="417" customWidth="1"/>
    <col min="517" max="517" width="12" style="417" customWidth="1"/>
    <col min="518" max="545" width="3.75" style="417" customWidth="1"/>
    <col min="546" max="546" width="6.125" style="417" customWidth="1"/>
    <col min="547" max="547" width="5.875" style="417" customWidth="1"/>
    <col min="548" max="548" width="6.375" style="417" customWidth="1"/>
    <col min="549" max="549" width="6.75" style="417" customWidth="1"/>
    <col min="550" max="550" width="1.875" style="417" customWidth="1"/>
    <col min="551" max="552" width="3.125" style="417" bestFit="1" customWidth="1"/>
    <col min="553" max="553" width="15.375" style="417" bestFit="1" customWidth="1"/>
    <col min="554" max="554" width="5.625" style="417" bestFit="1" customWidth="1"/>
    <col min="555" max="768" width="10.25" style="417"/>
    <col min="769" max="769" width="1" style="417" customWidth="1"/>
    <col min="770" max="770" width="4.625" style="417" bestFit="1" customWidth="1"/>
    <col min="771" max="771" width="12.875" style="417" customWidth="1"/>
    <col min="772" max="772" width="3.5" style="417" customWidth="1"/>
    <col min="773" max="773" width="12" style="417" customWidth="1"/>
    <col min="774" max="801" width="3.75" style="417" customWidth="1"/>
    <col min="802" max="802" width="6.125" style="417" customWidth="1"/>
    <col min="803" max="803" width="5.875" style="417" customWidth="1"/>
    <col min="804" max="804" width="6.375" style="417" customWidth="1"/>
    <col min="805" max="805" width="6.75" style="417" customWidth="1"/>
    <col min="806" max="806" width="1.875" style="417" customWidth="1"/>
    <col min="807" max="808" width="3.125" style="417" bestFit="1" customWidth="1"/>
    <col min="809" max="809" width="15.375" style="417" bestFit="1" customWidth="1"/>
    <col min="810" max="810" width="5.625" style="417" bestFit="1" customWidth="1"/>
    <col min="811" max="1024" width="10.25" style="417"/>
    <col min="1025" max="1025" width="1" style="417" customWidth="1"/>
    <col min="1026" max="1026" width="4.625" style="417" bestFit="1" customWidth="1"/>
    <col min="1027" max="1027" width="12.875" style="417" customWidth="1"/>
    <col min="1028" max="1028" width="3.5" style="417" customWidth="1"/>
    <col min="1029" max="1029" width="12" style="417" customWidth="1"/>
    <col min="1030" max="1057" width="3.75" style="417" customWidth="1"/>
    <col min="1058" max="1058" width="6.125" style="417" customWidth="1"/>
    <col min="1059" max="1059" width="5.875" style="417" customWidth="1"/>
    <col min="1060" max="1060" width="6.375" style="417" customWidth="1"/>
    <col min="1061" max="1061" width="6.75" style="417" customWidth="1"/>
    <col min="1062" max="1062" width="1.875" style="417" customWidth="1"/>
    <col min="1063" max="1064" width="3.125" style="417" bestFit="1" customWidth="1"/>
    <col min="1065" max="1065" width="15.375" style="417" bestFit="1" customWidth="1"/>
    <col min="1066" max="1066" width="5.625" style="417" bestFit="1" customWidth="1"/>
    <col min="1067" max="1280" width="10.25" style="417"/>
    <col min="1281" max="1281" width="1" style="417" customWidth="1"/>
    <col min="1282" max="1282" width="4.625" style="417" bestFit="1" customWidth="1"/>
    <col min="1283" max="1283" width="12.875" style="417" customWidth="1"/>
    <col min="1284" max="1284" width="3.5" style="417" customWidth="1"/>
    <col min="1285" max="1285" width="12" style="417" customWidth="1"/>
    <col min="1286" max="1313" width="3.75" style="417" customWidth="1"/>
    <col min="1314" max="1314" width="6.125" style="417" customWidth="1"/>
    <col min="1315" max="1315" width="5.875" style="417" customWidth="1"/>
    <col min="1316" max="1316" width="6.375" style="417" customWidth="1"/>
    <col min="1317" max="1317" width="6.75" style="417" customWidth="1"/>
    <col min="1318" max="1318" width="1.875" style="417" customWidth="1"/>
    <col min="1319" max="1320" width="3.125" style="417" bestFit="1" customWidth="1"/>
    <col min="1321" max="1321" width="15.375" style="417" bestFit="1" customWidth="1"/>
    <col min="1322" max="1322" width="5.625" style="417" bestFit="1" customWidth="1"/>
    <col min="1323" max="1536" width="10.25" style="417"/>
    <col min="1537" max="1537" width="1" style="417" customWidth="1"/>
    <col min="1538" max="1538" width="4.625" style="417" bestFit="1" customWidth="1"/>
    <col min="1539" max="1539" width="12.875" style="417" customWidth="1"/>
    <col min="1540" max="1540" width="3.5" style="417" customWidth="1"/>
    <col min="1541" max="1541" width="12" style="417" customWidth="1"/>
    <col min="1542" max="1569" width="3.75" style="417" customWidth="1"/>
    <col min="1570" max="1570" width="6.125" style="417" customWidth="1"/>
    <col min="1571" max="1571" width="5.875" style="417" customWidth="1"/>
    <col min="1572" max="1572" width="6.375" style="417" customWidth="1"/>
    <col min="1573" max="1573" width="6.75" style="417" customWidth="1"/>
    <col min="1574" max="1574" width="1.875" style="417" customWidth="1"/>
    <col min="1575" max="1576" width="3.125" style="417" bestFit="1" customWidth="1"/>
    <col min="1577" max="1577" width="15.375" style="417" bestFit="1" customWidth="1"/>
    <col min="1578" max="1578" width="5.625" style="417" bestFit="1" customWidth="1"/>
    <col min="1579" max="1792" width="10.25" style="417"/>
    <col min="1793" max="1793" width="1" style="417" customWidth="1"/>
    <col min="1794" max="1794" width="4.625" style="417" bestFit="1" customWidth="1"/>
    <col min="1795" max="1795" width="12.875" style="417" customWidth="1"/>
    <col min="1796" max="1796" width="3.5" style="417" customWidth="1"/>
    <col min="1797" max="1797" width="12" style="417" customWidth="1"/>
    <col min="1798" max="1825" width="3.75" style="417" customWidth="1"/>
    <col min="1826" max="1826" width="6.125" style="417" customWidth="1"/>
    <col min="1827" max="1827" width="5.875" style="417" customWidth="1"/>
    <col min="1828" max="1828" width="6.375" style="417" customWidth="1"/>
    <col min="1829" max="1829" width="6.75" style="417" customWidth="1"/>
    <col min="1830" max="1830" width="1.875" style="417" customWidth="1"/>
    <col min="1831" max="1832" width="3.125" style="417" bestFit="1" customWidth="1"/>
    <col min="1833" max="1833" width="15.375" style="417" bestFit="1" customWidth="1"/>
    <col min="1834" max="1834" width="5.625" style="417" bestFit="1" customWidth="1"/>
    <col min="1835" max="2048" width="10.25" style="417"/>
    <col min="2049" max="2049" width="1" style="417" customWidth="1"/>
    <col min="2050" max="2050" width="4.625" style="417" bestFit="1" customWidth="1"/>
    <col min="2051" max="2051" width="12.875" style="417" customWidth="1"/>
    <col min="2052" max="2052" width="3.5" style="417" customWidth="1"/>
    <col min="2053" max="2053" width="12" style="417" customWidth="1"/>
    <col min="2054" max="2081" width="3.75" style="417" customWidth="1"/>
    <col min="2082" max="2082" width="6.125" style="417" customWidth="1"/>
    <col min="2083" max="2083" width="5.875" style="417" customWidth="1"/>
    <col min="2084" max="2084" width="6.375" style="417" customWidth="1"/>
    <col min="2085" max="2085" width="6.75" style="417" customWidth="1"/>
    <col min="2086" max="2086" width="1.875" style="417" customWidth="1"/>
    <col min="2087" max="2088" width="3.125" style="417" bestFit="1" customWidth="1"/>
    <col min="2089" max="2089" width="15.375" style="417" bestFit="1" customWidth="1"/>
    <col min="2090" max="2090" width="5.625" style="417" bestFit="1" customWidth="1"/>
    <col min="2091" max="2304" width="10.25" style="417"/>
    <col min="2305" max="2305" width="1" style="417" customWidth="1"/>
    <col min="2306" max="2306" width="4.625" style="417" bestFit="1" customWidth="1"/>
    <col min="2307" max="2307" width="12.875" style="417" customWidth="1"/>
    <col min="2308" max="2308" width="3.5" style="417" customWidth="1"/>
    <col min="2309" max="2309" width="12" style="417" customWidth="1"/>
    <col min="2310" max="2337" width="3.75" style="417" customWidth="1"/>
    <col min="2338" max="2338" width="6.125" style="417" customWidth="1"/>
    <col min="2339" max="2339" width="5.875" style="417" customWidth="1"/>
    <col min="2340" max="2340" width="6.375" style="417" customWidth="1"/>
    <col min="2341" max="2341" width="6.75" style="417" customWidth="1"/>
    <col min="2342" max="2342" width="1.875" style="417" customWidth="1"/>
    <col min="2343" max="2344" width="3.125" style="417" bestFit="1" customWidth="1"/>
    <col min="2345" max="2345" width="15.375" style="417" bestFit="1" customWidth="1"/>
    <col min="2346" max="2346" width="5.625" style="417" bestFit="1" customWidth="1"/>
    <col min="2347" max="2560" width="10.25" style="417"/>
    <col min="2561" max="2561" width="1" style="417" customWidth="1"/>
    <col min="2562" max="2562" width="4.625" style="417" bestFit="1" customWidth="1"/>
    <col min="2563" max="2563" width="12.875" style="417" customWidth="1"/>
    <col min="2564" max="2564" width="3.5" style="417" customWidth="1"/>
    <col min="2565" max="2565" width="12" style="417" customWidth="1"/>
    <col min="2566" max="2593" width="3.75" style="417" customWidth="1"/>
    <col min="2594" max="2594" width="6.125" style="417" customWidth="1"/>
    <col min="2595" max="2595" width="5.875" style="417" customWidth="1"/>
    <col min="2596" max="2596" width="6.375" style="417" customWidth="1"/>
    <col min="2597" max="2597" width="6.75" style="417" customWidth="1"/>
    <col min="2598" max="2598" width="1.875" style="417" customWidth="1"/>
    <col min="2599" max="2600" width="3.125" style="417" bestFit="1" customWidth="1"/>
    <col min="2601" max="2601" width="15.375" style="417" bestFit="1" customWidth="1"/>
    <col min="2602" max="2602" width="5.625" style="417" bestFit="1" customWidth="1"/>
    <col min="2603" max="2816" width="10.25" style="417"/>
    <col min="2817" max="2817" width="1" style="417" customWidth="1"/>
    <col min="2818" max="2818" width="4.625" style="417" bestFit="1" customWidth="1"/>
    <col min="2819" max="2819" width="12.875" style="417" customWidth="1"/>
    <col min="2820" max="2820" width="3.5" style="417" customWidth="1"/>
    <col min="2821" max="2821" width="12" style="417" customWidth="1"/>
    <col min="2822" max="2849" width="3.75" style="417" customWidth="1"/>
    <col min="2850" max="2850" width="6.125" style="417" customWidth="1"/>
    <col min="2851" max="2851" width="5.875" style="417" customWidth="1"/>
    <col min="2852" max="2852" width="6.375" style="417" customWidth="1"/>
    <col min="2853" max="2853" width="6.75" style="417" customWidth="1"/>
    <col min="2854" max="2854" width="1.875" style="417" customWidth="1"/>
    <col min="2855" max="2856" width="3.125" style="417" bestFit="1" customWidth="1"/>
    <col min="2857" max="2857" width="15.375" style="417" bestFit="1" customWidth="1"/>
    <col min="2858" max="2858" width="5.625" style="417" bestFit="1" customWidth="1"/>
    <col min="2859" max="3072" width="10.25" style="417"/>
    <col min="3073" max="3073" width="1" style="417" customWidth="1"/>
    <col min="3074" max="3074" width="4.625" style="417" bestFit="1" customWidth="1"/>
    <col min="3075" max="3075" width="12.875" style="417" customWidth="1"/>
    <col min="3076" max="3076" width="3.5" style="417" customWidth="1"/>
    <col min="3077" max="3077" width="12" style="417" customWidth="1"/>
    <col min="3078" max="3105" width="3.75" style="417" customWidth="1"/>
    <col min="3106" max="3106" width="6.125" style="417" customWidth="1"/>
    <col min="3107" max="3107" width="5.875" style="417" customWidth="1"/>
    <col min="3108" max="3108" width="6.375" style="417" customWidth="1"/>
    <col min="3109" max="3109" width="6.75" style="417" customWidth="1"/>
    <col min="3110" max="3110" width="1.875" style="417" customWidth="1"/>
    <col min="3111" max="3112" width="3.125" style="417" bestFit="1" customWidth="1"/>
    <col min="3113" max="3113" width="15.375" style="417" bestFit="1" customWidth="1"/>
    <col min="3114" max="3114" width="5.625" style="417" bestFit="1" customWidth="1"/>
    <col min="3115" max="3328" width="10.25" style="417"/>
    <col min="3329" max="3329" width="1" style="417" customWidth="1"/>
    <col min="3330" max="3330" width="4.625" style="417" bestFit="1" customWidth="1"/>
    <col min="3331" max="3331" width="12.875" style="417" customWidth="1"/>
    <col min="3332" max="3332" width="3.5" style="417" customWidth="1"/>
    <col min="3333" max="3333" width="12" style="417" customWidth="1"/>
    <col min="3334" max="3361" width="3.75" style="417" customWidth="1"/>
    <col min="3362" max="3362" width="6.125" style="417" customWidth="1"/>
    <col min="3363" max="3363" width="5.875" style="417" customWidth="1"/>
    <col min="3364" max="3364" width="6.375" style="417" customWidth="1"/>
    <col min="3365" max="3365" width="6.75" style="417" customWidth="1"/>
    <col min="3366" max="3366" width="1.875" style="417" customWidth="1"/>
    <col min="3367" max="3368" width="3.125" style="417" bestFit="1" customWidth="1"/>
    <col min="3369" max="3369" width="15.375" style="417" bestFit="1" customWidth="1"/>
    <col min="3370" max="3370" width="5.625" style="417" bestFit="1" customWidth="1"/>
    <col min="3371" max="3584" width="10.25" style="417"/>
    <col min="3585" max="3585" width="1" style="417" customWidth="1"/>
    <col min="3586" max="3586" width="4.625" style="417" bestFit="1" customWidth="1"/>
    <col min="3587" max="3587" width="12.875" style="417" customWidth="1"/>
    <col min="3588" max="3588" width="3.5" style="417" customWidth="1"/>
    <col min="3589" max="3589" width="12" style="417" customWidth="1"/>
    <col min="3590" max="3617" width="3.75" style="417" customWidth="1"/>
    <col min="3618" max="3618" width="6.125" style="417" customWidth="1"/>
    <col min="3619" max="3619" width="5.875" style="417" customWidth="1"/>
    <col min="3620" max="3620" width="6.375" style="417" customWidth="1"/>
    <col min="3621" max="3621" width="6.75" style="417" customWidth="1"/>
    <col min="3622" max="3622" width="1.875" style="417" customWidth="1"/>
    <col min="3623" max="3624" width="3.125" style="417" bestFit="1" customWidth="1"/>
    <col min="3625" max="3625" width="15.375" style="417" bestFit="1" customWidth="1"/>
    <col min="3626" max="3626" width="5.625" style="417" bestFit="1" customWidth="1"/>
    <col min="3627" max="3840" width="10.25" style="417"/>
    <col min="3841" max="3841" width="1" style="417" customWidth="1"/>
    <col min="3842" max="3842" width="4.625" style="417" bestFit="1" customWidth="1"/>
    <col min="3843" max="3843" width="12.875" style="417" customWidth="1"/>
    <col min="3844" max="3844" width="3.5" style="417" customWidth="1"/>
    <col min="3845" max="3845" width="12" style="417" customWidth="1"/>
    <col min="3846" max="3873" width="3.75" style="417" customWidth="1"/>
    <col min="3874" max="3874" width="6.125" style="417" customWidth="1"/>
    <col min="3875" max="3875" width="5.875" style="417" customWidth="1"/>
    <col min="3876" max="3876" width="6.375" style="417" customWidth="1"/>
    <col min="3877" max="3877" width="6.75" style="417" customWidth="1"/>
    <col min="3878" max="3878" width="1.875" style="417" customWidth="1"/>
    <col min="3879" max="3880" width="3.125" style="417" bestFit="1" customWidth="1"/>
    <col min="3881" max="3881" width="15.375" style="417" bestFit="1" customWidth="1"/>
    <col min="3882" max="3882" width="5.625" style="417" bestFit="1" customWidth="1"/>
    <col min="3883" max="4096" width="10.25" style="417"/>
    <col min="4097" max="4097" width="1" style="417" customWidth="1"/>
    <col min="4098" max="4098" width="4.625" style="417" bestFit="1" customWidth="1"/>
    <col min="4099" max="4099" width="12.875" style="417" customWidth="1"/>
    <col min="4100" max="4100" width="3.5" style="417" customWidth="1"/>
    <col min="4101" max="4101" width="12" style="417" customWidth="1"/>
    <col min="4102" max="4129" width="3.75" style="417" customWidth="1"/>
    <col min="4130" max="4130" width="6.125" style="417" customWidth="1"/>
    <col min="4131" max="4131" width="5.875" style="417" customWidth="1"/>
    <col min="4132" max="4132" width="6.375" style="417" customWidth="1"/>
    <col min="4133" max="4133" width="6.75" style="417" customWidth="1"/>
    <col min="4134" max="4134" width="1.875" style="417" customWidth="1"/>
    <col min="4135" max="4136" width="3.125" style="417" bestFit="1" customWidth="1"/>
    <col min="4137" max="4137" width="15.375" style="417" bestFit="1" customWidth="1"/>
    <col min="4138" max="4138" width="5.625" style="417" bestFit="1" customWidth="1"/>
    <col min="4139" max="4352" width="10.25" style="417"/>
    <col min="4353" max="4353" width="1" style="417" customWidth="1"/>
    <col min="4354" max="4354" width="4.625" style="417" bestFit="1" customWidth="1"/>
    <col min="4355" max="4355" width="12.875" style="417" customWidth="1"/>
    <col min="4356" max="4356" width="3.5" style="417" customWidth="1"/>
    <col min="4357" max="4357" width="12" style="417" customWidth="1"/>
    <col min="4358" max="4385" width="3.75" style="417" customWidth="1"/>
    <col min="4386" max="4386" width="6.125" style="417" customWidth="1"/>
    <col min="4387" max="4387" width="5.875" style="417" customWidth="1"/>
    <col min="4388" max="4388" width="6.375" style="417" customWidth="1"/>
    <col min="4389" max="4389" width="6.75" style="417" customWidth="1"/>
    <col min="4390" max="4390" width="1.875" style="417" customWidth="1"/>
    <col min="4391" max="4392" width="3.125" style="417" bestFit="1" customWidth="1"/>
    <col min="4393" max="4393" width="15.375" style="417" bestFit="1" customWidth="1"/>
    <col min="4394" max="4394" width="5.625" style="417" bestFit="1" customWidth="1"/>
    <col min="4395" max="4608" width="10.25" style="417"/>
    <col min="4609" max="4609" width="1" style="417" customWidth="1"/>
    <col min="4610" max="4610" width="4.625" style="417" bestFit="1" customWidth="1"/>
    <col min="4611" max="4611" width="12.875" style="417" customWidth="1"/>
    <col min="4612" max="4612" width="3.5" style="417" customWidth="1"/>
    <col min="4613" max="4613" width="12" style="417" customWidth="1"/>
    <col min="4614" max="4641" width="3.75" style="417" customWidth="1"/>
    <col min="4642" max="4642" width="6.125" style="417" customWidth="1"/>
    <col min="4643" max="4643" width="5.875" style="417" customWidth="1"/>
    <col min="4644" max="4644" width="6.375" style="417" customWidth="1"/>
    <col min="4645" max="4645" width="6.75" style="417" customWidth="1"/>
    <col min="4646" max="4646" width="1.875" style="417" customWidth="1"/>
    <col min="4647" max="4648" width="3.125" style="417" bestFit="1" customWidth="1"/>
    <col min="4649" max="4649" width="15.375" style="417" bestFit="1" customWidth="1"/>
    <col min="4650" max="4650" width="5.625" style="417" bestFit="1" customWidth="1"/>
    <col min="4651" max="4864" width="10.25" style="417"/>
    <col min="4865" max="4865" width="1" style="417" customWidth="1"/>
    <col min="4866" max="4866" width="4.625" style="417" bestFit="1" customWidth="1"/>
    <col min="4867" max="4867" width="12.875" style="417" customWidth="1"/>
    <col min="4868" max="4868" width="3.5" style="417" customWidth="1"/>
    <col min="4869" max="4869" width="12" style="417" customWidth="1"/>
    <col min="4870" max="4897" width="3.75" style="417" customWidth="1"/>
    <col min="4898" max="4898" width="6.125" style="417" customWidth="1"/>
    <col min="4899" max="4899" width="5.875" style="417" customWidth="1"/>
    <col min="4900" max="4900" width="6.375" style="417" customWidth="1"/>
    <col min="4901" max="4901" width="6.75" style="417" customWidth="1"/>
    <col min="4902" max="4902" width="1.875" style="417" customWidth="1"/>
    <col min="4903" max="4904" width="3.125" style="417" bestFit="1" customWidth="1"/>
    <col min="4905" max="4905" width="15.375" style="417" bestFit="1" customWidth="1"/>
    <col min="4906" max="4906" width="5.625" style="417" bestFit="1" customWidth="1"/>
    <col min="4907" max="5120" width="10.25" style="417"/>
    <col min="5121" max="5121" width="1" style="417" customWidth="1"/>
    <col min="5122" max="5122" width="4.625" style="417" bestFit="1" customWidth="1"/>
    <col min="5123" max="5123" width="12.875" style="417" customWidth="1"/>
    <col min="5124" max="5124" width="3.5" style="417" customWidth="1"/>
    <col min="5125" max="5125" width="12" style="417" customWidth="1"/>
    <col min="5126" max="5153" width="3.75" style="417" customWidth="1"/>
    <col min="5154" max="5154" width="6.125" style="417" customWidth="1"/>
    <col min="5155" max="5155" width="5.875" style="417" customWidth="1"/>
    <col min="5156" max="5156" width="6.375" style="417" customWidth="1"/>
    <col min="5157" max="5157" width="6.75" style="417" customWidth="1"/>
    <col min="5158" max="5158" width="1.875" style="417" customWidth="1"/>
    <col min="5159" max="5160" width="3.125" style="417" bestFit="1" customWidth="1"/>
    <col min="5161" max="5161" width="15.375" style="417" bestFit="1" customWidth="1"/>
    <col min="5162" max="5162" width="5.625" style="417" bestFit="1" customWidth="1"/>
    <col min="5163" max="5376" width="10.25" style="417"/>
    <col min="5377" max="5377" width="1" style="417" customWidth="1"/>
    <col min="5378" max="5378" width="4.625" style="417" bestFit="1" customWidth="1"/>
    <col min="5379" max="5379" width="12.875" style="417" customWidth="1"/>
    <col min="5380" max="5380" width="3.5" style="417" customWidth="1"/>
    <col min="5381" max="5381" width="12" style="417" customWidth="1"/>
    <col min="5382" max="5409" width="3.75" style="417" customWidth="1"/>
    <col min="5410" max="5410" width="6.125" style="417" customWidth="1"/>
    <col min="5411" max="5411" width="5.875" style="417" customWidth="1"/>
    <col min="5412" max="5412" width="6.375" style="417" customWidth="1"/>
    <col min="5413" max="5413" width="6.75" style="417" customWidth="1"/>
    <col min="5414" max="5414" width="1.875" style="417" customWidth="1"/>
    <col min="5415" max="5416" width="3.125" style="417" bestFit="1" customWidth="1"/>
    <col min="5417" max="5417" width="15.375" style="417" bestFit="1" customWidth="1"/>
    <col min="5418" max="5418" width="5.625" style="417" bestFit="1" customWidth="1"/>
    <col min="5419" max="5632" width="10.25" style="417"/>
    <col min="5633" max="5633" width="1" style="417" customWidth="1"/>
    <col min="5634" max="5634" width="4.625" style="417" bestFit="1" customWidth="1"/>
    <col min="5635" max="5635" width="12.875" style="417" customWidth="1"/>
    <col min="5636" max="5636" width="3.5" style="417" customWidth="1"/>
    <col min="5637" max="5637" width="12" style="417" customWidth="1"/>
    <col min="5638" max="5665" width="3.75" style="417" customWidth="1"/>
    <col min="5666" max="5666" width="6.125" style="417" customWidth="1"/>
    <col min="5667" max="5667" width="5.875" style="417" customWidth="1"/>
    <col min="5668" max="5668" width="6.375" style="417" customWidth="1"/>
    <col min="5669" max="5669" width="6.75" style="417" customWidth="1"/>
    <col min="5670" max="5670" width="1.875" style="417" customWidth="1"/>
    <col min="5671" max="5672" width="3.125" style="417" bestFit="1" customWidth="1"/>
    <col min="5673" max="5673" width="15.375" style="417" bestFit="1" customWidth="1"/>
    <col min="5674" max="5674" width="5.625" style="417" bestFit="1" customWidth="1"/>
    <col min="5675" max="5888" width="10.25" style="417"/>
    <col min="5889" max="5889" width="1" style="417" customWidth="1"/>
    <col min="5890" max="5890" width="4.625" style="417" bestFit="1" customWidth="1"/>
    <col min="5891" max="5891" width="12.875" style="417" customWidth="1"/>
    <col min="5892" max="5892" width="3.5" style="417" customWidth="1"/>
    <col min="5893" max="5893" width="12" style="417" customWidth="1"/>
    <col min="5894" max="5921" width="3.75" style="417" customWidth="1"/>
    <col min="5922" max="5922" width="6.125" style="417" customWidth="1"/>
    <col min="5923" max="5923" width="5.875" style="417" customWidth="1"/>
    <col min="5924" max="5924" width="6.375" style="417" customWidth="1"/>
    <col min="5925" max="5925" width="6.75" style="417" customWidth="1"/>
    <col min="5926" max="5926" width="1.875" style="417" customWidth="1"/>
    <col min="5927" max="5928" width="3.125" style="417" bestFit="1" customWidth="1"/>
    <col min="5929" max="5929" width="15.375" style="417" bestFit="1" customWidth="1"/>
    <col min="5930" max="5930" width="5.625" style="417" bestFit="1" customWidth="1"/>
    <col min="5931" max="6144" width="10.25" style="417"/>
    <col min="6145" max="6145" width="1" style="417" customWidth="1"/>
    <col min="6146" max="6146" width="4.625" style="417" bestFit="1" customWidth="1"/>
    <col min="6147" max="6147" width="12.875" style="417" customWidth="1"/>
    <col min="6148" max="6148" width="3.5" style="417" customWidth="1"/>
    <col min="6149" max="6149" width="12" style="417" customWidth="1"/>
    <col min="6150" max="6177" width="3.75" style="417" customWidth="1"/>
    <col min="6178" max="6178" width="6.125" style="417" customWidth="1"/>
    <col min="6179" max="6179" width="5.875" style="417" customWidth="1"/>
    <col min="6180" max="6180" width="6.375" style="417" customWidth="1"/>
    <col min="6181" max="6181" width="6.75" style="417" customWidth="1"/>
    <col min="6182" max="6182" width="1.875" style="417" customWidth="1"/>
    <col min="6183" max="6184" width="3.125" style="417" bestFit="1" customWidth="1"/>
    <col min="6185" max="6185" width="15.375" style="417" bestFit="1" customWidth="1"/>
    <col min="6186" max="6186" width="5.625" style="417" bestFit="1" customWidth="1"/>
    <col min="6187" max="6400" width="10.25" style="417"/>
    <col min="6401" max="6401" width="1" style="417" customWidth="1"/>
    <col min="6402" max="6402" width="4.625" style="417" bestFit="1" customWidth="1"/>
    <col min="6403" max="6403" width="12.875" style="417" customWidth="1"/>
    <col min="6404" max="6404" width="3.5" style="417" customWidth="1"/>
    <col min="6405" max="6405" width="12" style="417" customWidth="1"/>
    <col min="6406" max="6433" width="3.75" style="417" customWidth="1"/>
    <col min="6434" max="6434" width="6.125" style="417" customWidth="1"/>
    <col min="6435" max="6435" width="5.875" style="417" customWidth="1"/>
    <col min="6436" max="6436" width="6.375" style="417" customWidth="1"/>
    <col min="6437" max="6437" width="6.75" style="417" customWidth="1"/>
    <col min="6438" max="6438" width="1.875" style="417" customWidth="1"/>
    <col min="6439" max="6440" width="3.125" style="417" bestFit="1" customWidth="1"/>
    <col min="6441" max="6441" width="15.375" style="417" bestFit="1" customWidth="1"/>
    <col min="6442" max="6442" width="5.625" style="417" bestFit="1" customWidth="1"/>
    <col min="6443" max="6656" width="10.25" style="417"/>
    <col min="6657" max="6657" width="1" style="417" customWidth="1"/>
    <col min="6658" max="6658" width="4.625" style="417" bestFit="1" customWidth="1"/>
    <col min="6659" max="6659" width="12.875" style="417" customWidth="1"/>
    <col min="6660" max="6660" width="3.5" style="417" customWidth="1"/>
    <col min="6661" max="6661" width="12" style="417" customWidth="1"/>
    <col min="6662" max="6689" width="3.75" style="417" customWidth="1"/>
    <col min="6690" max="6690" width="6.125" style="417" customWidth="1"/>
    <col min="6691" max="6691" width="5.875" style="417" customWidth="1"/>
    <col min="6692" max="6692" width="6.375" style="417" customWidth="1"/>
    <col min="6693" max="6693" width="6.75" style="417" customWidth="1"/>
    <col min="6694" max="6694" width="1.875" style="417" customWidth="1"/>
    <col min="6695" max="6696" width="3.125" style="417" bestFit="1" customWidth="1"/>
    <col min="6697" max="6697" width="15.375" style="417" bestFit="1" customWidth="1"/>
    <col min="6698" max="6698" width="5.625" style="417" bestFit="1" customWidth="1"/>
    <col min="6699" max="6912" width="10.25" style="417"/>
    <col min="6913" max="6913" width="1" style="417" customWidth="1"/>
    <col min="6914" max="6914" width="4.625" style="417" bestFit="1" customWidth="1"/>
    <col min="6915" max="6915" width="12.875" style="417" customWidth="1"/>
    <col min="6916" max="6916" width="3.5" style="417" customWidth="1"/>
    <col min="6917" max="6917" width="12" style="417" customWidth="1"/>
    <col min="6918" max="6945" width="3.75" style="417" customWidth="1"/>
    <col min="6946" max="6946" width="6.125" style="417" customWidth="1"/>
    <col min="6947" max="6947" width="5.875" style="417" customWidth="1"/>
    <col min="6948" max="6948" width="6.375" style="417" customWidth="1"/>
    <col min="6949" max="6949" width="6.75" style="417" customWidth="1"/>
    <col min="6950" max="6950" width="1.875" style="417" customWidth="1"/>
    <col min="6951" max="6952" width="3.125" style="417" bestFit="1" customWidth="1"/>
    <col min="6953" max="6953" width="15.375" style="417" bestFit="1" customWidth="1"/>
    <col min="6954" max="6954" width="5.625" style="417" bestFit="1" customWidth="1"/>
    <col min="6955" max="7168" width="10.25" style="417"/>
    <col min="7169" max="7169" width="1" style="417" customWidth="1"/>
    <col min="7170" max="7170" width="4.625" style="417" bestFit="1" customWidth="1"/>
    <col min="7171" max="7171" width="12.875" style="417" customWidth="1"/>
    <col min="7172" max="7172" width="3.5" style="417" customWidth="1"/>
    <col min="7173" max="7173" width="12" style="417" customWidth="1"/>
    <col min="7174" max="7201" width="3.75" style="417" customWidth="1"/>
    <col min="7202" max="7202" width="6.125" style="417" customWidth="1"/>
    <col min="7203" max="7203" width="5.875" style="417" customWidth="1"/>
    <col min="7204" max="7204" width="6.375" style="417" customWidth="1"/>
    <col min="7205" max="7205" width="6.75" style="417" customWidth="1"/>
    <col min="7206" max="7206" width="1.875" style="417" customWidth="1"/>
    <col min="7207" max="7208" width="3.125" style="417" bestFit="1" customWidth="1"/>
    <col min="7209" max="7209" width="15.375" style="417" bestFit="1" customWidth="1"/>
    <col min="7210" max="7210" width="5.625" style="417" bestFit="1" customWidth="1"/>
    <col min="7211" max="7424" width="10.25" style="417"/>
    <col min="7425" max="7425" width="1" style="417" customWidth="1"/>
    <col min="7426" max="7426" width="4.625" style="417" bestFit="1" customWidth="1"/>
    <col min="7427" max="7427" width="12.875" style="417" customWidth="1"/>
    <col min="7428" max="7428" width="3.5" style="417" customWidth="1"/>
    <col min="7429" max="7429" width="12" style="417" customWidth="1"/>
    <col min="7430" max="7457" width="3.75" style="417" customWidth="1"/>
    <col min="7458" max="7458" width="6.125" style="417" customWidth="1"/>
    <col min="7459" max="7459" width="5.875" style="417" customWidth="1"/>
    <col min="7460" max="7460" width="6.375" style="417" customWidth="1"/>
    <col min="7461" max="7461" width="6.75" style="417" customWidth="1"/>
    <col min="7462" max="7462" width="1.875" style="417" customWidth="1"/>
    <col min="7463" max="7464" width="3.125" style="417" bestFit="1" customWidth="1"/>
    <col min="7465" max="7465" width="15.375" style="417" bestFit="1" customWidth="1"/>
    <col min="7466" max="7466" width="5.625" style="417" bestFit="1" customWidth="1"/>
    <col min="7467" max="7680" width="10.25" style="417"/>
    <col min="7681" max="7681" width="1" style="417" customWidth="1"/>
    <col min="7682" max="7682" width="4.625" style="417" bestFit="1" customWidth="1"/>
    <col min="7683" max="7683" width="12.875" style="417" customWidth="1"/>
    <col min="7684" max="7684" width="3.5" style="417" customWidth="1"/>
    <col min="7685" max="7685" width="12" style="417" customWidth="1"/>
    <col min="7686" max="7713" width="3.75" style="417" customWidth="1"/>
    <col min="7714" max="7714" width="6.125" style="417" customWidth="1"/>
    <col min="7715" max="7715" width="5.875" style="417" customWidth="1"/>
    <col min="7716" max="7716" width="6.375" style="417" customWidth="1"/>
    <col min="7717" max="7717" width="6.75" style="417" customWidth="1"/>
    <col min="7718" max="7718" width="1.875" style="417" customWidth="1"/>
    <col min="7719" max="7720" width="3.125" style="417" bestFit="1" customWidth="1"/>
    <col min="7721" max="7721" width="15.375" style="417" bestFit="1" customWidth="1"/>
    <col min="7722" max="7722" width="5.625" style="417" bestFit="1" customWidth="1"/>
    <col min="7723" max="7936" width="10.25" style="417"/>
    <col min="7937" max="7937" width="1" style="417" customWidth="1"/>
    <col min="7938" max="7938" width="4.625" style="417" bestFit="1" customWidth="1"/>
    <col min="7939" max="7939" width="12.875" style="417" customWidth="1"/>
    <col min="7940" max="7940" width="3.5" style="417" customWidth="1"/>
    <col min="7941" max="7941" width="12" style="417" customWidth="1"/>
    <col min="7942" max="7969" width="3.75" style="417" customWidth="1"/>
    <col min="7970" max="7970" width="6.125" style="417" customWidth="1"/>
    <col min="7971" max="7971" width="5.875" style="417" customWidth="1"/>
    <col min="7972" max="7972" width="6.375" style="417" customWidth="1"/>
    <col min="7973" max="7973" width="6.75" style="417" customWidth="1"/>
    <col min="7974" max="7974" width="1.875" style="417" customWidth="1"/>
    <col min="7975" max="7976" width="3.125" style="417" bestFit="1" customWidth="1"/>
    <col min="7977" max="7977" width="15.375" style="417" bestFit="1" customWidth="1"/>
    <col min="7978" max="7978" width="5.625" style="417" bestFit="1" customWidth="1"/>
    <col min="7979" max="8192" width="10.25" style="417"/>
    <col min="8193" max="8193" width="1" style="417" customWidth="1"/>
    <col min="8194" max="8194" width="4.625" style="417" bestFit="1" customWidth="1"/>
    <col min="8195" max="8195" width="12.875" style="417" customWidth="1"/>
    <col min="8196" max="8196" width="3.5" style="417" customWidth="1"/>
    <col min="8197" max="8197" width="12" style="417" customWidth="1"/>
    <col min="8198" max="8225" width="3.75" style="417" customWidth="1"/>
    <col min="8226" max="8226" width="6.125" style="417" customWidth="1"/>
    <col min="8227" max="8227" width="5.875" style="417" customWidth="1"/>
    <col min="8228" max="8228" width="6.375" style="417" customWidth="1"/>
    <col min="8229" max="8229" width="6.75" style="417" customWidth="1"/>
    <col min="8230" max="8230" width="1.875" style="417" customWidth="1"/>
    <col min="8231" max="8232" width="3.125" style="417" bestFit="1" customWidth="1"/>
    <col min="8233" max="8233" width="15.375" style="417" bestFit="1" customWidth="1"/>
    <col min="8234" max="8234" width="5.625" style="417" bestFit="1" customWidth="1"/>
    <col min="8235" max="8448" width="10.25" style="417"/>
    <col min="8449" max="8449" width="1" style="417" customWidth="1"/>
    <col min="8450" max="8450" width="4.625" style="417" bestFit="1" customWidth="1"/>
    <col min="8451" max="8451" width="12.875" style="417" customWidth="1"/>
    <col min="8452" max="8452" width="3.5" style="417" customWidth="1"/>
    <col min="8453" max="8453" width="12" style="417" customWidth="1"/>
    <col min="8454" max="8481" width="3.75" style="417" customWidth="1"/>
    <col min="8482" max="8482" width="6.125" style="417" customWidth="1"/>
    <col min="8483" max="8483" width="5.875" style="417" customWidth="1"/>
    <col min="8484" max="8484" width="6.375" style="417" customWidth="1"/>
    <col min="8485" max="8485" width="6.75" style="417" customWidth="1"/>
    <col min="8486" max="8486" width="1.875" style="417" customWidth="1"/>
    <col min="8487" max="8488" width="3.125" style="417" bestFit="1" customWidth="1"/>
    <col min="8489" max="8489" width="15.375" style="417" bestFit="1" customWidth="1"/>
    <col min="8490" max="8490" width="5.625" style="417" bestFit="1" customWidth="1"/>
    <col min="8491" max="8704" width="10.25" style="417"/>
    <col min="8705" max="8705" width="1" style="417" customWidth="1"/>
    <col min="8706" max="8706" width="4.625" style="417" bestFit="1" customWidth="1"/>
    <col min="8707" max="8707" width="12.875" style="417" customWidth="1"/>
    <col min="8708" max="8708" width="3.5" style="417" customWidth="1"/>
    <col min="8709" max="8709" width="12" style="417" customWidth="1"/>
    <col min="8710" max="8737" width="3.75" style="417" customWidth="1"/>
    <col min="8738" max="8738" width="6.125" style="417" customWidth="1"/>
    <col min="8739" max="8739" width="5.875" style="417" customWidth="1"/>
    <col min="8740" max="8740" width="6.375" style="417" customWidth="1"/>
    <col min="8741" max="8741" width="6.75" style="417" customWidth="1"/>
    <col min="8742" max="8742" width="1.875" style="417" customWidth="1"/>
    <col min="8743" max="8744" width="3.125" style="417" bestFit="1" customWidth="1"/>
    <col min="8745" max="8745" width="15.375" style="417" bestFit="1" customWidth="1"/>
    <col min="8746" max="8746" width="5.625" style="417" bestFit="1" customWidth="1"/>
    <col min="8747" max="8960" width="10.25" style="417"/>
    <col min="8961" max="8961" width="1" style="417" customWidth="1"/>
    <col min="8962" max="8962" width="4.625" style="417" bestFit="1" customWidth="1"/>
    <col min="8963" max="8963" width="12.875" style="417" customWidth="1"/>
    <col min="8964" max="8964" width="3.5" style="417" customWidth="1"/>
    <col min="8965" max="8965" width="12" style="417" customWidth="1"/>
    <col min="8966" max="8993" width="3.75" style="417" customWidth="1"/>
    <col min="8994" max="8994" width="6.125" style="417" customWidth="1"/>
    <col min="8995" max="8995" width="5.875" style="417" customWidth="1"/>
    <col min="8996" max="8996" width="6.375" style="417" customWidth="1"/>
    <col min="8997" max="8997" width="6.75" style="417" customWidth="1"/>
    <col min="8998" max="8998" width="1.875" style="417" customWidth="1"/>
    <col min="8999" max="9000" width="3.125" style="417" bestFit="1" customWidth="1"/>
    <col min="9001" max="9001" width="15.375" style="417" bestFit="1" customWidth="1"/>
    <col min="9002" max="9002" width="5.625" style="417" bestFit="1" customWidth="1"/>
    <col min="9003" max="9216" width="10.25" style="417"/>
    <col min="9217" max="9217" width="1" style="417" customWidth="1"/>
    <col min="9218" max="9218" width="4.625" style="417" bestFit="1" customWidth="1"/>
    <col min="9219" max="9219" width="12.875" style="417" customWidth="1"/>
    <col min="9220" max="9220" width="3.5" style="417" customWidth="1"/>
    <col min="9221" max="9221" width="12" style="417" customWidth="1"/>
    <col min="9222" max="9249" width="3.75" style="417" customWidth="1"/>
    <col min="9250" max="9250" width="6.125" style="417" customWidth="1"/>
    <col min="9251" max="9251" width="5.875" style="417" customWidth="1"/>
    <col min="9252" max="9252" width="6.375" style="417" customWidth="1"/>
    <col min="9253" max="9253" width="6.75" style="417" customWidth="1"/>
    <col min="9254" max="9254" width="1.875" style="417" customWidth="1"/>
    <col min="9255" max="9256" width="3.125" style="417" bestFit="1" customWidth="1"/>
    <col min="9257" max="9257" width="15.375" style="417" bestFit="1" customWidth="1"/>
    <col min="9258" max="9258" width="5.625" style="417" bestFit="1" customWidth="1"/>
    <col min="9259" max="9472" width="10.25" style="417"/>
    <col min="9473" max="9473" width="1" style="417" customWidth="1"/>
    <col min="9474" max="9474" width="4.625" style="417" bestFit="1" customWidth="1"/>
    <col min="9475" max="9475" width="12.875" style="417" customWidth="1"/>
    <col min="9476" max="9476" width="3.5" style="417" customWidth="1"/>
    <col min="9477" max="9477" width="12" style="417" customWidth="1"/>
    <col min="9478" max="9505" width="3.75" style="417" customWidth="1"/>
    <col min="9506" max="9506" width="6.125" style="417" customWidth="1"/>
    <col min="9507" max="9507" width="5.875" style="417" customWidth="1"/>
    <col min="9508" max="9508" width="6.375" style="417" customWidth="1"/>
    <col min="9509" max="9509" width="6.75" style="417" customWidth="1"/>
    <col min="9510" max="9510" width="1.875" style="417" customWidth="1"/>
    <col min="9511" max="9512" width="3.125" style="417" bestFit="1" customWidth="1"/>
    <col min="9513" max="9513" width="15.375" style="417" bestFit="1" customWidth="1"/>
    <col min="9514" max="9514" width="5.625" style="417" bestFit="1" customWidth="1"/>
    <col min="9515" max="9728" width="10.25" style="417"/>
    <col min="9729" max="9729" width="1" style="417" customWidth="1"/>
    <col min="9730" max="9730" width="4.625" style="417" bestFit="1" customWidth="1"/>
    <col min="9731" max="9731" width="12.875" style="417" customWidth="1"/>
    <col min="9732" max="9732" width="3.5" style="417" customWidth="1"/>
    <col min="9733" max="9733" width="12" style="417" customWidth="1"/>
    <col min="9734" max="9761" width="3.75" style="417" customWidth="1"/>
    <col min="9762" max="9762" width="6.125" style="417" customWidth="1"/>
    <col min="9763" max="9763" width="5.875" style="417" customWidth="1"/>
    <col min="9764" max="9764" width="6.375" style="417" customWidth="1"/>
    <col min="9765" max="9765" width="6.75" style="417" customWidth="1"/>
    <col min="9766" max="9766" width="1.875" style="417" customWidth="1"/>
    <col min="9767" max="9768" width="3.125" style="417" bestFit="1" customWidth="1"/>
    <col min="9769" max="9769" width="15.375" style="417" bestFit="1" customWidth="1"/>
    <col min="9770" max="9770" width="5.625" style="417" bestFit="1" customWidth="1"/>
    <col min="9771" max="9984" width="10.25" style="417"/>
    <col min="9985" max="9985" width="1" style="417" customWidth="1"/>
    <col min="9986" max="9986" width="4.625" style="417" bestFit="1" customWidth="1"/>
    <col min="9987" max="9987" width="12.875" style="417" customWidth="1"/>
    <col min="9988" max="9988" width="3.5" style="417" customWidth="1"/>
    <col min="9989" max="9989" width="12" style="417" customWidth="1"/>
    <col min="9990" max="10017" width="3.75" style="417" customWidth="1"/>
    <col min="10018" max="10018" width="6.125" style="417" customWidth="1"/>
    <col min="10019" max="10019" width="5.875" style="417" customWidth="1"/>
    <col min="10020" max="10020" width="6.375" style="417" customWidth="1"/>
    <col min="10021" max="10021" width="6.75" style="417" customWidth="1"/>
    <col min="10022" max="10022" width="1.875" style="417" customWidth="1"/>
    <col min="10023" max="10024" width="3.125" style="417" bestFit="1" customWidth="1"/>
    <col min="10025" max="10025" width="15.375" style="417" bestFit="1" customWidth="1"/>
    <col min="10026" max="10026" width="5.625" style="417" bestFit="1" customWidth="1"/>
    <col min="10027" max="10240" width="10.25" style="417"/>
    <col min="10241" max="10241" width="1" style="417" customWidth="1"/>
    <col min="10242" max="10242" width="4.625" style="417" bestFit="1" customWidth="1"/>
    <col min="10243" max="10243" width="12.875" style="417" customWidth="1"/>
    <col min="10244" max="10244" width="3.5" style="417" customWidth="1"/>
    <col min="10245" max="10245" width="12" style="417" customWidth="1"/>
    <col min="10246" max="10273" width="3.75" style="417" customWidth="1"/>
    <col min="10274" max="10274" width="6.125" style="417" customWidth="1"/>
    <col min="10275" max="10275" width="5.875" style="417" customWidth="1"/>
    <col min="10276" max="10276" width="6.375" style="417" customWidth="1"/>
    <col min="10277" max="10277" width="6.75" style="417" customWidth="1"/>
    <col min="10278" max="10278" width="1.875" style="417" customWidth="1"/>
    <col min="10279" max="10280" width="3.125" style="417" bestFit="1" customWidth="1"/>
    <col min="10281" max="10281" width="15.375" style="417" bestFit="1" customWidth="1"/>
    <col min="10282" max="10282" width="5.625" style="417" bestFit="1" customWidth="1"/>
    <col min="10283" max="10496" width="10.25" style="417"/>
    <col min="10497" max="10497" width="1" style="417" customWidth="1"/>
    <col min="10498" max="10498" width="4.625" style="417" bestFit="1" customWidth="1"/>
    <col min="10499" max="10499" width="12.875" style="417" customWidth="1"/>
    <col min="10500" max="10500" width="3.5" style="417" customWidth="1"/>
    <col min="10501" max="10501" width="12" style="417" customWidth="1"/>
    <col min="10502" max="10529" width="3.75" style="417" customWidth="1"/>
    <col min="10530" max="10530" width="6.125" style="417" customWidth="1"/>
    <col min="10531" max="10531" width="5.875" style="417" customWidth="1"/>
    <col min="10532" max="10532" width="6.375" style="417" customWidth="1"/>
    <col min="10533" max="10533" width="6.75" style="417" customWidth="1"/>
    <col min="10534" max="10534" width="1.875" style="417" customWidth="1"/>
    <col min="10535" max="10536" width="3.125" style="417" bestFit="1" customWidth="1"/>
    <col min="10537" max="10537" width="15.375" style="417" bestFit="1" customWidth="1"/>
    <col min="10538" max="10538" width="5.625" style="417" bestFit="1" customWidth="1"/>
    <col min="10539" max="10752" width="10.25" style="417"/>
    <col min="10753" max="10753" width="1" style="417" customWidth="1"/>
    <col min="10754" max="10754" width="4.625" style="417" bestFit="1" customWidth="1"/>
    <col min="10755" max="10755" width="12.875" style="417" customWidth="1"/>
    <col min="10756" max="10756" width="3.5" style="417" customWidth="1"/>
    <col min="10757" max="10757" width="12" style="417" customWidth="1"/>
    <col min="10758" max="10785" width="3.75" style="417" customWidth="1"/>
    <col min="10786" max="10786" width="6.125" style="417" customWidth="1"/>
    <col min="10787" max="10787" width="5.875" style="417" customWidth="1"/>
    <col min="10788" max="10788" width="6.375" style="417" customWidth="1"/>
    <col min="10789" max="10789" width="6.75" style="417" customWidth="1"/>
    <col min="10790" max="10790" width="1.875" style="417" customWidth="1"/>
    <col min="10791" max="10792" width="3.125" style="417" bestFit="1" customWidth="1"/>
    <col min="10793" max="10793" width="15.375" style="417" bestFit="1" customWidth="1"/>
    <col min="10794" max="10794" width="5.625" style="417" bestFit="1" customWidth="1"/>
    <col min="10795" max="11008" width="10.25" style="417"/>
    <col min="11009" max="11009" width="1" style="417" customWidth="1"/>
    <col min="11010" max="11010" width="4.625" style="417" bestFit="1" customWidth="1"/>
    <col min="11011" max="11011" width="12.875" style="417" customWidth="1"/>
    <col min="11012" max="11012" width="3.5" style="417" customWidth="1"/>
    <col min="11013" max="11013" width="12" style="417" customWidth="1"/>
    <col min="11014" max="11041" width="3.75" style="417" customWidth="1"/>
    <col min="11042" max="11042" width="6.125" style="417" customWidth="1"/>
    <col min="11043" max="11043" width="5.875" style="417" customWidth="1"/>
    <col min="11044" max="11044" width="6.375" style="417" customWidth="1"/>
    <col min="11045" max="11045" width="6.75" style="417" customWidth="1"/>
    <col min="11046" max="11046" width="1.875" style="417" customWidth="1"/>
    <col min="11047" max="11048" width="3.125" style="417" bestFit="1" customWidth="1"/>
    <col min="11049" max="11049" width="15.375" style="417" bestFit="1" customWidth="1"/>
    <col min="11050" max="11050" width="5.625" style="417" bestFit="1" customWidth="1"/>
    <col min="11051" max="11264" width="10.25" style="417"/>
    <col min="11265" max="11265" width="1" style="417" customWidth="1"/>
    <col min="11266" max="11266" width="4.625" style="417" bestFit="1" customWidth="1"/>
    <col min="11267" max="11267" width="12.875" style="417" customWidth="1"/>
    <col min="11268" max="11268" width="3.5" style="417" customWidth="1"/>
    <col min="11269" max="11269" width="12" style="417" customWidth="1"/>
    <col min="11270" max="11297" width="3.75" style="417" customWidth="1"/>
    <col min="11298" max="11298" width="6.125" style="417" customWidth="1"/>
    <col min="11299" max="11299" width="5.875" style="417" customWidth="1"/>
    <col min="11300" max="11300" width="6.375" style="417" customWidth="1"/>
    <col min="11301" max="11301" width="6.75" style="417" customWidth="1"/>
    <col min="11302" max="11302" width="1.875" style="417" customWidth="1"/>
    <col min="11303" max="11304" width="3.125" style="417" bestFit="1" customWidth="1"/>
    <col min="11305" max="11305" width="15.375" style="417" bestFit="1" customWidth="1"/>
    <col min="11306" max="11306" width="5.625" style="417" bestFit="1" customWidth="1"/>
    <col min="11307" max="11520" width="10.25" style="417"/>
    <col min="11521" max="11521" width="1" style="417" customWidth="1"/>
    <col min="11522" max="11522" width="4.625" style="417" bestFit="1" customWidth="1"/>
    <col min="11523" max="11523" width="12.875" style="417" customWidth="1"/>
    <col min="11524" max="11524" width="3.5" style="417" customWidth="1"/>
    <col min="11525" max="11525" width="12" style="417" customWidth="1"/>
    <col min="11526" max="11553" width="3.75" style="417" customWidth="1"/>
    <col min="11554" max="11554" width="6.125" style="417" customWidth="1"/>
    <col min="11555" max="11555" width="5.875" style="417" customWidth="1"/>
    <col min="11556" max="11556" width="6.375" style="417" customWidth="1"/>
    <col min="11557" max="11557" width="6.75" style="417" customWidth="1"/>
    <col min="11558" max="11558" width="1.875" style="417" customWidth="1"/>
    <col min="11559" max="11560" width="3.125" style="417" bestFit="1" customWidth="1"/>
    <col min="11561" max="11561" width="15.375" style="417" bestFit="1" customWidth="1"/>
    <col min="11562" max="11562" width="5.625" style="417" bestFit="1" customWidth="1"/>
    <col min="11563" max="11776" width="10.25" style="417"/>
    <col min="11777" max="11777" width="1" style="417" customWidth="1"/>
    <col min="11778" max="11778" width="4.625" style="417" bestFit="1" customWidth="1"/>
    <col min="11779" max="11779" width="12.875" style="417" customWidth="1"/>
    <col min="11780" max="11780" width="3.5" style="417" customWidth="1"/>
    <col min="11781" max="11781" width="12" style="417" customWidth="1"/>
    <col min="11782" max="11809" width="3.75" style="417" customWidth="1"/>
    <col min="11810" max="11810" width="6.125" style="417" customWidth="1"/>
    <col min="11811" max="11811" width="5.875" style="417" customWidth="1"/>
    <col min="11812" max="11812" width="6.375" style="417" customWidth="1"/>
    <col min="11813" max="11813" width="6.75" style="417" customWidth="1"/>
    <col min="11814" max="11814" width="1.875" style="417" customWidth="1"/>
    <col min="11815" max="11816" width="3.125" style="417" bestFit="1" customWidth="1"/>
    <col min="11817" max="11817" width="15.375" style="417" bestFit="1" customWidth="1"/>
    <col min="11818" max="11818" width="5.625" style="417" bestFit="1" customWidth="1"/>
    <col min="11819" max="12032" width="10.25" style="417"/>
    <col min="12033" max="12033" width="1" style="417" customWidth="1"/>
    <col min="12034" max="12034" width="4.625" style="417" bestFit="1" customWidth="1"/>
    <col min="12035" max="12035" width="12.875" style="417" customWidth="1"/>
    <col min="12036" max="12036" width="3.5" style="417" customWidth="1"/>
    <col min="12037" max="12037" width="12" style="417" customWidth="1"/>
    <col min="12038" max="12065" width="3.75" style="417" customWidth="1"/>
    <col min="12066" max="12066" width="6.125" style="417" customWidth="1"/>
    <col min="12067" max="12067" width="5.875" style="417" customWidth="1"/>
    <col min="12068" max="12068" width="6.375" style="417" customWidth="1"/>
    <col min="12069" max="12069" width="6.75" style="417" customWidth="1"/>
    <col min="12070" max="12070" width="1.875" style="417" customWidth="1"/>
    <col min="12071" max="12072" width="3.125" style="417" bestFit="1" customWidth="1"/>
    <col min="12073" max="12073" width="15.375" style="417" bestFit="1" customWidth="1"/>
    <col min="12074" max="12074" width="5.625" style="417" bestFit="1" customWidth="1"/>
    <col min="12075" max="12288" width="10.25" style="417"/>
    <col min="12289" max="12289" width="1" style="417" customWidth="1"/>
    <col min="12290" max="12290" width="4.625" style="417" bestFit="1" customWidth="1"/>
    <col min="12291" max="12291" width="12.875" style="417" customWidth="1"/>
    <col min="12292" max="12292" width="3.5" style="417" customWidth="1"/>
    <col min="12293" max="12293" width="12" style="417" customWidth="1"/>
    <col min="12294" max="12321" width="3.75" style="417" customWidth="1"/>
    <col min="12322" max="12322" width="6.125" style="417" customWidth="1"/>
    <col min="12323" max="12323" width="5.875" style="417" customWidth="1"/>
    <col min="12324" max="12324" width="6.375" style="417" customWidth="1"/>
    <col min="12325" max="12325" width="6.75" style="417" customWidth="1"/>
    <col min="12326" max="12326" width="1.875" style="417" customWidth="1"/>
    <col min="12327" max="12328" width="3.125" style="417" bestFit="1" customWidth="1"/>
    <col min="12329" max="12329" width="15.375" style="417" bestFit="1" customWidth="1"/>
    <col min="12330" max="12330" width="5.625" style="417" bestFit="1" customWidth="1"/>
    <col min="12331" max="12544" width="10.25" style="417"/>
    <col min="12545" max="12545" width="1" style="417" customWidth="1"/>
    <col min="12546" max="12546" width="4.625" style="417" bestFit="1" customWidth="1"/>
    <col min="12547" max="12547" width="12.875" style="417" customWidth="1"/>
    <col min="12548" max="12548" width="3.5" style="417" customWidth="1"/>
    <col min="12549" max="12549" width="12" style="417" customWidth="1"/>
    <col min="12550" max="12577" width="3.75" style="417" customWidth="1"/>
    <col min="12578" max="12578" width="6.125" style="417" customWidth="1"/>
    <col min="12579" max="12579" width="5.875" style="417" customWidth="1"/>
    <col min="12580" max="12580" width="6.375" style="417" customWidth="1"/>
    <col min="12581" max="12581" width="6.75" style="417" customWidth="1"/>
    <col min="12582" max="12582" width="1.875" style="417" customWidth="1"/>
    <col min="12583" max="12584" width="3.125" style="417" bestFit="1" customWidth="1"/>
    <col min="12585" max="12585" width="15.375" style="417" bestFit="1" customWidth="1"/>
    <col min="12586" max="12586" width="5.625" style="417" bestFit="1" customWidth="1"/>
    <col min="12587" max="12800" width="10.25" style="417"/>
    <col min="12801" max="12801" width="1" style="417" customWidth="1"/>
    <col min="12802" max="12802" width="4.625" style="417" bestFit="1" customWidth="1"/>
    <col min="12803" max="12803" width="12.875" style="417" customWidth="1"/>
    <col min="12804" max="12804" width="3.5" style="417" customWidth="1"/>
    <col min="12805" max="12805" width="12" style="417" customWidth="1"/>
    <col min="12806" max="12833" width="3.75" style="417" customWidth="1"/>
    <col min="12834" max="12834" width="6.125" style="417" customWidth="1"/>
    <col min="12835" max="12835" width="5.875" style="417" customWidth="1"/>
    <col min="12836" max="12836" width="6.375" style="417" customWidth="1"/>
    <col min="12837" max="12837" width="6.75" style="417" customWidth="1"/>
    <col min="12838" max="12838" width="1.875" style="417" customWidth="1"/>
    <col min="12839" max="12840" width="3.125" style="417" bestFit="1" customWidth="1"/>
    <col min="12841" max="12841" width="15.375" style="417" bestFit="1" customWidth="1"/>
    <col min="12842" max="12842" width="5.625" style="417" bestFit="1" customWidth="1"/>
    <col min="12843" max="13056" width="10.25" style="417"/>
    <col min="13057" max="13057" width="1" style="417" customWidth="1"/>
    <col min="13058" max="13058" width="4.625" style="417" bestFit="1" customWidth="1"/>
    <col min="13059" max="13059" width="12.875" style="417" customWidth="1"/>
    <col min="13060" max="13060" width="3.5" style="417" customWidth="1"/>
    <col min="13061" max="13061" width="12" style="417" customWidth="1"/>
    <col min="13062" max="13089" width="3.75" style="417" customWidth="1"/>
    <col min="13090" max="13090" width="6.125" style="417" customWidth="1"/>
    <col min="13091" max="13091" width="5.875" style="417" customWidth="1"/>
    <col min="13092" max="13092" width="6.375" style="417" customWidth="1"/>
    <col min="13093" max="13093" width="6.75" style="417" customWidth="1"/>
    <col min="13094" max="13094" width="1.875" style="417" customWidth="1"/>
    <col min="13095" max="13096" width="3.125" style="417" bestFit="1" customWidth="1"/>
    <col min="13097" max="13097" width="15.375" style="417" bestFit="1" customWidth="1"/>
    <col min="13098" max="13098" width="5.625" style="417" bestFit="1" customWidth="1"/>
    <col min="13099" max="13312" width="10.25" style="417"/>
    <col min="13313" max="13313" width="1" style="417" customWidth="1"/>
    <col min="13314" max="13314" width="4.625" style="417" bestFit="1" customWidth="1"/>
    <col min="13315" max="13315" width="12.875" style="417" customWidth="1"/>
    <col min="13316" max="13316" width="3.5" style="417" customWidth="1"/>
    <col min="13317" max="13317" width="12" style="417" customWidth="1"/>
    <col min="13318" max="13345" width="3.75" style="417" customWidth="1"/>
    <col min="13346" max="13346" width="6.125" style="417" customWidth="1"/>
    <col min="13347" max="13347" width="5.875" style="417" customWidth="1"/>
    <col min="13348" max="13348" width="6.375" style="417" customWidth="1"/>
    <col min="13349" max="13349" width="6.75" style="417" customWidth="1"/>
    <col min="13350" max="13350" width="1.875" style="417" customWidth="1"/>
    <col min="13351" max="13352" width="3.125" style="417" bestFit="1" customWidth="1"/>
    <col min="13353" max="13353" width="15.375" style="417" bestFit="1" customWidth="1"/>
    <col min="13354" max="13354" width="5.625" style="417" bestFit="1" customWidth="1"/>
    <col min="13355" max="13568" width="10.25" style="417"/>
    <col min="13569" max="13569" width="1" style="417" customWidth="1"/>
    <col min="13570" max="13570" width="4.625" style="417" bestFit="1" customWidth="1"/>
    <col min="13571" max="13571" width="12.875" style="417" customWidth="1"/>
    <col min="13572" max="13572" width="3.5" style="417" customWidth="1"/>
    <col min="13573" max="13573" width="12" style="417" customWidth="1"/>
    <col min="13574" max="13601" width="3.75" style="417" customWidth="1"/>
    <col min="13602" max="13602" width="6.125" style="417" customWidth="1"/>
    <col min="13603" max="13603" width="5.875" style="417" customWidth="1"/>
    <col min="13604" max="13604" width="6.375" style="417" customWidth="1"/>
    <col min="13605" max="13605" width="6.75" style="417" customWidth="1"/>
    <col min="13606" max="13606" width="1.875" style="417" customWidth="1"/>
    <col min="13607" max="13608" width="3.125" style="417" bestFit="1" customWidth="1"/>
    <col min="13609" max="13609" width="15.375" style="417" bestFit="1" customWidth="1"/>
    <col min="13610" max="13610" width="5.625" style="417" bestFit="1" customWidth="1"/>
    <col min="13611" max="13824" width="10.25" style="417"/>
    <col min="13825" max="13825" width="1" style="417" customWidth="1"/>
    <col min="13826" max="13826" width="4.625" style="417" bestFit="1" customWidth="1"/>
    <col min="13827" max="13827" width="12.875" style="417" customWidth="1"/>
    <col min="13828" max="13828" width="3.5" style="417" customWidth="1"/>
    <col min="13829" max="13829" width="12" style="417" customWidth="1"/>
    <col min="13830" max="13857" width="3.75" style="417" customWidth="1"/>
    <col min="13858" max="13858" width="6.125" style="417" customWidth="1"/>
    <col min="13859" max="13859" width="5.875" style="417" customWidth="1"/>
    <col min="13860" max="13860" width="6.375" style="417" customWidth="1"/>
    <col min="13861" max="13861" width="6.75" style="417" customWidth="1"/>
    <col min="13862" max="13862" width="1.875" style="417" customWidth="1"/>
    <col min="13863" max="13864" width="3.125" style="417" bestFit="1" customWidth="1"/>
    <col min="13865" max="13865" width="15.375" style="417" bestFit="1" customWidth="1"/>
    <col min="13866" max="13866" width="5.625" style="417" bestFit="1" customWidth="1"/>
    <col min="13867" max="14080" width="10.25" style="417"/>
    <col min="14081" max="14081" width="1" style="417" customWidth="1"/>
    <col min="14082" max="14082" width="4.625" style="417" bestFit="1" customWidth="1"/>
    <col min="14083" max="14083" width="12.875" style="417" customWidth="1"/>
    <col min="14084" max="14084" width="3.5" style="417" customWidth="1"/>
    <col min="14085" max="14085" width="12" style="417" customWidth="1"/>
    <col min="14086" max="14113" width="3.75" style="417" customWidth="1"/>
    <col min="14114" max="14114" width="6.125" style="417" customWidth="1"/>
    <col min="14115" max="14115" width="5.875" style="417" customWidth="1"/>
    <col min="14116" max="14116" width="6.375" style="417" customWidth="1"/>
    <col min="14117" max="14117" width="6.75" style="417" customWidth="1"/>
    <col min="14118" max="14118" width="1.875" style="417" customWidth="1"/>
    <col min="14119" max="14120" width="3.125" style="417" bestFit="1" customWidth="1"/>
    <col min="14121" max="14121" width="15.375" style="417" bestFit="1" customWidth="1"/>
    <col min="14122" max="14122" width="5.625" style="417" bestFit="1" customWidth="1"/>
    <col min="14123" max="14336" width="10.25" style="417"/>
    <col min="14337" max="14337" width="1" style="417" customWidth="1"/>
    <col min="14338" max="14338" width="4.625" style="417" bestFit="1" customWidth="1"/>
    <col min="14339" max="14339" width="12.875" style="417" customWidth="1"/>
    <col min="14340" max="14340" width="3.5" style="417" customWidth="1"/>
    <col min="14341" max="14341" width="12" style="417" customWidth="1"/>
    <col min="14342" max="14369" width="3.75" style="417" customWidth="1"/>
    <col min="14370" max="14370" width="6.125" style="417" customWidth="1"/>
    <col min="14371" max="14371" width="5.875" style="417" customWidth="1"/>
    <col min="14372" max="14372" width="6.375" style="417" customWidth="1"/>
    <col min="14373" max="14373" width="6.75" style="417" customWidth="1"/>
    <col min="14374" max="14374" width="1.875" style="417" customWidth="1"/>
    <col min="14375" max="14376" width="3.125" style="417" bestFit="1" customWidth="1"/>
    <col min="14377" max="14377" width="15.375" style="417" bestFit="1" customWidth="1"/>
    <col min="14378" max="14378" width="5.625" style="417" bestFit="1" customWidth="1"/>
    <col min="14379" max="14592" width="10.25" style="417"/>
    <col min="14593" max="14593" width="1" style="417" customWidth="1"/>
    <col min="14594" max="14594" width="4.625" style="417" bestFit="1" customWidth="1"/>
    <col min="14595" max="14595" width="12.875" style="417" customWidth="1"/>
    <col min="14596" max="14596" width="3.5" style="417" customWidth="1"/>
    <col min="14597" max="14597" width="12" style="417" customWidth="1"/>
    <col min="14598" max="14625" width="3.75" style="417" customWidth="1"/>
    <col min="14626" max="14626" width="6.125" style="417" customWidth="1"/>
    <col min="14627" max="14627" width="5.875" style="417" customWidth="1"/>
    <col min="14628" max="14628" width="6.375" style="417" customWidth="1"/>
    <col min="14629" max="14629" width="6.75" style="417" customWidth="1"/>
    <col min="14630" max="14630" width="1.875" style="417" customWidth="1"/>
    <col min="14631" max="14632" width="3.125" style="417" bestFit="1" customWidth="1"/>
    <col min="14633" max="14633" width="15.375" style="417" bestFit="1" customWidth="1"/>
    <col min="14634" max="14634" width="5.625" style="417" bestFit="1" customWidth="1"/>
    <col min="14635" max="14848" width="10.25" style="417"/>
    <col min="14849" max="14849" width="1" style="417" customWidth="1"/>
    <col min="14850" max="14850" width="4.625" style="417" bestFit="1" customWidth="1"/>
    <col min="14851" max="14851" width="12.875" style="417" customWidth="1"/>
    <col min="14852" max="14852" width="3.5" style="417" customWidth="1"/>
    <col min="14853" max="14853" width="12" style="417" customWidth="1"/>
    <col min="14854" max="14881" width="3.75" style="417" customWidth="1"/>
    <col min="14882" max="14882" width="6.125" style="417" customWidth="1"/>
    <col min="14883" max="14883" width="5.875" style="417" customWidth="1"/>
    <col min="14884" max="14884" width="6.375" style="417" customWidth="1"/>
    <col min="14885" max="14885" width="6.75" style="417" customWidth="1"/>
    <col min="14886" max="14886" width="1.875" style="417" customWidth="1"/>
    <col min="14887" max="14888" width="3.125" style="417" bestFit="1" customWidth="1"/>
    <col min="14889" max="14889" width="15.375" style="417" bestFit="1" customWidth="1"/>
    <col min="14890" max="14890" width="5.625" style="417" bestFit="1" customWidth="1"/>
    <col min="14891" max="15104" width="10.25" style="417"/>
    <col min="15105" max="15105" width="1" style="417" customWidth="1"/>
    <col min="15106" max="15106" width="4.625" style="417" bestFit="1" customWidth="1"/>
    <col min="15107" max="15107" width="12.875" style="417" customWidth="1"/>
    <col min="15108" max="15108" width="3.5" style="417" customWidth="1"/>
    <col min="15109" max="15109" width="12" style="417" customWidth="1"/>
    <col min="15110" max="15137" width="3.75" style="417" customWidth="1"/>
    <col min="15138" max="15138" width="6.125" style="417" customWidth="1"/>
    <col min="15139" max="15139" width="5.875" style="417" customWidth="1"/>
    <col min="15140" max="15140" width="6.375" style="417" customWidth="1"/>
    <col min="15141" max="15141" width="6.75" style="417" customWidth="1"/>
    <col min="15142" max="15142" width="1.875" style="417" customWidth="1"/>
    <col min="15143" max="15144" width="3.125" style="417" bestFit="1" customWidth="1"/>
    <col min="15145" max="15145" width="15.375" style="417" bestFit="1" customWidth="1"/>
    <col min="15146" max="15146" width="5.625" style="417" bestFit="1" customWidth="1"/>
    <col min="15147" max="15360" width="10.25" style="417"/>
    <col min="15361" max="15361" width="1" style="417" customWidth="1"/>
    <col min="15362" max="15362" width="4.625" style="417" bestFit="1" customWidth="1"/>
    <col min="15363" max="15363" width="12.875" style="417" customWidth="1"/>
    <col min="15364" max="15364" width="3.5" style="417" customWidth="1"/>
    <col min="15365" max="15365" width="12" style="417" customWidth="1"/>
    <col min="15366" max="15393" width="3.75" style="417" customWidth="1"/>
    <col min="15394" max="15394" width="6.125" style="417" customWidth="1"/>
    <col min="15395" max="15395" width="5.875" style="417" customWidth="1"/>
    <col min="15396" max="15396" width="6.375" style="417" customWidth="1"/>
    <col min="15397" max="15397" width="6.75" style="417" customWidth="1"/>
    <col min="15398" max="15398" width="1.875" style="417" customWidth="1"/>
    <col min="15399" max="15400" width="3.125" style="417" bestFit="1" customWidth="1"/>
    <col min="15401" max="15401" width="15.375" style="417" bestFit="1" customWidth="1"/>
    <col min="15402" max="15402" width="5.625" style="417" bestFit="1" customWidth="1"/>
    <col min="15403" max="15616" width="10.25" style="417"/>
    <col min="15617" max="15617" width="1" style="417" customWidth="1"/>
    <col min="15618" max="15618" width="4.625" style="417" bestFit="1" customWidth="1"/>
    <col min="15619" max="15619" width="12.875" style="417" customWidth="1"/>
    <col min="15620" max="15620" width="3.5" style="417" customWidth="1"/>
    <col min="15621" max="15621" width="12" style="417" customWidth="1"/>
    <col min="15622" max="15649" width="3.75" style="417" customWidth="1"/>
    <col min="15650" max="15650" width="6.125" style="417" customWidth="1"/>
    <col min="15651" max="15651" width="5.875" style="417" customWidth="1"/>
    <col min="15652" max="15652" width="6.375" style="417" customWidth="1"/>
    <col min="15653" max="15653" width="6.75" style="417" customWidth="1"/>
    <col min="15654" max="15654" width="1.875" style="417" customWidth="1"/>
    <col min="15655" max="15656" width="3.125" style="417" bestFit="1" customWidth="1"/>
    <col min="15657" max="15657" width="15.375" style="417" bestFit="1" customWidth="1"/>
    <col min="15658" max="15658" width="5.625" style="417" bestFit="1" customWidth="1"/>
    <col min="15659" max="15872" width="10.25" style="417"/>
    <col min="15873" max="15873" width="1" style="417" customWidth="1"/>
    <col min="15874" max="15874" width="4.625" style="417" bestFit="1" customWidth="1"/>
    <col min="15875" max="15875" width="12.875" style="417" customWidth="1"/>
    <col min="15876" max="15876" width="3.5" style="417" customWidth="1"/>
    <col min="15877" max="15877" width="12" style="417" customWidth="1"/>
    <col min="15878" max="15905" width="3.75" style="417" customWidth="1"/>
    <col min="15906" max="15906" width="6.125" style="417" customWidth="1"/>
    <col min="15907" max="15907" width="5.875" style="417" customWidth="1"/>
    <col min="15908" max="15908" width="6.375" style="417" customWidth="1"/>
    <col min="15909" max="15909" width="6.75" style="417" customWidth="1"/>
    <col min="15910" max="15910" width="1.875" style="417" customWidth="1"/>
    <col min="15911" max="15912" width="3.125" style="417" bestFit="1" customWidth="1"/>
    <col min="15913" max="15913" width="15.375" style="417" bestFit="1" customWidth="1"/>
    <col min="15914" max="15914" width="5.625" style="417" bestFit="1" customWidth="1"/>
    <col min="15915" max="16128" width="10.25" style="417"/>
    <col min="16129" max="16129" width="1" style="417" customWidth="1"/>
    <col min="16130" max="16130" width="4.625" style="417" bestFit="1" customWidth="1"/>
    <col min="16131" max="16131" width="12.875" style="417" customWidth="1"/>
    <col min="16132" max="16132" width="3.5" style="417" customWidth="1"/>
    <col min="16133" max="16133" width="12" style="417" customWidth="1"/>
    <col min="16134" max="16161" width="3.75" style="417" customWidth="1"/>
    <col min="16162" max="16162" width="6.125" style="417" customWidth="1"/>
    <col min="16163" max="16163" width="5.875" style="417" customWidth="1"/>
    <col min="16164" max="16164" width="6.375" style="417" customWidth="1"/>
    <col min="16165" max="16165" width="6.75" style="417" customWidth="1"/>
    <col min="16166" max="16166" width="1.875" style="417" customWidth="1"/>
    <col min="16167" max="16168" width="3.125" style="417" bestFit="1" customWidth="1"/>
    <col min="16169" max="16169" width="15.375" style="417" bestFit="1" customWidth="1"/>
    <col min="16170" max="16170" width="5.625" style="417" bestFit="1" customWidth="1"/>
    <col min="16171" max="16384" width="10.25" style="417"/>
  </cols>
  <sheetData>
    <row r="1" spans="2:42" ht="17.25">
      <c r="B1" s="401"/>
      <c r="AI1" s="1004" t="s">
        <v>253</v>
      </c>
      <c r="AJ1" s="1004"/>
    </row>
    <row r="2" spans="2:42" ht="17.25">
      <c r="C2" s="39" t="s">
        <v>310</v>
      </c>
      <c r="L2" s="1002" t="s">
        <v>742</v>
      </c>
      <c r="M2" s="1002"/>
      <c r="N2" s="416"/>
      <c r="O2" s="553" t="s">
        <v>256</v>
      </c>
      <c r="P2" s="35"/>
      <c r="Q2" s="1003" t="s">
        <v>257</v>
      </c>
      <c r="R2" s="1003"/>
      <c r="S2" s="40"/>
      <c r="T2" s="40"/>
      <c r="V2" s="1005" t="s">
        <v>1131</v>
      </c>
      <c r="W2" s="1005"/>
      <c r="X2" s="1005"/>
      <c r="Y2" s="1005"/>
      <c r="Z2" s="1006"/>
      <c r="AA2" s="1006"/>
      <c r="AB2" s="1006"/>
      <c r="AC2" s="1006"/>
      <c r="AD2" s="1006"/>
      <c r="AE2" s="1006"/>
      <c r="AF2" s="1007" t="s">
        <v>1132</v>
      </c>
      <c r="AG2" s="1007"/>
      <c r="AH2" s="1007"/>
      <c r="AI2" s="1007"/>
      <c r="AJ2" s="36" t="s">
        <v>258</v>
      </c>
      <c r="AN2" s="37" t="s">
        <v>254</v>
      </c>
      <c r="AO2" s="418" t="s">
        <v>1132</v>
      </c>
      <c r="AP2" s="298" t="s">
        <v>1133</v>
      </c>
    </row>
    <row r="3" spans="2:42" ht="18.75" customHeight="1">
      <c r="C3" s="44"/>
      <c r="L3" s="555"/>
      <c r="M3" s="415"/>
      <c r="N3" s="415"/>
      <c r="P3" s="41"/>
      <c r="Q3" s="40"/>
      <c r="R3" s="40"/>
      <c r="S3" s="40"/>
      <c r="T3" s="40"/>
      <c r="V3" s="1005" t="s">
        <v>260</v>
      </c>
      <c r="W3" s="1005"/>
      <c r="X3" s="1005"/>
      <c r="Y3" s="1005"/>
      <c r="Z3" s="1008" t="e">
        <f>IF(#REF!="","",#REF!)</f>
        <v>#REF!</v>
      </c>
      <c r="AA3" s="1008"/>
      <c r="AB3" s="1008"/>
      <c r="AC3" s="1008"/>
      <c r="AD3" s="1008"/>
      <c r="AE3" s="1008"/>
      <c r="AF3" s="1008"/>
      <c r="AG3" s="1008"/>
      <c r="AH3" s="1008"/>
      <c r="AI3" s="1008"/>
      <c r="AJ3" s="36" t="s">
        <v>258</v>
      </c>
      <c r="AN3" s="37" t="s">
        <v>259</v>
      </c>
      <c r="AO3" s="418" t="s">
        <v>1134</v>
      </c>
      <c r="AP3" s="298" t="s">
        <v>283</v>
      </c>
    </row>
    <row r="4" spans="2:42" ht="18.75" customHeight="1">
      <c r="C4" s="44"/>
      <c r="L4" s="555"/>
      <c r="M4" s="415"/>
      <c r="N4" s="415"/>
      <c r="P4" s="41"/>
      <c r="Q4" s="40"/>
      <c r="R4" s="40"/>
      <c r="S4" s="40"/>
      <c r="T4" s="40"/>
      <c r="V4" s="550"/>
      <c r="W4" s="550"/>
      <c r="X4" s="550"/>
      <c r="Y4" s="550"/>
      <c r="Z4" s="549"/>
      <c r="AA4" s="549"/>
      <c r="AB4" s="549"/>
      <c r="AC4" s="549"/>
      <c r="AD4" s="549"/>
      <c r="AE4" s="549"/>
      <c r="AF4" s="549"/>
      <c r="AG4" s="549"/>
      <c r="AH4" s="549"/>
      <c r="AI4" s="549"/>
      <c r="AJ4" s="36"/>
      <c r="AN4" s="37" t="s">
        <v>261</v>
      </c>
      <c r="AO4" s="418"/>
      <c r="AP4" s="298" t="s">
        <v>284</v>
      </c>
    </row>
    <row r="5" spans="2:42" ht="18.75" customHeight="1">
      <c r="C5" s="1012" t="s">
        <v>1135</v>
      </c>
      <c r="D5" s="1012"/>
      <c r="E5" s="1012"/>
      <c r="F5" s="1014"/>
      <c r="G5" s="1014"/>
      <c r="H5" s="1014"/>
      <c r="I5" s="1014"/>
      <c r="J5" s="1014"/>
      <c r="K5" s="1014"/>
      <c r="L5" s="1014"/>
      <c r="M5" s="1014"/>
      <c r="N5" s="1014"/>
      <c r="O5" s="1014"/>
      <c r="P5" s="1014"/>
      <c r="Q5" s="1014"/>
      <c r="R5" s="1014"/>
      <c r="S5" s="1014"/>
      <c r="T5" s="1014"/>
      <c r="V5" s="1016" t="s">
        <v>262</v>
      </c>
      <c r="W5" s="1016"/>
      <c r="X5" s="1016"/>
      <c r="Y5" s="1016"/>
      <c r="Z5" s="1017">
        <f>AD5+AI5</f>
        <v>0</v>
      </c>
      <c r="AA5" s="1017"/>
      <c r="AB5" s="969" t="s">
        <v>263</v>
      </c>
      <c r="AC5" s="969"/>
      <c r="AD5" s="1009"/>
      <c r="AE5" s="1009"/>
      <c r="AF5" s="1010" t="s">
        <v>308</v>
      </c>
      <c r="AG5" s="1010"/>
      <c r="AH5" s="1010"/>
      <c r="AI5" s="551"/>
      <c r="AJ5" s="554" t="s">
        <v>1136</v>
      </c>
      <c r="AN5" s="37" t="s">
        <v>264</v>
      </c>
      <c r="AP5" s="298" t="s">
        <v>285</v>
      </c>
    </row>
    <row r="6" spans="2:42" ht="18.75" customHeight="1">
      <c r="C6" s="1013"/>
      <c r="D6" s="1013"/>
      <c r="E6" s="1013"/>
      <c r="F6" s="1015"/>
      <c r="G6" s="1015"/>
      <c r="H6" s="1015"/>
      <c r="I6" s="1015"/>
      <c r="J6" s="1015"/>
      <c r="K6" s="1015"/>
      <c r="L6" s="1015"/>
      <c r="M6" s="1015"/>
      <c r="N6" s="1015"/>
      <c r="O6" s="1015"/>
      <c r="P6" s="1015"/>
      <c r="Q6" s="1015"/>
      <c r="R6" s="1015"/>
      <c r="S6" s="1015"/>
      <c r="T6" s="1015"/>
      <c r="U6" s="419" t="s">
        <v>1137</v>
      </c>
      <c r="V6" s="1018" t="s">
        <v>265</v>
      </c>
      <c r="W6" s="1018"/>
      <c r="X6" s="1018"/>
      <c r="Y6" s="1018"/>
      <c r="Z6" s="1009"/>
      <c r="AA6" s="1009"/>
      <c r="AB6" s="988" t="s">
        <v>1138</v>
      </c>
      <c r="AC6" s="988"/>
      <c r="AD6" s="988"/>
      <c r="AE6" s="988"/>
      <c r="AF6" s="1011" t="s">
        <v>309</v>
      </c>
      <c r="AG6" s="1011"/>
      <c r="AH6" s="1011"/>
      <c r="AI6" s="551"/>
      <c r="AJ6" s="554" t="s">
        <v>1139</v>
      </c>
      <c r="AN6" s="37"/>
      <c r="AP6" s="298" t="s">
        <v>286</v>
      </c>
    </row>
    <row r="7" spans="2:42" ht="18.75" customHeight="1">
      <c r="C7" s="989" t="s">
        <v>271</v>
      </c>
      <c r="D7" s="999" t="s">
        <v>266</v>
      </c>
      <c r="E7" s="420"/>
      <c r="F7" s="1000" t="s">
        <v>314</v>
      </c>
      <c r="G7" s="1000"/>
      <c r="H7" s="1000"/>
      <c r="I7" s="1000"/>
      <c r="J7" s="1000"/>
      <c r="K7" s="1000"/>
      <c r="L7" s="1000"/>
      <c r="M7" s="1000" t="s">
        <v>315</v>
      </c>
      <c r="N7" s="1000"/>
      <c r="O7" s="1000"/>
      <c r="P7" s="1000"/>
      <c r="Q7" s="1000"/>
      <c r="R7" s="1000"/>
      <c r="S7" s="1000"/>
      <c r="T7" s="1000" t="s">
        <v>316</v>
      </c>
      <c r="U7" s="1000"/>
      <c r="V7" s="1000"/>
      <c r="W7" s="1000"/>
      <c r="X7" s="1000"/>
      <c r="Y7" s="1000"/>
      <c r="Z7" s="1000"/>
      <c r="AA7" s="1000" t="s">
        <v>317</v>
      </c>
      <c r="AB7" s="1000"/>
      <c r="AC7" s="1000"/>
      <c r="AD7" s="1000"/>
      <c r="AE7" s="1000"/>
      <c r="AF7" s="1000"/>
      <c r="AG7" s="1001"/>
      <c r="AH7" s="421" t="s">
        <v>268</v>
      </c>
      <c r="AI7" s="422" t="s">
        <v>269</v>
      </c>
      <c r="AJ7" s="422" t="s">
        <v>270</v>
      </c>
      <c r="AK7" s="992" t="s">
        <v>1140</v>
      </c>
      <c r="AP7" s="298" t="s">
        <v>287</v>
      </c>
    </row>
    <row r="8" spans="2:42" ht="18" customHeight="1">
      <c r="C8" s="990"/>
      <c r="D8" s="999"/>
      <c r="E8" s="423" t="s">
        <v>272</v>
      </c>
      <c r="F8" s="557">
        <v>1</v>
      </c>
      <c r="G8" s="557">
        <v>2</v>
      </c>
      <c r="H8" s="557">
        <v>3</v>
      </c>
      <c r="I8" s="557">
        <v>4</v>
      </c>
      <c r="J8" s="557">
        <v>5</v>
      </c>
      <c r="K8" s="557">
        <v>6</v>
      </c>
      <c r="L8" s="557">
        <v>7</v>
      </c>
      <c r="M8" s="557">
        <v>8</v>
      </c>
      <c r="N8" s="557">
        <v>9</v>
      </c>
      <c r="O8" s="557">
        <v>10</v>
      </c>
      <c r="P8" s="557">
        <v>11</v>
      </c>
      <c r="Q8" s="557">
        <v>12</v>
      </c>
      <c r="R8" s="557">
        <v>13</v>
      </c>
      <c r="S8" s="557">
        <v>14</v>
      </c>
      <c r="T8" s="557">
        <v>15</v>
      </c>
      <c r="U8" s="557">
        <v>16</v>
      </c>
      <c r="V8" s="557">
        <v>17</v>
      </c>
      <c r="W8" s="557">
        <v>18</v>
      </c>
      <c r="X8" s="557">
        <v>19</v>
      </c>
      <c r="Y8" s="557">
        <v>20</v>
      </c>
      <c r="Z8" s="557">
        <v>21</v>
      </c>
      <c r="AA8" s="557">
        <v>22</v>
      </c>
      <c r="AB8" s="557">
        <v>23</v>
      </c>
      <c r="AC8" s="557">
        <v>24</v>
      </c>
      <c r="AD8" s="557">
        <v>25</v>
      </c>
      <c r="AE8" s="557">
        <v>26</v>
      </c>
      <c r="AF8" s="557">
        <v>27</v>
      </c>
      <c r="AG8" s="558">
        <v>28</v>
      </c>
      <c r="AH8" s="424"/>
      <c r="AI8" s="425" t="s">
        <v>273</v>
      </c>
      <c r="AJ8" s="425" t="s">
        <v>274</v>
      </c>
      <c r="AK8" s="992"/>
      <c r="AP8" s="298" t="s">
        <v>1141</v>
      </c>
    </row>
    <row r="9" spans="2:42" ht="18" customHeight="1">
      <c r="C9" s="991"/>
      <c r="D9" s="999"/>
      <c r="E9" s="426" t="s">
        <v>1142</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427"/>
      <c r="AH9" s="428" t="s">
        <v>275</v>
      </c>
      <c r="AI9" s="429" t="s">
        <v>276</v>
      </c>
      <c r="AJ9" s="429" t="s">
        <v>277</v>
      </c>
      <c r="AK9" s="992"/>
      <c r="AP9" s="298"/>
    </row>
    <row r="10" spans="2:42">
      <c r="B10" s="43" t="s">
        <v>1143</v>
      </c>
      <c r="C10" s="430"/>
      <c r="D10" s="431"/>
      <c r="E10" s="432"/>
      <c r="F10" s="433"/>
      <c r="G10" s="434"/>
      <c r="H10" s="434"/>
      <c r="I10" s="434"/>
      <c r="J10" s="434"/>
      <c r="K10" s="434"/>
      <c r="L10" s="433"/>
      <c r="M10" s="433"/>
      <c r="N10" s="434"/>
      <c r="O10" s="434"/>
      <c r="P10" s="434"/>
      <c r="Q10" s="434"/>
      <c r="R10" s="434"/>
      <c r="S10" s="433"/>
      <c r="T10" s="433"/>
      <c r="U10" s="434"/>
      <c r="V10" s="434"/>
      <c r="W10" s="434"/>
      <c r="X10" s="434"/>
      <c r="Y10" s="434"/>
      <c r="Z10" s="433"/>
      <c r="AA10" s="433"/>
      <c r="AB10" s="434"/>
      <c r="AC10" s="434"/>
      <c r="AD10" s="434"/>
      <c r="AE10" s="434"/>
      <c r="AF10" s="434"/>
      <c r="AG10" s="435"/>
      <c r="AH10" s="436"/>
      <c r="AI10" s="437"/>
      <c r="AJ10" s="438"/>
      <c r="AK10" s="439">
        <f t="shared" ref="AK10:AK48" si="0">ROUNDDOWN(AI10/$T$52,1)</f>
        <v>0</v>
      </c>
    </row>
    <row r="11" spans="2:42">
      <c r="B11" s="43" t="s">
        <v>4</v>
      </c>
      <c r="C11" s="440"/>
      <c r="D11" s="441"/>
      <c r="E11" s="440"/>
      <c r="F11" s="442"/>
      <c r="G11" s="442"/>
      <c r="H11" s="443"/>
      <c r="I11" s="442"/>
      <c r="J11" s="442"/>
      <c r="K11" s="442"/>
      <c r="L11" s="442"/>
      <c r="M11" s="442"/>
      <c r="N11" s="442"/>
      <c r="O11" s="443"/>
      <c r="P11" s="442"/>
      <c r="Q11" s="442"/>
      <c r="R11" s="442"/>
      <c r="S11" s="442"/>
      <c r="T11" s="442"/>
      <c r="U11" s="442"/>
      <c r="V11" s="443"/>
      <c r="W11" s="442"/>
      <c r="X11" s="442"/>
      <c r="Y11" s="442"/>
      <c r="Z11" s="442"/>
      <c r="AA11" s="442"/>
      <c r="AB11" s="442"/>
      <c r="AC11" s="443"/>
      <c r="AD11" s="442"/>
      <c r="AE11" s="442"/>
      <c r="AF11" s="442"/>
      <c r="AG11" s="444"/>
      <c r="AH11" s="445"/>
      <c r="AI11" s="437"/>
      <c r="AJ11" s="442"/>
      <c r="AK11" s="439">
        <f t="shared" si="0"/>
        <v>0</v>
      </c>
    </row>
    <row r="12" spans="2:42">
      <c r="B12" s="43" t="s">
        <v>5</v>
      </c>
      <c r="C12" s="440"/>
      <c r="D12" s="441"/>
      <c r="E12" s="440"/>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4"/>
      <c r="AH12" s="445"/>
      <c r="AI12" s="437"/>
      <c r="AJ12" s="442"/>
      <c r="AK12" s="439">
        <f t="shared" si="0"/>
        <v>0</v>
      </c>
    </row>
    <row r="13" spans="2:42">
      <c r="B13" s="43" t="s">
        <v>6</v>
      </c>
      <c r="C13" s="440"/>
      <c r="D13" s="441"/>
      <c r="E13" s="440"/>
      <c r="F13" s="443"/>
      <c r="G13" s="442"/>
      <c r="H13" s="442"/>
      <c r="I13" s="442"/>
      <c r="J13" s="442"/>
      <c r="K13" s="442"/>
      <c r="L13" s="443"/>
      <c r="M13" s="443"/>
      <c r="N13" s="442"/>
      <c r="O13" s="442"/>
      <c r="P13" s="442"/>
      <c r="Q13" s="442"/>
      <c r="R13" s="442"/>
      <c r="S13" s="443"/>
      <c r="T13" s="443"/>
      <c r="U13" s="442"/>
      <c r="V13" s="442"/>
      <c r="W13" s="442"/>
      <c r="X13" s="442"/>
      <c r="Y13" s="442"/>
      <c r="Z13" s="443"/>
      <c r="AA13" s="443"/>
      <c r="AB13" s="442"/>
      <c r="AC13" s="442"/>
      <c r="AD13" s="442"/>
      <c r="AE13" s="442"/>
      <c r="AF13" s="442"/>
      <c r="AG13" s="446"/>
      <c r="AH13" s="445"/>
      <c r="AI13" s="437"/>
      <c r="AJ13" s="442"/>
      <c r="AK13" s="439">
        <f t="shared" si="0"/>
        <v>0</v>
      </c>
    </row>
    <row r="14" spans="2:42">
      <c r="B14" s="43" t="s">
        <v>7</v>
      </c>
      <c r="C14" s="440"/>
      <c r="D14" s="441"/>
      <c r="E14" s="440"/>
      <c r="F14" s="443"/>
      <c r="G14" s="442"/>
      <c r="H14" s="442"/>
      <c r="I14" s="442"/>
      <c r="J14" s="442"/>
      <c r="K14" s="442"/>
      <c r="L14" s="443"/>
      <c r="M14" s="443"/>
      <c r="N14" s="442"/>
      <c r="O14" s="442"/>
      <c r="P14" s="442"/>
      <c r="Q14" s="442"/>
      <c r="R14" s="442"/>
      <c r="S14" s="443"/>
      <c r="T14" s="443"/>
      <c r="U14" s="442"/>
      <c r="V14" s="442"/>
      <c r="W14" s="442"/>
      <c r="X14" s="442"/>
      <c r="Y14" s="442"/>
      <c r="Z14" s="443"/>
      <c r="AA14" s="443"/>
      <c r="AB14" s="442"/>
      <c r="AC14" s="442"/>
      <c r="AD14" s="442"/>
      <c r="AE14" s="442"/>
      <c r="AF14" s="442"/>
      <c r="AG14" s="446"/>
      <c r="AH14" s="445"/>
      <c r="AI14" s="437"/>
      <c r="AJ14" s="447"/>
      <c r="AK14" s="439">
        <f t="shared" si="0"/>
        <v>0</v>
      </c>
    </row>
    <row r="15" spans="2:42">
      <c r="B15" s="43" t="s">
        <v>8</v>
      </c>
      <c r="C15" s="440"/>
      <c r="D15" s="441"/>
      <c r="E15" s="440"/>
      <c r="F15" s="442"/>
      <c r="G15" s="442"/>
      <c r="H15" s="442"/>
      <c r="I15" s="442"/>
      <c r="J15" s="443"/>
      <c r="K15" s="443"/>
      <c r="L15" s="443"/>
      <c r="M15" s="442"/>
      <c r="N15" s="442"/>
      <c r="O15" s="442"/>
      <c r="P15" s="442"/>
      <c r="Q15" s="443"/>
      <c r="R15" s="443"/>
      <c r="S15" s="443"/>
      <c r="T15" s="442"/>
      <c r="U15" s="442"/>
      <c r="V15" s="442"/>
      <c r="W15" s="442"/>
      <c r="X15" s="443"/>
      <c r="Y15" s="443"/>
      <c r="Z15" s="443"/>
      <c r="AA15" s="442"/>
      <c r="AB15" s="442"/>
      <c r="AC15" s="442"/>
      <c r="AD15" s="442"/>
      <c r="AE15" s="443"/>
      <c r="AF15" s="443"/>
      <c r="AG15" s="446"/>
      <c r="AH15" s="445"/>
      <c r="AI15" s="437"/>
      <c r="AJ15" s="442"/>
      <c r="AK15" s="439">
        <f t="shared" si="0"/>
        <v>0</v>
      </c>
    </row>
    <row r="16" spans="2:42">
      <c r="B16" s="43" t="s">
        <v>9</v>
      </c>
      <c r="C16" s="440"/>
      <c r="D16" s="441"/>
      <c r="E16" s="440"/>
      <c r="F16" s="443"/>
      <c r="G16" s="442"/>
      <c r="H16" s="442"/>
      <c r="I16" s="442"/>
      <c r="J16" s="442"/>
      <c r="K16" s="443"/>
      <c r="L16" s="443"/>
      <c r="M16" s="443"/>
      <c r="N16" s="442"/>
      <c r="O16" s="442"/>
      <c r="P16" s="442"/>
      <c r="Q16" s="442"/>
      <c r="R16" s="443"/>
      <c r="S16" s="443"/>
      <c r="T16" s="443"/>
      <c r="U16" s="442"/>
      <c r="V16" s="442"/>
      <c r="W16" s="442"/>
      <c r="X16" s="442"/>
      <c r="Y16" s="443"/>
      <c r="Z16" s="443"/>
      <c r="AA16" s="443"/>
      <c r="AB16" s="442"/>
      <c r="AC16" s="442"/>
      <c r="AD16" s="442"/>
      <c r="AE16" s="442"/>
      <c r="AF16" s="443"/>
      <c r="AG16" s="446"/>
      <c r="AH16" s="445"/>
      <c r="AI16" s="437"/>
      <c r="AJ16" s="442"/>
      <c r="AK16" s="439">
        <f t="shared" si="0"/>
        <v>0</v>
      </c>
    </row>
    <row r="17" spans="2:37">
      <c r="B17" s="43" t="s">
        <v>10</v>
      </c>
      <c r="C17" s="440"/>
      <c r="D17" s="441"/>
      <c r="E17" s="440"/>
      <c r="F17" s="443"/>
      <c r="G17" s="443"/>
      <c r="H17" s="442"/>
      <c r="I17" s="442"/>
      <c r="J17" s="442"/>
      <c r="K17" s="442"/>
      <c r="L17" s="443"/>
      <c r="M17" s="443"/>
      <c r="N17" s="443"/>
      <c r="O17" s="442"/>
      <c r="P17" s="442"/>
      <c r="Q17" s="442"/>
      <c r="R17" s="442"/>
      <c r="S17" s="443"/>
      <c r="T17" s="443"/>
      <c r="U17" s="443"/>
      <c r="V17" s="442"/>
      <c r="W17" s="442"/>
      <c r="X17" s="442"/>
      <c r="Y17" s="442"/>
      <c r="Z17" s="443"/>
      <c r="AA17" s="443"/>
      <c r="AB17" s="443"/>
      <c r="AC17" s="442"/>
      <c r="AD17" s="442"/>
      <c r="AE17" s="442"/>
      <c r="AF17" s="442"/>
      <c r="AG17" s="446"/>
      <c r="AH17" s="445"/>
      <c r="AI17" s="437"/>
      <c r="AJ17" s="442"/>
      <c r="AK17" s="439">
        <f t="shared" si="0"/>
        <v>0</v>
      </c>
    </row>
    <row r="18" spans="2:37">
      <c r="B18" s="43" t="s">
        <v>11</v>
      </c>
      <c r="C18" s="440"/>
      <c r="D18" s="441"/>
      <c r="E18" s="440"/>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4"/>
      <c r="AH18" s="445"/>
      <c r="AI18" s="437"/>
      <c r="AJ18" s="442"/>
      <c r="AK18" s="439">
        <f t="shared" si="0"/>
        <v>0</v>
      </c>
    </row>
    <row r="19" spans="2:37">
      <c r="B19" s="43" t="s">
        <v>12</v>
      </c>
      <c r="C19" s="440"/>
      <c r="D19" s="441"/>
      <c r="E19" s="440"/>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4"/>
      <c r="AH19" s="445"/>
      <c r="AI19" s="437"/>
      <c r="AJ19" s="442"/>
      <c r="AK19" s="439">
        <f t="shared" si="0"/>
        <v>0</v>
      </c>
    </row>
    <row r="20" spans="2:37">
      <c r="B20" s="43" t="s">
        <v>13</v>
      </c>
      <c r="C20" s="440"/>
      <c r="D20" s="441"/>
      <c r="E20" s="440"/>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4"/>
      <c r="AH20" s="445"/>
      <c r="AI20" s="437"/>
      <c r="AJ20" s="442"/>
      <c r="AK20" s="439">
        <f t="shared" si="0"/>
        <v>0</v>
      </c>
    </row>
    <row r="21" spans="2:37">
      <c r="B21" s="43" t="s">
        <v>18</v>
      </c>
      <c r="C21" s="440"/>
      <c r="D21" s="441"/>
      <c r="E21" s="440"/>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4"/>
      <c r="AH21" s="445"/>
      <c r="AI21" s="437"/>
      <c r="AJ21" s="442"/>
      <c r="AK21" s="439">
        <f t="shared" si="0"/>
        <v>0</v>
      </c>
    </row>
    <row r="22" spans="2:37">
      <c r="B22" s="43" t="s">
        <v>19</v>
      </c>
      <c r="C22" s="440"/>
      <c r="D22" s="441"/>
      <c r="E22" s="440"/>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4"/>
      <c r="AH22" s="445"/>
      <c r="AI22" s="437"/>
      <c r="AJ22" s="442"/>
      <c r="AK22" s="439">
        <f t="shared" si="0"/>
        <v>0</v>
      </c>
    </row>
    <row r="23" spans="2:37">
      <c r="B23" s="43" t="s">
        <v>20</v>
      </c>
      <c r="C23" s="440"/>
      <c r="D23" s="441"/>
      <c r="E23" s="440"/>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4"/>
      <c r="AH23" s="445"/>
      <c r="AI23" s="437"/>
      <c r="AJ23" s="442"/>
      <c r="AK23" s="439">
        <f t="shared" si="0"/>
        <v>0</v>
      </c>
    </row>
    <row r="24" spans="2:37">
      <c r="B24" s="43" t="s">
        <v>21</v>
      </c>
      <c r="C24" s="440"/>
      <c r="D24" s="441"/>
      <c r="E24" s="440"/>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4"/>
      <c r="AH24" s="445"/>
      <c r="AI24" s="437"/>
      <c r="AJ24" s="442"/>
      <c r="AK24" s="439">
        <f t="shared" si="0"/>
        <v>0</v>
      </c>
    </row>
    <row r="25" spans="2:37">
      <c r="B25" s="43" t="s">
        <v>22</v>
      </c>
      <c r="C25" s="440"/>
      <c r="D25" s="441"/>
      <c r="E25" s="440"/>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4"/>
      <c r="AH25" s="445"/>
      <c r="AI25" s="437"/>
      <c r="AJ25" s="442"/>
      <c r="AK25" s="439">
        <f t="shared" si="0"/>
        <v>0</v>
      </c>
    </row>
    <row r="26" spans="2:37">
      <c r="B26" s="43" t="s">
        <v>23</v>
      </c>
      <c r="C26" s="440"/>
      <c r="D26" s="441"/>
      <c r="E26" s="440"/>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4"/>
      <c r="AH26" s="445"/>
      <c r="AI26" s="437"/>
      <c r="AJ26" s="442"/>
      <c r="AK26" s="439">
        <f t="shared" si="0"/>
        <v>0</v>
      </c>
    </row>
    <row r="27" spans="2:37">
      <c r="B27" s="43" t="s">
        <v>24</v>
      </c>
      <c r="C27" s="440"/>
      <c r="D27" s="441"/>
      <c r="E27" s="440"/>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4"/>
      <c r="AH27" s="445"/>
      <c r="AI27" s="437"/>
      <c r="AJ27" s="442"/>
      <c r="AK27" s="439">
        <f t="shared" si="0"/>
        <v>0</v>
      </c>
    </row>
    <row r="28" spans="2:37">
      <c r="B28" s="43" t="s">
        <v>25</v>
      </c>
      <c r="C28" s="440"/>
      <c r="D28" s="441"/>
      <c r="E28" s="440"/>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4"/>
      <c r="AH28" s="445"/>
      <c r="AI28" s="437"/>
      <c r="AJ28" s="442"/>
      <c r="AK28" s="439">
        <f t="shared" si="0"/>
        <v>0</v>
      </c>
    </row>
    <row r="29" spans="2:37">
      <c r="B29" s="43" t="s">
        <v>26</v>
      </c>
      <c r="C29" s="440"/>
      <c r="D29" s="441"/>
      <c r="E29" s="440"/>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4"/>
      <c r="AH29" s="445"/>
      <c r="AI29" s="437"/>
      <c r="AJ29" s="442"/>
      <c r="AK29" s="439">
        <f t="shared" si="0"/>
        <v>0</v>
      </c>
    </row>
    <row r="30" spans="2:37">
      <c r="B30" s="43" t="s">
        <v>27</v>
      </c>
      <c r="C30" s="440"/>
      <c r="D30" s="441"/>
      <c r="E30" s="440"/>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4"/>
      <c r="AH30" s="445"/>
      <c r="AI30" s="437"/>
      <c r="AJ30" s="442"/>
      <c r="AK30" s="439">
        <f t="shared" si="0"/>
        <v>0</v>
      </c>
    </row>
    <row r="31" spans="2:37">
      <c r="B31" s="43" t="s">
        <v>28</v>
      </c>
      <c r="C31" s="440"/>
      <c r="D31" s="441"/>
      <c r="E31" s="440"/>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4"/>
      <c r="AH31" s="445"/>
      <c r="AI31" s="437"/>
      <c r="AJ31" s="442"/>
      <c r="AK31" s="439">
        <f t="shared" si="0"/>
        <v>0</v>
      </c>
    </row>
    <row r="32" spans="2:37">
      <c r="B32" s="43" t="s">
        <v>29</v>
      </c>
      <c r="C32" s="440"/>
      <c r="D32" s="441"/>
      <c r="E32" s="440"/>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4"/>
      <c r="AH32" s="445"/>
      <c r="AI32" s="437"/>
      <c r="AJ32" s="442"/>
      <c r="AK32" s="439">
        <f t="shared" si="0"/>
        <v>0</v>
      </c>
    </row>
    <row r="33" spans="2:37">
      <c r="B33" s="43" t="s">
        <v>30</v>
      </c>
      <c r="C33" s="440"/>
      <c r="D33" s="441"/>
      <c r="E33" s="440"/>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4"/>
      <c r="AH33" s="445"/>
      <c r="AI33" s="437"/>
      <c r="AJ33" s="442"/>
      <c r="AK33" s="439">
        <f t="shared" si="0"/>
        <v>0</v>
      </c>
    </row>
    <row r="34" spans="2:37">
      <c r="B34" s="43" t="s">
        <v>31</v>
      </c>
      <c r="C34" s="440"/>
      <c r="D34" s="441"/>
      <c r="E34" s="440"/>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4"/>
      <c r="AH34" s="445"/>
      <c r="AI34" s="437"/>
      <c r="AJ34" s="442"/>
      <c r="AK34" s="439">
        <f t="shared" si="0"/>
        <v>0</v>
      </c>
    </row>
    <row r="35" spans="2:37">
      <c r="B35" s="43" t="s">
        <v>32</v>
      </c>
      <c r="C35" s="440"/>
      <c r="D35" s="441"/>
      <c r="E35" s="440"/>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4"/>
      <c r="AH35" s="445"/>
      <c r="AI35" s="437"/>
      <c r="AJ35" s="442"/>
      <c r="AK35" s="439">
        <f t="shared" si="0"/>
        <v>0</v>
      </c>
    </row>
    <row r="36" spans="2:37">
      <c r="B36" s="43" t="s">
        <v>33</v>
      </c>
      <c r="C36" s="440"/>
      <c r="D36" s="441"/>
      <c r="E36" s="440"/>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4"/>
      <c r="AH36" s="445"/>
      <c r="AI36" s="437"/>
      <c r="AJ36" s="442"/>
      <c r="AK36" s="439">
        <f t="shared" si="0"/>
        <v>0</v>
      </c>
    </row>
    <row r="37" spans="2:37">
      <c r="B37" s="43" t="s">
        <v>34</v>
      </c>
      <c r="C37" s="440"/>
      <c r="D37" s="441"/>
      <c r="E37" s="440"/>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4"/>
      <c r="AH37" s="445"/>
      <c r="AI37" s="437"/>
      <c r="AJ37" s="442"/>
      <c r="AK37" s="439">
        <f t="shared" si="0"/>
        <v>0</v>
      </c>
    </row>
    <row r="38" spans="2:37">
      <c r="B38" s="43" t="s">
        <v>35</v>
      </c>
      <c r="C38" s="440"/>
      <c r="D38" s="441"/>
      <c r="E38" s="440"/>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4"/>
      <c r="AH38" s="445"/>
      <c r="AI38" s="437"/>
      <c r="AJ38" s="442"/>
      <c r="AK38" s="439">
        <f t="shared" si="0"/>
        <v>0</v>
      </c>
    </row>
    <row r="39" spans="2:37">
      <c r="B39" s="43" t="s">
        <v>36</v>
      </c>
      <c r="C39" s="440"/>
      <c r="D39" s="441"/>
      <c r="E39" s="440"/>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4"/>
      <c r="AH39" s="445"/>
      <c r="AI39" s="437"/>
      <c r="AJ39" s="442"/>
      <c r="AK39" s="439">
        <f t="shared" si="0"/>
        <v>0</v>
      </c>
    </row>
    <row r="40" spans="2:37">
      <c r="B40" s="43" t="s">
        <v>37</v>
      </c>
      <c r="C40" s="440"/>
      <c r="D40" s="441"/>
      <c r="E40" s="440"/>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4"/>
      <c r="AH40" s="445"/>
      <c r="AI40" s="437"/>
      <c r="AJ40" s="442"/>
      <c r="AK40" s="439">
        <f t="shared" si="0"/>
        <v>0</v>
      </c>
    </row>
    <row r="41" spans="2:37">
      <c r="B41" s="43" t="s">
        <v>38</v>
      </c>
      <c r="C41" s="440"/>
      <c r="D41" s="441"/>
      <c r="E41" s="440"/>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4"/>
      <c r="AH41" s="445"/>
      <c r="AI41" s="437"/>
      <c r="AJ41" s="442"/>
      <c r="AK41" s="439">
        <f t="shared" si="0"/>
        <v>0</v>
      </c>
    </row>
    <row r="42" spans="2:37">
      <c r="B42" s="43" t="s">
        <v>39</v>
      </c>
      <c r="C42" s="440"/>
      <c r="D42" s="441"/>
      <c r="E42" s="440"/>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4"/>
      <c r="AH42" s="445"/>
      <c r="AI42" s="437"/>
      <c r="AJ42" s="442"/>
      <c r="AK42" s="439">
        <f t="shared" si="0"/>
        <v>0</v>
      </c>
    </row>
    <row r="43" spans="2:37">
      <c r="B43" s="43" t="s">
        <v>40</v>
      </c>
      <c r="C43" s="440"/>
      <c r="D43" s="441"/>
      <c r="E43" s="440"/>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4"/>
      <c r="AH43" s="445"/>
      <c r="AI43" s="437"/>
      <c r="AJ43" s="442"/>
      <c r="AK43" s="439">
        <f t="shared" si="0"/>
        <v>0</v>
      </c>
    </row>
    <row r="44" spans="2:37">
      <c r="B44" s="43" t="s">
        <v>41</v>
      </c>
      <c r="C44" s="440"/>
      <c r="D44" s="441"/>
      <c r="E44" s="440"/>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4"/>
      <c r="AH44" s="445"/>
      <c r="AI44" s="437"/>
      <c r="AJ44" s="442"/>
      <c r="AK44" s="439">
        <f t="shared" si="0"/>
        <v>0</v>
      </c>
    </row>
    <row r="45" spans="2:37">
      <c r="B45" s="43" t="s">
        <v>42</v>
      </c>
      <c r="C45" s="440"/>
      <c r="D45" s="441"/>
      <c r="E45" s="440"/>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4"/>
      <c r="AH45" s="445"/>
      <c r="AI45" s="437"/>
      <c r="AJ45" s="442"/>
      <c r="AK45" s="439">
        <f t="shared" si="0"/>
        <v>0</v>
      </c>
    </row>
    <row r="46" spans="2:37">
      <c r="B46" s="43" t="s">
        <v>43</v>
      </c>
      <c r="C46" s="440"/>
      <c r="D46" s="441"/>
      <c r="E46" s="440"/>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4"/>
      <c r="AH46" s="445"/>
      <c r="AI46" s="437"/>
      <c r="AJ46" s="442"/>
      <c r="AK46" s="439">
        <f t="shared" si="0"/>
        <v>0</v>
      </c>
    </row>
    <row r="47" spans="2:37">
      <c r="B47" s="43" t="s">
        <v>44</v>
      </c>
      <c r="C47" s="440"/>
      <c r="D47" s="441"/>
      <c r="E47" s="440"/>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4"/>
      <c r="AH47" s="445"/>
      <c r="AI47" s="437"/>
      <c r="AJ47" s="442"/>
      <c r="AK47" s="439">
        <f t="shared" si="0"/>
        <v>0</v>
      </c>
    </row>
    <row r="48" spans="2:37">
      <c r="B48" s="43" t="s">
        <v>45</v>
      </c>
      <c r="C48" s="440"/>
      <c r="D48" s="441"/>
      <c r="E48" s="440"/>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4"/>
      <c r="AH48" s="445"/>
      <c r="AI48" s="437"/>
      <c r="AJ48" s="442"/>
      <c r="AK48" s="439">
        <f t="shared" si="0"/>
        <v>0</v>
      </c>
    </row>
    <row r="49" spans="2:37">
      <c r="B49" s="43" t="s">
        <v>46</v>
      </c>
      <c r="C49" s="440"/>
      <c r="D49" s="441"/>
      <c r="E49" s="440"/>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4"/>
      <c r="AH49" s="445"/>
      <c r="AI49" s="437"/>
      <c r="AJ49" s="442"/>
      <c r="AK49" s="439">
        <f>ROUNDDOWN(AI49/$T$52,1)</f>
        <v>0</v>
      </c>
    </row>
    <row r="50" spans="2:37" ht="13.5" customHeight="1">
      <c r="C50" s="448" t="s">
        <v>1144</v>
      </c>
      <c r="D50" s="449"/>
      <c r="E50" s="450"/>
      <c r="F50" s="993" t="s">
        <v>1086</v>
      </c>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5"/>
    </row>
    <row r="51" spans="2:37" ht="13.5" customHeight="1" thickBot="1">
      <c r="C51" s="981" t="s">
        <v>1145</v>
      </c>
      <c r="D51" s="982"/>
      <c r="E51" s="983"/>
      <c r="F51" s="996" t="s">
        <v>1146</v>
      </c>
      <c r="G51" s="997"/>
      <c r="H51" s="997"/>
      <c r="I51" s="451"/>
      <c r="J51" s="452" t="s">
        <v>1147</v>
      </c>
      <c r="K51" s="451" t="s">
        <v>1148</v>
      </c>
      <c r="L51" s="452" t="s">
        <v>981</v>
      </c>
      <c r="M51" s="451"/>
      <c r="N51" s="452" t="s">
        <v>1147</v>
      </c>
      <c r="O51" s="451" t="s">
        <v>1148</v>
      </c>
      <c r="P51" s="997" t="s">
        <v>1149</v>
      </c>
      <c r="Q51" s="997"/>
      <c r="R51" s="997"/>
      <c r="S51" s="997"/>
      <c r="T51" s="997"/>
      <c r="U51" s="997"/>
      <c r="V51" s="997"/>
      <c r="W51" s="997"/>
      <c r="X51" s="997"/>
      <c r="Y51" s="997"/>
      <c r="Z51" s="997"/>
      <c r="AA51" s="997"/>
      <c r="AB51" s="997"/>
      <c r="AC51" s="997"/>
      <c r="AD51" s="997"/>
      <c r="AE51" s="997"/>
      <c r="AF51" s="997"/>
      <c r="AG51" s="997"/>
      <c r="AH51" s="997"/>
      <c r="AI51" s="997"/>
      <c r="AJ51" s="998"/>
    </row>
    <row r="52" spans="2:37" ht="13.5" customHeight="1" thickBot="1">
      <c r="C52" s="975" t="s">
        <v>1150</v>
      </c>
      <c r="D52" s="976"/>
      <c r="E52" s="977"/>
      <c r="F52" s="1024" t="s">
        <v>1151</v>
      </c>
      <c r="G52" s="1025"/>
      <c r="H52" s="1025"/>
      <c r="I52" s="1025"/>
      <c r="J52" s="1025"/>
      <c r="K52" s="1025"/>
      <c r="L52" s="1025"/>
      <c r="M52" s="1026">
        <v>8</v>
      </c>
      <c r="N52" s="1027"/>
      <c r="O52" s="997" t="s">
        <v>1152</v>
      </c>
      <c r="P52" s="997"/>
      <c r="Q52" s="453">
        <v>5</v>
      </c>
      <c r="R52" s="548" t="s">
        <v>1153</v>
      </c>
      <c r="S52" s="548"/>
      <c r="T52" s="1028">
        <f>M52*Q52</f>
        <v>40</v>
      </c>
      <c r="U52" s="1029"/>
      <c r="V52" s="997" t="s">
        <v>1154</v>
      </c>
      <c r="W52" s="997"/>
      <c r="X52" s="453">
        <v>4</v>
      </c>
      <c r="Y52" s="548" t="s">
        <v>1155</v>
      </c>
      <c r="Z52" s="1022">
        <f>T52*X52</f>
        <v>160</v>
      </c>
      <c r="AA52" s="1022"/>
      <c r="AB52" s="997" t="s">
        <v>1156</v>
      </c>
      <c r="AC52" s="997"/>
      <c r="AI52" s="548"/>
      <c r="AJ52" s="556"/>
    </row>
    <row r="53" spans="2:37">
      <c r="C53" s="981" t="s">
        <v>1157</v>
      </c>
      <c r="D53" s="982"/>
      <c r="E53" s="983"/>
      <c r="F53" s="978"/>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80"/>
    </row>
    <row r="54" spans="2:37">
      <c r="C54" s="975" t="s">
        <v>1150</v>
      </c>
      <c r="D54" s="976"/>
      <c r="E54" s="977"/>
      <c r="F54" s="978" t="s">
        <v>1374</v>
      </c>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80"/>
    </row>
    <row r="55" spans="2:37" ht="13.5" customHeight="1">
      <c r="C55" s="981" t="s">
        <v>1158</v>
      </c>
      <c r="D55" s="982"/>
      <c r="E55" s="983"/>
      <c r="F55" s="978"/>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80"/>
    </row>
    <row r="56" spans="2:37">
      <c r="C56" s="975" t="s">
        <v>1150</v>
      </c>
      <c r="D56" s="976"/>
      <c r="E56" s="977"/>
      <c r="F56" s="978"/>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80"/>
    </row>
    <row r="57" spans="2:37">
      <c r="C57" s="981"/>
      <c r="D57" s="982"/>
      <c r="E57" s="983"/>
      <c r="F57" s="984"/>
      <c r="G57" s="985"/>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6"/>
    </row>
    <row r="58" spans="2:37">
      <c r="C58" s="987" t="s">
        <v>1159</v>
      </c>
      <c r="D58" s="987"/>
      <c r="E58" s="987"/>
      <c r="F58" s="987"/>
      <c r="G58" s="987"/>
      <c r="H58" s="987"/>
      <c r="I58" s="987"/>
      <c r="J58" s="987"/>
      <c r="K58" s="987"/>
      <c r="L58" s="987"/>
      <c r="M58" s="987"/>
      <c r="N58" s="987"/>
      <c r="O58" s="987"/>
      <c r="P58" s="987"/>
      <c r="Q58" s="987"/>
      <c r="R58" s="987"/>
      <c r="S58" s="987"/>
      <c r="T58" s="987"/>
      <c r="U58" s="987"/>
      <c r="V58" s="987"/>
      <c r="W58" s="987"/>
      <c r="X58" s="987"/>
      <c r="Y58" s="987"/>
      <c r="Z58" s="987"/>
      <c r="AA58" s="987"/>
      <c r="AB58" s="987"/>
      <c r="AC58" s="987"/>
      <c r="AD58" s="987"/>
      <c r="AE58" s="987"/>
      <c r="AF58" s="987"/>
      <c r="AG58" s="987"/>
      <c r="AH58" s="987"/>
      <c r="AI58" s="987"/>
      <c r="AJ58" s="987"/>
    </row>
    <row r="59" spans="2:37">
      <c r="C59" s="454" t="s">
        <v>1160</v>
      </c>
      <c r="D59" s="553">
        <v>1</v>
      </c>
      <c r="E59" s="1023" t="s">
        <v>1161</v>
      </c>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c r="AI59" s="1023"/>
      <c r="AJ59" s="1023"/>
    </row>
    <row r="60" spans="2:37">
      <c r="D60" s="341">
        <v>2</v>
      </c>
      <c r="E60" s="971" t="s">
        <v>1375</v>
      </c>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row>
    <row r="61" spans="2:37">
      <c r="D61" s="455">
        <v>3</v>
      </c>
      <c r="E61" s="972" t="s">
        <v>1376</v>
      </c>
      <c r="F61" s="972"/>
      <c r="G61" s="972"/>
      <c r="H61" s="972"/>
      <c r="I61" s="972"/>
      <c r="J61" s="972"/>
      <c r="K61" s="972"/>
      <c r="L61" s="972"/>
      <c r="M61" s="972"/>
      <c r="N61" s="972"/>
      <c r="O61" s="972"/>
      <c r="P61" s="972"/>
      <c r="Q61" s="972"/>
      <c r="R61" s="972"/>
      <c r="S61" s="972"/>
      <c r="T61" s="972"/>
      <c r="U61" s="972"/>
      <c r="V61" s="972"/>
      <c r="W61" s="972"/>
      <c r="X61" s="972"/>
      <c r="Y61" s="972"/>
      <c r="Z61" s="972"/>
      <c r="AA61" s="972"/>
      <c r="AB61" s="972"/>
      <c r="AC61" s="972"/>
      <c r="AD61" s="972"/>
      <c r="AE61" s="972"/>
      <c r="AF61" s="972"/>
      <c r="AG61" s="972"/>
      <c r="AH61" s="972"/>
      <c r="AI61" s="972"/>
      <c r="AJ61" s="972"/>
    </row>
    <row r="62" spans="2:37">
      <c r="D62" s="552"/>
      <c r="E62" s="969" t="s">
        <v>1377</v>
      </c>
      <c r="F62" s="969"/>
      <c r="G62" s="969"/>
      <c r="H62" s="969"/>
      <c r="I62" s="969"/>
      <c r="J62" s="969"/>
      <c r="K62" s="969"/>
      <c r="L62" s="969"/>
      <c r="M62" s="969"/>
      <c r="N62" s="969"/>
      <c r="O62" s="969"/>
      <c r="P62" s="969"/>
      <c r="Q62" s="969"/>
      <c r="R62" s="969"/>
      <c r="S62" s="969"/>
      <c r="T62" s="969"/>
      <c r="U62" s="969"/>
      <c r="V62" s="969"/>
      <c r="W62" s="969"/>
      <c r="X62" s="969"/>
      <c r="Y62" s="969"/>
      <c r="Z62" s="969"/>
      <c r="AA62" s="969"/>
      <c r="AB62" s="969"/>
      <c r="AC62" s="969"/>
      <c r="AD62" s="969"/>
      <c r="AE62" s="969"/>
      <c r="AF62" s="969"/>
      <c r="AG62" s="969"/>
      <c r="AH62" s="969"/>
      <c r="AI62" s="969"/>
      <c r="AJ62" s="969"/>
    </row>
    <row r="63" spans="2:37" ht="13.5" customHeight="1">
      <c r="D63" s="552"/>
      <c r="E63" s="969" t="s">
        <v>1378</v>
      </c>
      <c r="F63" s="969"/>
      <c r="G63" s="969"/>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row>
    <row r="64" spans="2:37">
      <c r="D64" s="552"/>
      <c r="E64" s="973" t="s">
        <v>1379</v>
      </c>
      <c r="F64" s="973"/>
      <c r="G64" s="973"/>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row>
    <row r="65" spans="4:36">
      <c r="D65" s="455">
        <v>4</v>
      </c>
      <c r="E65" s="974" t="s">
        <v>1380</v>
      </c>
      <c r="F65" s="974"/>
      <c r="G65" s="974"/>
      <c r="H65" s="974"/>
      <c r="I65" s="974"/>
      <c r="J65" s="974"/>
      <c r="K65" s="974"/>
      <c r="L65" s="974"/>
      <c r="M65" s="974"/>
      <c r="N65" s="974"/>
      <c r="O65" s="974"/>
      <c r="P65" s="974"/>
      <c r="Q65" s="974"/>
      <c r="R65" s="974"/>
      <c r="S65" s="974"/>
      <c r="T65" s="974"/>
      <c r="U65" s="974"/>
      <c r="V65" s="974"/>
      <c r="W65" s="974"/>
      <c r="X65" s="974"/>
      <c r="Y65" s="974"/>
      <c r="Z65" s="974"/>
      <c r="AA65" s="974"/>
      <c r="AB65" s="974"/>
      <c r="AC65" s="974"/>
      <c r="AD65" s="974"/>
      <c r="AE65" s="974"/>
      <c r="AF65" s="974"/>
      <c r="AG65" s="974"/>
      <c r="AH65" s="974"/>
      <c r="AI65" s="974"/>
      <c r="AJ65" s="974"/>
    </row>
    <row r="66" spans="4:36">
      <c r="D66" s="456"/>
      <c r="E66" s="970" t="s">
        <v>362</v>
      </c>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0"/>
    </row>
    <row r="67" spans="4:36">
      <c r="D67" s="341">
        <v>5</v>
      </c>
      <c r="E67" s="971" t="s">
        <v>1381</v>
      </c>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row>
    <row r="68" spans="4:36">
      <c r="D68" s="455">
        <v>6</v>
      </c>
      <c r="E68" s="972" t="s">
        <v>1382</v>
      </c>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row>
    <row r="69" spans="4:36" ht="13.5" customHeight="1">
      <c r="D69" s="552"/>
      <c r="E69" s="969" t="s">
        <v>1383</v>
      </c>
      <c r="F69" s="969"/>
      <c r="G69" s="969"/>
      <c r="H69" s="969"/>
      <c r="I69" s="969"/>
      <c r="J69" s="969"/>
      <c r="K69" s="969"/>
      <c r="L69" s="969"/>
      <c r="M69" s="969"/>
      <c r="N69" s="969"/>
      <c r="O69" s="969"/>
      <c r="P69" s="969"/>
      <c r="Q69" s="969"/>
      <c r="R69" s="969"/>
      <c r="S69" s="969"/>
      <c r="T69" s="969"/>
      <c r="U69" s="969"/>
      <c r="V69" s="969"/>
      <c r="W69" s="969"/>
      <c r="X69" s="969"/>
      <c r="Y69" s="969"/>
      <c r="Z69" s="969"/>
      <c r="AA69" s="969"/>
      <c r="AB69" s="969"/>
      <c r="AC69" s="969"/>
      <c r="AD69" s="969"/>
      <c r="AE69" s="969"/>
      <c r="AF69" s="969"/>
      <c r="AG69" s="969"/>
      <c r="AH69" s="969"/>
      <c r="AI69" s="969"/>
      <c r="AJ69" s="969"/>
    </row>
    <row r="70" spans="4:36">
      <c r="D70" s="456"/>
      <c r="E70" s="964" t="s">
        <v>1384</v>
      </c>
      <c r="F70" s="964"/>
      <c r="G70" s="964"/>
      <c r="H70" s="964"/>
      <c r="I70" s="964"/>
      <c r="J70" s="964"/>
      <c r="K70" s="964"/>
      <c r="L70" s="964"/>
      <c r="M70" s="964"/>
      <c r="N70" s="964"/>
      <c r="O70" s="964"/>
      <c r="P70" s="964"/>
      <c r="Q70" s="964"/>
      <c r="R70" s="964"/>
      <c r="S70" s="964"/>
      <c r="T70" s="964"/>
      <c r="U70" s="964"/>
      <c r="V70" s="964"/>
      <c r="W70" s="964"/>
      <c r="X70" s="964"/>
      <c r="Y70" s="964"/>
      <c r="Z70" s="964"/>
      <c r="AA70" s="964"/>
      <c r="AB70" s="964"/>
      <c r="AC70" s="964"/>
      <c r="AD70" s="964"/>
      <c r="AE70" s="964"/>
      <c r="AF70" s="964"/>
      <c r="AG70" s="964"/>
      <c r="AH70" s="964"/>
      <c r="AI70" s="964"/>
      <c r="AJ70" s="964"/>
    </row>
    <row r="71" spans="4:36">
      <c r="D71" s="456">
        <v>7</v>
      </c>
      <c r="E71" s="1019" t="s">
        <v>1385</v>
      </c>
      <c r="F71" s="1019"/>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row>
    <row r="72" spans="4:36">
      <c r="D72" s="341">
        <v>8</v>
      </c>
      <c r="E72" s="971" t="s">
        <v>1386</v>
      </c>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row>
    <row r="73" spans="4:36">
      <c r="D73" s="553">
        <v>9</v>
      </c>
      <c r="E73" s="1020" t="s">
        <v>1387</v>
      </c>
      <c r="F73" s="1021"/>
      <c r="G73" s="1021"/>
      <c r="H73" s="1021"/>
      <c r="I73" s="1021"/>
      <c r="J73" s="1021"/>
      <c r="K73" s="1021"/>
      <c r="L73" s="1021"/>
      <c r="M73" s="1021"/>
      <c r="N73" s="1021"/>
      <c r="O73" s="1021"/>
      <c r="P73" s="1021"/>
      <c r="Q73" s="1021"/>
      <c r="R73" s="1021"/>
      <c r="S73" s="1021"/>
      <c r="T73" s="1021"/>
      <c r="U73" s="1021"/>
      <c r="V73" s="1021"/>
      <c r="W73" s="1021"/>
      <c r="X73" s="1021"/>
      <c r="Y73" s="1021"/>
      <c r="Z73" s="1021"/>
      <c r="AA73" s="1021"/>
      <c r="AB73" s="1021"/>
      <c r="AC73" s="1021"/>
      <c r="AD73" s="1021"/>
      <c r="AE73" s="1021"/>
      <c r="AF73" s="1021"/>
      <c r="AG73" s="1021"/>
      <c r="AH73" s="1021"/>
      <c r="AI73" s="1021"/>
      <c r="AJ73" s="1021"/>
    </row>
    <row r="74" spans="4:36">
      <c r="E74" s="1021"/>
      <c r="F74" s="1021"/>
      <c r="G74" s="1021"/>
      <c r="H74" s="1021"/>
      <c r="I74" s="1021"/>
      <c r="J74" s="1021"/>
      <c r="K74" s="1021"/>
      <c r="L74" s="1021"/>
      <c r="M74" s="1021"/>
      <c r="N74" s="1021"/>
      <c r="O74" s="1021"/>
      <c r="P74" s="1021"/>
      <c r="Q74" s="1021"/>
      <c r="R74" s="1021"/>
      <c r="S74" s="1021"/>
      <c r="T74" s="1021"/>
      <c r="U74" s="1021"/>
      <c r="V74" s="1021"/>
      <c r="W74" s="1021"/>
      <c r="X74" s="1021"/>
      <c r="Y74" s="1021"/>
      <c r="Z74" s="1021"/>
      <c r="AA74" s="1021"/>
      <c r="AB74" s="1021"/>
      <c r="AC74" s="1021"/>
      <c r="AD74" s="1021"/>
      <c r="AE74" s="1021"/>
      <c r="AF74" s="1021"/>
      <c r="AG74" s="1021"/>
      <c r="AH74" s="1021"/>
      <c r="AI74" s="1021"/>
      <c r="AJ74" s="1021"/>
    </row>
  </sheetData>
  <mergeCells count="64">
    <mergeCell ref="E70:AJ70"/>
    <mergeCell ref="E71:AJ71"/>
    <mergeCell ref="E72:AJ72"/>
    <mergeCell ref="E73:AJ74"/>
    <mergeCell ref="V52:W52"/>
    <mergeCell ref="Z52:AA52"/>
    <mergeCell ref="AB52:AC52"/>
    <mergeCell ref="E59:AJ59"/>
    <mergeCell ref="E60:AJ60"/>
    <mergeCell ref="C52:E52"/>
    <mergeCell ref="F52:L52"/>
    <mergeCell ref="M52:N52"/>
    <mergeCell ref="O52:P52"/>
    <mergeCell ref="T52:U52"/>
    <mergeCell ref="C53:E53"/>
    <mergeCell ref="F53:AJ53"/>
    <mergeCell ref="C54:E54"/>
    <mergeCell ref="F54:AJ54"/>
    <mergeCell ref="C55:E55"/>
    <mergeCell ref="F55:AJ55"/>
    <mergeCell ref="V3:Y3"/>
    <mergeCell ref="Z3:AI3"/>
    <mergeCell ref="AD5:AE5"/>
    <mergeCell ref="AF5:AH5"/>
    <mergeCell ref="AF6:AH6"/>
    <mergeCell ref="C5:E6"/>
    <mergeCell ref="F5:T6"/>
    <mergeCell ref="V5:Y5"/>
    <mergeCell ref="Z5:AA5"/>
    <mergeCell ref="AB5:AC5"/>
    <mergeCell ref="V6:Y6"/>
    <mergeCell ref="Z6:AA6"/>
    <mergeCell ref="L2:M2"/>
    <mergeCell ref="Q2:R2"/>
    <mergeCell ref="AI1:AJ1"/>
    <mergeCell ref="V2:Y2"/>
    <mergeCell ref="Z2:AE2"/>
    <mergeCell ref="AF2:AI2"/>
    <mergeCell ref="AB6:AE6"/>
    <mergeCell ref="C7:C9"/>
    <mergeCell ref="AK7:AK9"/>
    <mergeCell ref="F50:AJ50"/>
    <mergeCell ref="C51:E51"/>
    <mergeCell ref="F51:H51"/>
    <mergeCell ref="P51:AJ51"/>
    <mergeCell ref="D7:D9"/>
    <mergeCell ref="F7:L7"/>
    <mergeCell ref="M7:S7"/>
    <mergeCell ref="T7:Z7"/>
    <mergeCell ref="AA7:AG7"/>
    <mergeCell ref="C56:E56"/>
    <mergeCell ref="F56:AJ56"/>
    <mergeCell ref="C57:E57"/>
    <mergeCell ref="F57:AJ57"/>
    <mergeCell ref="C58:AJ58"/>
    <mergeCell ref="E69:AJ69"/>
    <mergeCell ref="E66:AJ66"/>
    <mergeCell ref="E67:AJ67"/>
    <mergeCell ref="E68:AJ68"/>
    <mergeCell ref="E61:AJ61"/>
    <mergeCell ref="E62:AJ62"/>
    <mergeCell ref="E63:AJ63"/>
    <mergeCell ref="E64:AJ64"/>
    <mergeCell ref="E65:AJ65"/>
  </mergeCells>
  <phoneticPr fontId="1"/>
  <dataValidations count="3">
    <dataValidation type="list" allowBlank="1" showInputMessage="1" showErrorMessage="1" sqref="AF2:AI2 KB2:KE2 TX2:UA2 ADT2:ADW2 ANP2:ANS2 AXL2:AXO2 BHH2:BHK2 BRD2:BRG2 CAZ2:CBC2 CKV2:CKY2 CUR2:CUU2 DEN2:DEQ2 DOJ2:DOM2 DYF2:DYI2 EIB2:EIE2 ERX2:ESA2 FBT2:FBW2 FLP2:FLS2 FVL2:FVO2 GFH2:GFK2 GPD2:GPG2 GYZ2:GZC2 HIV2:HIY2 HSR2:HSU2 ICN2:ICQ2 IMJ2:IMM2 IWF2:IWI2 JGB2:JGE2 JPX2:JQA2 JZT2:JZW2 KJP2:KJS2 KTL2:KTO2 LDH2:LDK2 LND2:LNG2 LWZ2:LXC2 MGV2:MGY2 MQR2:MQU2 NAN2:NAQ2 NKJ2:NKM2 NUF2:NUI2 OEB2:OEE2 ONX2:OOA2 OXT2:OXW2 PHP2:PHS2 PRL2:PRO2 QBH2:QBK2 QLD2:QLG2 QUZ2:QVC2 REV2:REY2 ROR2:ROU2 RYN2:RYQ2 SIJ2:SIM2 SSF2:SSI2 TCB2:TCE2 TLX2:TMA2 TVT2:TVW2 UFP2:UFS2 UPL2:UPO2 UZH2:UZK2 VJD2:VJG2 VSZ2:VTC2 WCV2:WCY2 WMR2:WMU2 WWN2:WWQ2 AF65538:AI65538 KB65538:KE65538 TX65538:UA65538 ADT65538:ADW65538 ANP65538:ANS65538 AXL65538:AXO65538 BHH65538:BHK65538 BRD65538:BRG65538 CAZ65538:CBC65538 CKV65538:CKY65538 CUR65538:CUU65538 DEN65538:DEQ65538 DOJ65538:DOM65538 DYF65538:DYI65538 EIB65538:EIE65538 ERX65538:ESA65538 FBT65538:FBW65538 FLP65538:FLS65538 FVL65538:FVO65538 GFH65538:GFK65538 GPD65538:GPG65538 GYZ65538:GZC65538 HIV65538:HIY65538 HSR65538:HSU65538 ICN65538:ICQ65538 IMJ65538:IMM65538 IWF65538:IWI65538 JGB65538:JGE65538 JPX65538:JQA65538 JZT65538:JZW65538 KJP65538:KJS65538 KTL65538:KTO65538 LDH65538:LDK65538 LND65538:LNG65538 LWZ65538:LXC65538 MGV65538:MGY65538 MQR65538:MQU65538 NAN65538:NAQ65538 NKJ65538:NKM65538 NUF65538:NUI65538 OEB65538:OEE65538 ONX65538:OOA65538 OXT65538:OXW65538 PHP65538:PHS65538 PRL65538:PRO65538 QBH65538:QBK65538 QLD65538:QLG65538 QUZ65538:QVC65538 REV65538:REY65538 ROR65538:ROU65538 RYN65538:RYQ65538 SIJ65538:SIM65538 SSF65538:SSI65538 TCB65538:TCE65538 TLX65538:TMA65538 TVT65538:TVW65538 UFP65538:UFS65538 UPL65538:UPO65538 UZH65538:UZK65538 VJD65538:VJG65538 VSZ65538:VTC65538 WCV65538:WCY65538 WMR65538:WMU65538 WWN65538:WWQ65538 AF131074:AI131074 KB131074:KE131074 TX131074:UA131074 ADT131074:ADW131074 ANP131074:ANS131074 AXL131074:AXO131074 BHH131074:BHK131074 BRD131074:BRG131074 CAZ131074:CBC131074 CKV131074:CKY131074 CUR131074:CUU131074 DEN131074:DEQ131074 DOJ131074:DOM131074 DYF131074:DYI131074 EIB131074:EIE131074 ERX131074:ESA131074 FBT131074:FBW131074 FLP131074:FLS131074 FVL131074:FVO131074 GFH131074:GFK131074 GPD131074:GPG131074 GYZ131074:GZC131074 HIV131074:HIY131074 HSR131074:HSU131074 ICN131074:ICQ131074 IMJ131074:IMM131074 IWF131074:IWI131074 JGB131074:JGE131074 JPX131074:JQA131074 JZT131074:JZW131074 KJP131074:KJS131074 KTL131074:KTO131074 LDH131074:LDK131074 LND131074:LNG131074 LWZ131074:LXC131074 MGV131074:MGY131074 MQR131074:MQU131074 NAN131074:NAQ131074 NKJ131074:NKM131074 NUF131074:NUI131074 OEB131074:OEE131074 ONX131074:OOA131074 OXT131074:OXW131074 PHP131074:PHS131074 PRL131074:PRO131074 QBH131074:QBK131074 QLD131074:QLG131074 QUZ131074:QVC131074 REV131074:REY131074 ROR131074:ROU131074 RYN131074:RYQ131074 SIJ131074:SIM131074 SSF131074:SSI131074 TCB131074:TCE131074 TLX131074:TMA131074 TVT131074:TVW131074 UFP131074:UFS131074 UPL131074:UPO131074 UZH131074:UZK131074 VJD131074:VJG131074 VSZ131074:VTC131074 WCV131074:WCY131074 WMR131074:WMU131074 WWN131074:WWQ131074 AF196610:AI196610 KB196610:KE196610 TX196610:UA196610 ADT196610:ADW196610 ANP196610:ANS196610 AXL196610:AXO196610 BHH196610:BHK196610 BRD196610:BRG196610 CAZ196610:CBC196610 CKV196610:CKY196610 CUR196610:CUU196610 DEN196610:DEQ196610 DOJ196610:DOM196610 DYF196610:DYI196610 EIB196610:EIE196610 ERX196610:ESA196610 FBT196610:FBW196610 FLP196610:FLS196610 FVL196610:FVO196610 GFH196610:GFK196610 GPD196610:GPG196610 GYZ196610:GZC196610 HIV196610:HIY196610 HSR196610:HSU196610 ICN196610:ICQ196610 IMJ196610:IMM196610 IWF196610:IWI196610 JGB196610:JGE196610 JPX196610:JQA196610 JZT196610:JZW196610 KJP196610:KJS196610 KTL196610:KTO196610 LDH196610:LDK196610 LND196610:LNG196610 LWZ196610:LXC196610 MGV196610:MGY196610 MQR196610:MQU196610 NAN196610:NAQ196610 NKJ196610:NKM196610 NUF196610:NUI196610 OEB196610:OEE196610 ONX196610:OOA196610 OXT196610:OXW196610 PHP196610:PHS196610 PRL196610:PRO196610 QBH196610:QBK196610 QLD196610:QLG196610 QUZ196610:QVC196610 REV196610:REY196610 ROR196610:ROU196610 RYN196610:RYQ196610 SIJ196610:SIM196610 SSF196610:SSI196610 TCB196610:TCE196610 TLX196610:TMA196610 TVT196610:TVW196610 UFP196610:UFS196610 UPL196610:UPO196610 UZH196610:UZK196610 VJD196610:VJG196610 VSZ196610:VTC196610 WCV196610:WCY196610 WMR196610:WMU196610 WWN196610:WWQ196610 AF262146:AI262146 KB262146:KE262146 TX262146:UA262146 ADT262146:ADW262146 ANP262146:ANS262146 AXL262146:AXO262146 BHH262146:BHK262146 BRD262146:BRG262146 CAZ262146:CBC262146 CKV262146:CKY262146 CUR262146:CUU262146 DEN262146:DEQ262146 DOJ262146:DOM262146 DYF262146:DYI262146 EIB262146:EIE262146 ERX262146:ESA262146 FBT262146:FBW262146 FLP262146:FLS262146 FVL262146:FVO262146 GFH262146:GFK262146 GPD262146:GPG262146 GYZ262146:GZC262146 HIV262146:HIY262146 HSR262146:HSU262146 ICN262146:ICQ262146 IMJ262146:IMM262146 IWF262146:IWI262146 JGB262146:JGE262146 JPX262146:JQA262146 JZT262146:JZW262146 KJP262146:KJS262146 KTL262146:KTO262146 LDH262146:LDK262146 LND262146:LNG262146 LWZ262146:LXC262146 MGV262146:MGY262146 MQR262146:MQU262146 NAN262146:NAQ262146 NKJ262146:NKM262146 NUF262146:NUI262146 OEB262146:OEE262146 ONX262146:OOA262146 OXT262146:OXW262146 PHP262146:PHS262146 PRL262146:PRO262146 QBH262146:QBK262146 QLD262146:QLG262146 QUZ262146:QVC262146 REV262146:REY262146 ROR262146:ROU262146 RYN262146:RYQ262146 SIJ262146:SIM262146 SSF262146:SSI262146 TCB262146:TCE262146 TLX262146:TMA262146 TVT262146:TVW262146 UFP262146:UFS262146 UPL262146:UPO262146 UZH262146:UZK262146 VJD262146:VJG262146 VSZ262146:VTC262146 WCV262146:WCY262146 WMR262146:WMU262146 WWN262146:WWQ262146 AF327682:AI327682 KB327682:KE327682 TX327682:UA327682 ADT327682:ADW327682 ANP327682:ANS327682 AXL327682:AXO327682 BHH327682:BHK327682 BRD327682:BRG327682 CAZ327682:CBC327682 CKV327682:CKY327682 CUR327682:CUU327682 DEN327682:DEQ327682 DOJ327682:DOM327682 DYF327682:DYI327682 EIB327682:EIE327682 ERX327682:ESA327682 FBT327682:FBW327682 FLP327682:FLS327682 FVL327682:FVO327682 GFH327682:GFK327682 GPD327682:GPG327682 GYZ327682:GZC327682 HIV327682:HIY327682 HSR327682:HSU327682 ICN327682:ICQ327682 IMJ327682:IMM327682 IWF327682:IWI327682 JGB327682:JGE327682 JPX327682:JQA327682 JZT327682:JZW327682 KJP327682:KJS327682 KTL327682:KTO327682 LDH327682:LDK327682 LND327682:LNG327682 LWZ327682:LXC327682 MGV327682:MGY327682 MQR327682:MQU327682 NAN327682:NAQ327682 NKJ327682:NKM327682 NUF327682:NUI327682 OEB327682:OEE327682 ONX327682:OOA327682 OXT327682:OXW327682 PHP327682:PHS327682 PRL327682:PRO327682 QBH327682:QBK327682 QLD327682:QLG327682 QUZ327682:QVC327682 REV327682:REY327682 ROR327682:ROU327682 RYN327682:RYQ327682 SIJ327682:SIM327682 SSF327682:SSI327682 TCB327682:TCE327682 TLX327682:TMA327682 TVT327682:TVW327682 UFP327682:UFS327682 UPL327682:UPO327682 UZH327682:UZK327682 VJD327682:VJG327682 VSZ327682:VTC327682 WCV327682:WCY327682 WMR327682:WMU327682 WWN327682:WWQ327682 AF393218:AI393218 KB393218:KE393218 TX393218:UA393218 ADT393218:ADW393218 ANP393218:ANS393218 AXL393218:AXO393218 BHH393218:BHK393218 BRD393218:BRG393218 CAZ393218:CBC393218 CKV393218:CKY393218 CUR393218:CUU393218 DEN393218:DEQ393218 DOJ393218:DOM393218 DYF393218:DYI393218 EIB393218:EIE393218 ERX393218:ESA393218 FBT393218:FBW393218 FLP393218:FLS393218 FVL393218:FVO393218 GFH393218:GFK393218 GPD393218:GPG393218 GYZ393218:GZC393218 HIV393218:HIY393218 HSR393218:HSU393218 ICN393218:ICQ393218 IMJ393218:IMM393218 IWF393218:IWI393218 JGB393218:JGE393218 JPX393218:JQA393218 JZT393218:JZW393218 KJP393218:KJS393218 KTL393218:KTO393218 LDH393218:LDK393218 LND393218:LNG393218 LWZ393218:LXC393218 MGV393218:MGY393218 MQR393218:MQU393218 NAN393218:NAQ393218 NKJ393218:NKM393218 NUF393218:NUI393218 OEB393218:OEE393218 ONX393218:OOA393218 OXT393218:OXW393218 PHP393218:PHS393218 PRL393218:PRO393218 QBH393218:QBK393218 QLD393218:QLG393218 QUZ393218:QVC393218 REV393218:REY393218 ROR393218:ROU393218 RYN393218:RYQ393218 SIJ393218:SIM393218 SSF393218:SSI393218 TCB393218:TCE393218 TLX393218:TMA393218 TVT393218:TVW393218 UFP393218:UFS393218 UPL393218:UPO393218 UZH393218:UZK393218 VJD393218:VJG393218 VSZ393218:VTC393218 WCV393218:WCY393218 WMR393218:WMU393218 WWN393218:WWQ393218 AF458754:AI458754 KB458754:KE458754 TX458754:UA458754 ADT458754:ADW458754 ANP458754:ANS458754 AXL458754:AXO458754 BHH458754:BHK458754 BRD458754:BRG458754 CAZ458754:CBC458754 CKV458754:CKY458754 CUR458754:CUU458754 DEN458754:DEQ458754 DOJ458754:DOM458754 DYF458754:DYI458754 EIB458754:EIE458754 ERX458754:ESA458754 FBT458754:FBW458754 FLP458754:FLS458754 FVL458754:FVO458754 GFH458754:GFK458754 GPD458754:GPG458754 GYZ458754:GZC458754 HIV458754:HIY458754 HSR458754:HSU458754 ICN458754:ICQ458754 IMJ458754:IMM458754 IWF458754:IWI458754 JGB458754:JGE458754 JPX458754:JQA458754 JZT458754:JZW458754 KJP458754:KJS458754 KTL458754:KTO458754 LDH458754:LDK458754 LND458754:LNG458754 LWZ458754:LXC458754 MGV458754:MGY458754 MQR458754:MQU458754 NAN458754:NAQ458754 NKJ458754:NKM458754 NUF458754:NUI458754 OEB458754:OEE458754 ONX458754:OOA458754 OXT458754:OXW458754 PHP458754:PHS458754 PRL458754:PRO458754 QBH458754:QBK458754 QLD458754:QLG458754 QUZ458754:QVC458754 REV458754:REY458754 ROR458754:ROU458754 RYN458754:RYQ458754 SIJ458754:SIM458754 SSF458754:SSI458754 TCB458754:TCE458754 TLX458754:TMA458754 TVT458754:TVW458754 UFP458754:UFS458754 UPL458754:UPO458754 UZH458754:UZK458754 VJD458754:VJG458754 VSZ458754:VTC458754 WCV458754:WCY458754 WMR458754:WMU458754 WWN458754:WWQ458754 AF524290:AI524290 KB524290:KE524290 TX524290:UA524290 ADT524290:ADW524290 ANP524290:ANS524290 AXL524290:AXO524290 BHH524290:BHK524290 BRD524290:BRG524290 CAZ524290:CBC524290 CKV524290:CKY524290 CUR524290:CUU524290 DEN524290:DEQ524290 DOJ524290:DOM524290 DYF524290:DYI524290 EIB524290:EIE524290 ERX524290:ESA524290 FBT524290:FBW524290 FLP524290:FLS524290 FVL524290:FVO524290 GFH524290:GFK524290 GPD524290:GPG524290 GYZ524290:GZC524290 HIV524290:HIY524290 HSR524290:HSU524290 ICN524290:ICQ524290 IMJ524290:IMM524290 IWF524290:IWI524290 JGB524290:JGE524290 JPX524290:JQA524290 JZT524290:JZW524290 KJP524290:KJS524290 KTL524290:KTO524290 LDH524290:LDK524290 LND524290:LNG524290 LWZ524290:LXC524290 MGV524290:MGY524290 MQR524290:MQU524290 NAN524290:NAQ524290 NKJ524290:NKM524290 NUF524290:NUI524290 OEB524290:OEE524290 ONX524290:OOA524290 OXT524290:OXW524290 PHP524290:PHS524290 PRL524290:PRO524290 QBH524290:QBK524290 QLD524290:QLG524290 QUZ524290:QVC524290 REV524290:REY524290 ROR524290:ROU524290 RYN524290:RYQ524290 SIJ524290:SIM524290 SSF524290:SSI524290 TCB524290:TCE524290 TLX524290:TMA524290 TVT524290:TVW524290 UFP524290:UFS524290 UPL524290:UPO524290 UZH524290:UZK524290 VJD524290:VJG524290 VSZ524290:VTC524290 WCV524290:WCY524290 WMR524290:WMU524290 WWN524290:WWQ524290 AF589826:AI589826 KB589826:KE589826 TX589826:UA589826 ADT589826:ADW589826 ANP589826:ANS589826 AXL589826:AXO589826 BHH589826:BHK589826 BRD589826:BRG589826 CAZ589826:CBC589826 CKV589826:CKY589826 CUR589826:CUU589826 DEN589826:DEQ589826 DOJ589826:DOM589826 DYF589826:DYI589826 EIB589826:EIE589826 ERX589826:ESA589826 FBT589826:FBW589826 FLP589826:FLS589826 FVL589826:FVO589826 GFH589826:GFK589826 GPD589826:GPG589826 GYZ589826:GZC589826 HIV589826:HIY589826 HSR589826:HSU589826 ICN589826:ICQ589826 IMJ589826:IMM589826 IWF589826:IWI589826 JGB589826:JGE589826 JPX589826:JQA589826 JZT589826:JZW589826 KJP589826:KJS589826 KTL589826:KTO589826 LDH589826:LDK589826 LND589826:LNG589826 LWZ589826:LXC589826 MGV589826:MGY589826 MQR589826:MQU589826 NAN589826:NAQ589826 NKJ589826:NKM589826 NUF589826:NUI589826 OEB589826:OEE589826 ONX589826:OOA589826 OXT589826:OXW589826 PHP589826:PHS589826 PRL589826:PRO589826 QBH589826:QBK589826 QLD589826:QLG589826 QUZ589826:QVC589826 REV589826:REY589826 ROR589826:ROU589826 RYN589826:RYQ589826 SIJ589826:SIM589826 SSF589826:SSI589826 TCB589826:TCE589826 TLX589826:TMA589826 TVT589826:TVW589826 UFP589826:UFS589826 UPL589826:UPO589826 UZH589826:UZK589826 VJD589826:VJG589826 VSZ589826:VTC589826 WCV589826:WCY589826 WMR589826:WMU589826 WWN589826:WWQ589826 AF655362:AI655362 KB655362:KE655362 TX655362:UA655362 ADT655362:ADW655362 ANP655362:ANS655362 AXL655362:AXO655362 BHH655362:BHK655362 BRD655362:BRG655362 CAZ655362:CBC655362 CKV655362:CKY655362 CUR655362:CUU655362 DEN655362:DEQ655362 DOJ655362:DOM655362 DYF655362:DYI655362 EIB655362:EIE655362 ERX655362:ESA655362 FBT655362:FBW655362 FLP655362:FLS655362 FVL655362:FVO655362 GFH655362:GFK655362 GPD655362:GPG655362 GYZ655362:GZC655362 HIV655362:HIY655362 HSR655362:HSU655362 ICN655362:ICQ655362 IMJ655362:IMM655362 IWF655362:IWI655362 JGB655362:JGE655362 JPX655362:JQA655362 JZT655362:JZW655362 KJP655362:KJS655362 KTL655362:KTO655362 LDH655362:LDK655362 LND655362:LNG655362 LWZ655362:LXC655362 MGV655362:MGY655362 MQR655362:MQU655362 NAN655362:NAQ655362 NKJ655362:NKM655362 NUF655362:NUI655362 OEB655362:OEE655362 ONX655362:OOA655362 OXT655362:OXW655362 PHP655362:PHS655362 PRL655362:PRO655362 QBH655362:QBK655362 QLD655362:QLG655362 QUZ655362:QVC655362 REV655362:REY655362 ROR655362:ROU655362 RYN655362:RYQ655362 SIJ655362:SIM655362 SSF655362:SSI655362 TCB655362:TCE655362 TLX655362:TMA655362 TVT655362:TVW655362 UFP655362:UFS655362 UPL655362:UPO655362 UZH655362:UZK655362 VJD655362:VJG655362 VSZ655362:VTC655362 WCV655362:WCY655362 WMR655362:WMU655362 WWN655362:WWQ655362 AF720898:AI720898 KB720898:KE720898 TX720898:UA720898 ADT720898:ADW720898 ANP720898:ANS720898 AXL720898:AXO720898 BHH720898:BHK720898 BRD720898:BRG720898 CAZ720898:CBC720898 CKV720898:CKY720898 CUR720898:CUU720898 DEN720898:DEQ720898 DOJ720898:DOM720898 DYF720898:DYI720898 EIB720898:EIE720898 ERX720898:ESA720898 FBT720898:FBW720898 FLP720898:FLS720898 FVL720898:FVO720898 GFH720898:GFK720898 GPD720898:GPG720898 GYZ720898:GZC720898 HIV720898:HIY720898 HSR720898:HSU720898 ICN720898:ICQ720898 IMJ720898:IMM720898 IWF720898:IWI720898 JGB720898:JGE720898 JPX720898:JQA720898 JZT720898:JZW720898 KJP720898:KJS720898 KTL720898:KTO720898 LDH720898:LDK720898 LND720898:LNG720898 LWZ720898:LXC720898 MGV720898:MGY720898 MQR720898:MQU720898 NAN720898:NAQ720898 NKJ720898:NKM720898 NUF720898:NUI720898 OEB720898:OEE720898 ONX720898:OOA720898 OXT720898:OXW720898 PHP720898:PHS720898 PRL720898:PRO720898 QBH720898:QBK720898 QLD720898:QLG720898 QUZ720898:QVC720898 REV720898:REY720898 ROR720898:ROU720898 RYN720898:RYQ720898 SIJ720898:SIM720898 SSF720898:SSI720898 TCB720898:TCE720898 TLX720898:TMA720898 TVT720898:TVW720898 UFP720898:UFS720898 UPL720898:UPO720898 UZH720898:UZK720898 VJD720898:VJG720898 VSZ720898:VTC720898 WCV720898:WCY720898 WMR720898:WMU720898 WWN720898:WWQ720898 AF786434:AI786434 KB786434:KE786434 TX786434:UA786434 ADT786434:ADW786434 ANP786434:ANS786434 AXL786434:AXO786434 BHH786434:BHK786434 BRD786434:BRG786434 CAZ786434:CBC786434 CKV786434:CKY786434 CUR786434:CUU786434 DEN786434:DEQ786434 DOJ786434:DOM786434 DYF786434:DYI786434 EIB786434:EIE786434 ERX786434:ESA786434 FBT786434:FBW786434 FLP786434:FLS786434 FVL786434:FVO786434 GFH786434:GFK786434 GPD786434:GPG786434 GYZ786434:GZC786434 HIV786434:HIY786434 HSR786434:HSU786434 ICN786434:ICQ786434 IMJ786434:IMM786434 IWF786434:IWI786434 JGB786434:JGE786434 JPX786434:JQA786434 JZT786434:JZW786434 KJP786434:KJS786434 KTL786434:KTO786434 LDH786434:LDK786434 LND786434:LNG786434 LWZ786434:LXC786434 MGV786434:MGY786434 MQR786434:MQU786434 NAN786434:NAQ786434 NKJ786434:NKM786434 NUF786434:NUI786434 OEB786434:OEE786434 ONX786434:OOA786434 OXT786434:OXW786434 PHP786434:PHS786434 PRL786434:PRO786434 QBH786434:QBK786434 QLD786434:QLG786434 QUZ786434:QVC786434 REV786434:REY786434 ROR786434:ROU786434 RYN786434:RYQ786434 SIJ786434:SIM786434 SSF786434:SSI786434 TCB786434:TCE786434 TLX786434:TMA786434 TVT786434:TVW786434 UFP786434:UFS786434 UPL786434:UPO786434 UZH786434:UZK786434 VJD786434:VJG786434 VSZ786434:VTC786434 WCV786434:WCY786434 WMR786434:WMU786434 WWN786434:WWQ786434 AF851970:AI851970 KB851970:KE851970 TX851970:UA851970 ADT851970:ADW851970 ANP851970:ANS851970 AXL851970:AXO851970 BHH851970:BHK851970 BRD851970:BRG851970 CAZ851970:CBC851970 CKV851970:CKY851970 CUR851970:CUU851970 DEN851970:DEQ851970 DOJ851970:DOM851970 DYF851970:DYI851970 EIB851970:EIE851970 ERX851970:ESA851970 FBT851970:FBW851970 FLP851970:FLS851970 FVL851970:FVO851970 GFH851970:GFK851970 GPD851970:GPG851970 GYZ851970:GZC851970 HIV851970:HIY851970 HSR851970:HSU851970 ICN851970:ICQ851970 IMJ851970:IMM851970 IWF851970:IWI851970 JGB851970:JGE851970 JPX851970:JQA851970 JZT851970:JZW851970 KJP851970:KJS851970 KTL851970:KTO851970 LDH851970:LDK851970 LND851970:LNG851970 LWZ851970:LXC851970 MGV851970:MGY851970 MQR851970:MQU851970 NAN851970:NAQ851970 NKJ851970:NKM851970 NUF851970:NUI851970 OEB851970:OEE851970 ONX851970:OOA851970 OXT851970:OXW851970 PHP851970:PHS851970 PRL851970:PRO851970 QBH851970:QBK851970 QLD851970:QLG851970 QUZ851970:QVC851970 REV851970:REY851970 ROR851970:ROU851970 RYN851970:RYQ851970 SIJ851970:SIM851970 SSF851970:SSI851970 TCB851970:TCE851970 TLX851970:TMA851970 TVT851970:TVW851970 UFP851970:UFS851970 UPL851970:UPO851970 UZH851970:UZK851970 VJD851970:VJG851970 VSZ851970:VTC851970 WCV851970:WCY851970 WMR851970:WMU851970 WWN851970:WWQ851970 AF917506:AI917506 KB917506:KE917506 TX917506:UA917506 ADT917506:ADW917506 ANP917506:ANS917506 AXL917506:AXO917506 BHH917506:BHK917506 BRD917506:BRG917506 CAZ917506:CBC917506 CKV917506:CKY917506 CUR917506:CUU917506 DEN917506:DEQ917506 DOJ917506:DOM917506 DYF917506:DYI917506 EIB917506:EIE917506 ERX917506:ESA917506 FBT917506:FBW917506 FLP917506:FLS917506 FVL917506:FVO917506 GFH917506:GFK917506 GPD917506:GPG917506 GYZ917506:GZC917506 HIV917506:HIY917506 HSR917506:HSU917506 ICN917506:ICQ917506 IMJ917506:IMM917506 IWF917506:IWI917506 JGB917506:JGE917506 JPX917506:JQA917506 JZT917506:JZW917506 KJP917506:KJS917506 KTL917506:KTO917506 LDH917506:LDK917506 LND917506:LNG917506 LWZ917506:LXC917506 MGV917506:MGY917506 MQR917506:MQU917506 NAN917506:NAQ917506 NKJ917506:NKM917506 NUF917506:NUI917506 OEB917506:OEE917506 ONX917506:OOA917506 OXT917506:OXW917506 PHP917506:PHS917506 PRL917506:PRO917506 QBH917506:QBK917506 QLD917506:QLG917506 QUZ917506:QVC917506 REV917506:REY917506 ROR917506:ROU917506 RYN917506:RYQ917506 SIJ917506:SIM917506 SSF917506:SSI917506 TCB917506:TCE917506 TLX917506:TMA917506 TVT917506:TVW917506 UFP917506:UFS917506 UPL917506:UPO917506 UZH917506:UZK917506 VJD917506:VJG917506 VSZ917506:VTC917506 WCV917506:WCY917506 WMR917506:WMU917506 WWN917506:WWQ917506 AF983042:AI983042 KB983042:KE983042 TX983042:UA983042 ADT983042:ADW983042 ANP983042:ANS983042 AXL983042:AXO983042 BHH983042:BHK983042 BRD983042:BRG983042 CAZ983042:CBC983042 CKV983042:CKY983042 CUR983042:CUU983042 DEN983042:DEQ983042 DOJ983042:DOM983042 DYF983042:DYI983042 EIB983042:EIE983042 ERX983042:ESA983042 FBT983042:FBW983042 FLP983042:FLS983042 FVL983042:FVO983042 GFH983042:GFK983042 GPD983042:GPG983042 GYZ983042:GZC983042 HIV983042:HIY983042 HSR983042:HSU983042 ICN983042:ICQ983042 IMJ983042:IMM983042 IWF983042:IWI983042 JGB983042:JGE983042 JPX983042:JQA983042 JZT983042:JZW983042 KJP983042:KJS983042 KTL983042:KTO983042 LDH983042:LDK983042 LND983042:LNG983042 LWZ983042:LXC983042 MGV983042:MGY983042 MQR983042:MQU983042 NAN983042:NAQ983042 NKJ983042:NKM983042 NUF983042:NUI983042 OEB983042:OEE983042 ONX983042:OOA983042 OXT983042:OXW983042 PHP983042:PHS983042 PRL983042:PRO983042 QBH983042:QBK983042 QLD983042:QLG983042 QUZ983042:QVC983042 REV983042:REY983042 ROR983042:ROU983042 RYN983042:RYQ983042 SIJ983042:SIM983042 SSF983042:SSI983042 TCB983042:TCE983042 TLX983042:TMA983042 TVT983042:TVW983042 UFP983042:UFS983042 UPL983042:UPO983042 UZH983042:UZK983042 VJD983042:VJG983042 VSZ983042:VTC983042 WCV983042:WCY983042 WMR983042:WMU983042 WWN983042:WWQ983042" xr:uid="{00000000-0002-0000-0500-000000000000}">
      <formula1>$AO$2:$AO$4</formula1>
    </dataValidation>
    <dataValidation type="list" allowBlank="1" showInputMessage="1" showErrorMessage="1" sqref="F9:AG9 JB9:KC9 SX9:TY9 ACT9:ADU9 AMP9:ANQ9 AWL9:AXM9 BGH9:BHI9 BQD9:BRE9 BZZ9:CBA9 CJV9:CKW9 CTR9:CUS9 DDN9:DEO9 DNJ9:DOK9 DXF9:DYG9 EHB9:EIC9 EQX9:ERY9 FAT9:FBU9 FKP9:FLQ9 FUL9:FVM9 GEH9:GFI9 GOD9:GPE9 GXZ9:GZA9 HHV9:HIW9 HRR9:HSS9 IBN9:ICO9 ILJ9:IMK9 IVF9:IWG9 JFB9:JGC9 JOX9:JPY9 JYT9:JZU9 KIP9:KJQ9 KSL9:KTM9 LCH9:LDI9 LMD9:LNE9 LVZ9:LXA9 MFV9:MGW9 MPR9:MQS9 MZN9:NAO9 NJJ9:NKK9 NTF9:NUG9 ODB9:OEC9 OMX9:ONY9 OWT9:OXU9 PGP9:PHQ9 PQL9:PRM9 QAH9:QBI9 QKD9:QLE9 QTZ9:QVA9 RDV9:REW9 RNR9:ROS9 RXN9:RYO9 SHJ9:SIK9 SRF9:SSG9 TBB9:TCC9 TKX9:TLY9 TUT9:TVU9 UEP9:UFQ9 UOL9:UPM9 UYH9:UZI9 VID9:VJE9 VRZ9:VTA9 WBV9:WCW9 WLR9:WMS9 WVN9:WWO9 F65545:AG65545 JB65545:KC65545 SX65545:TY65545 ACT65545:ADU65545 AMP65545:ANQ65545 AWL65545:AXM65545 BGH65545:BHI65545 BQD65545:BRE65545 BZZ65545:CBA65545 CJV65545:CKW65545 CTR65545:CUS65545 DDN65545:DEO65545 DNJ65545:DOK65545 DXF65545:DYG65545 EHB65545:EIC65545 EQX65545:ERY65545 FAT65545:FBU65545 FKP65545:FLQ65545 FUL65545:FVM65545 GEH65545:GFI65545 GOD65545:GPE65545 GXZ65545:GZA65545 HHV65545:HIW65545 HRR65545:HSS65545 IBN65545:ICO65545 ILJ65545:IMK65545 IVF65545:IWG65545 JFB65545:JGC65545 JOX65545:JPY65545 JYT65545:JZU65545 KIP65545:KJQ65545 KSL65545:KTM65545 LCH65545:LDI65545 LMD65545:LNE65545 LVZ65545:LXA65545 MFV65545:MGW65545 MPR65545:MQS65545 MZN65545:NAO65545 NJJ65545:NKK65545 NTF65545:NUG65545 ODB65545:OEC65545 OMX65545:ONY65545 OWT65545:OXU65545 PGP65545:PHQ65545 PQL65545:PRM65545 QAH65545:QBI65545 QKD65545:QLE65545 QTZ65545:QVA65545 RDV65545:REW65545 RNR65545:ROS65545 RXN65545:RYO65545 SHJ65545:SIK65545 SRF65545:SSG65545 TBB65545:TCC65545 TKX65545:TLY65545 TUT65545:TVU65545 UEP65545:UFQ65545 UOL65545:UPM65545 UYH65545:UZI65545 VID65545:VJE65545 VRZ65545:VTA65545 WBV65545:WCW65545 WLR65545:WMS65545 WVN65545:WWO65545 F131081:AG131081 JB131081:KC131081 SX131081:TY131081 ACT131081:ADU131081 AMP131081:ANQ131081 AWL131081:AXM131081 BGH131081:BHI131081 BQD131081:BRE131081 BZZ131081:CBA131081 CJV131081:CKW131081 CTR131081:CUS131081 DDN131081:DEO131081 DNJ131081:DOK131081 DXF131081:DYG131081 EHB131081:EIC131081 EQX131081:ERY131081 FAT131081:FBU131081 FKP131081:FLQ131081 FUL131081:FVM131081 GEH131081:GFI131081 GOD131081:GPE131081 GXZ131081:GZA131081 HHV131081:HIW131081 HRR131081:HSS131081 IBN131081:ICO131081 ILJ131081:IMK131081 IVF131081:IWG131081 JFB131081:JGC131081 JOX131081:JPY131081 JYT131081:JZU131081 KIP131081:KJQ131081 KSL131081:KTM131081 LCH131081:LDI131081 LMD131081:LNE131081 LVZ131081:LXA131081 MFV131081:MGW131081 MPR131081:MQS131081 MZN131081:NAO131081 NJJ131081:NKK131081 NTF131081:NUG131081 ODB131081:OEC131081 OMX131081:ONY131081 OWT131081:OXU131081 PGP131081:PHQ131081 PQL131081:PRM131081 QAH131081:QBI131081 QKD131081:QLE131081 QTZ131081:QVA131081 RDV131081:REW131081 RNR131081:ROS131081 RXN131081:RYO131081 SHJ131081:SIK131081 SRF131081:SSG131081 TBB131081:TCC131081 TKX131081:TLY131081 TUT131081:TVU131081 UEP131081:UFQ131081 UOL131081:UPM131081 UYH131081:UZI131081 VID131081:VJE131081 VRZ131081:VTA131081 WBV131081:WCW131081 WLR131081:WMS131081 WVN131081:WWO131081 F196617:AG196617 JB196617:KC196617 SX196617:TY196617 ACT196617:ADU196617 AMP196617:ANQ196617 AWL196617:AXM196617 BGH196617:BHI196617 BQD196617:BRE196617 BZZ196617:CBA196617 CJV196617:CKW196617 CTR196617:CUS196617 DDN196617:DEO196617 DNJ196617:DOK196617 DXF196617:DYG196617 EHB196617:EIC196617 EQX196617:ERY196617 FAT196617:FBU196617 FKP196617:FLQ196617 FUL196617:FVM196617 GEH196617:GFI196617 GOD196617:GPE196617 GXZ196617:GZA196617 HHV196617:HIW196617 HRR196617:HSS196617 IBN196617:ICO196617 ILJ196617:IMK196617 IVF196617:IWG196617 JFB196617:JGC196617 JOX196617:JPY196617 JYT196617:JZU196617 KIP196617:KJQ196617 KSL196617:KTM196617 LCH196617:LDI196617 LMD196617:LNE196617 LVZ196617:LXA196617 MFV196617:MGW196617 MPR196617:MQS196617 MZN196617:NAO196617 NJJ196617:NKK196617 NTF196617:NUG196617 ODB196617:OEC196617 OMX196617:ONY196617 OWT196617:OXU196617 PGP196617:PHQ196617 PQL196617:PRM196617 QAH196617:QBI196617 QKD196617:QLE196617 QTZ196617:QVA196617 RDV196617:REW196617 RNR196617:ROS196617 RXN196617:RYO196617 SHJ196617:SIK196617 SRF196617:SSG196617 TBB196617:TCC196617 TKX196617:TLY196617 TUT196617:TVU196617 UEP196617:UFQ196617 UOL196617:UPM196617 UYH196617:UZI196617 VID196617:VJE196617 VRZ196617:VTA196617 WBV196617:WCW196617 WLR196617:WMS196617 WVN196617:WWO196617 F262153:AG262153 JB262153:KC262153 SX262153:TY262153 ACT262153:ADU262153 AMP262153:ANQ262153 AWL262153:AXM262153 BGH262153:BHI262153 BQD262153:BRE262153 BZZ262153:CBA262153 CJV262153:CKW262153 CTR262153:CUS262153 DDN262153:DEO262153 DNJ262153:DOK262153 DXF262153:DYG262153 EHB262153:EIC262153 EQX262153:ERY262153 FAT262153:FBU262153 FKP262153:FLQ262153 FUL262153:FVM262153 GEH262153:GFI262153 GOD262153:GPE262153 GXZ262153:GZA262153 HHV262153:HIW262153 HRR262153:HSS262153 IBN262153:ICO262153 ILJ262153:IMK262153 IVF262153:IWG262153 JFB262153:JGC262153 JOX262153:JPY262153 JYT262153:JZU262153 KIP262153:KJQ262153 KSL262153:KTM262153 LCH262153:LDI262153 LMD262153:LNE262153 LVZ262153:LXA262153 MFV262153:MGW262153 MPR262153:MQS262153 MZN262153:NAO262153 NJJ262153:NKK262153 NTF262153:NUG262153 ODB262153:OEC262153 OMX262153:ONY262153 OWT262153:OXU262153 PGP262153:PHQ262153 PQL262153:PRM262153 QAH262153:QBI262153 QKD262153:QLE262153 QTZ262153:QVA262153 RDV262153:REW262153 RNR262153:ROS262153 RXN262153:RYO262153 SHJ262153:SIK262153 SRF262153:SSG262153 TBB262153:TCC262153 TKX262153:TLY262153 TUT262153:TVU262153 UEP262153:UFQ262153 UOL262153:UPM262153 UYH262153:UZI262153 VID262153:VJE262153 VRZ262153:VTA262153 WBV262153:WCW262153 WLR262153:WMS262153 WVN262153:WWO262153 F327689:AG327689 JB327689:KC327689 SX327689:TY327689 ACT327689:ADU327689 AMP327689:ANQ327689 AWL327689:AXM327689 BGH327689:BHI327689 BQD327689:BRE327689 BZZ327689:CBA327689 CJV327689:CKW327689 CTR327689:CUS327689 DDN327689:DEO327689 DNJ327689:DOK327689 DXF327689:DYG327689 EHB327689:EIC327689 EQX327689:ERY327689 FAT327689:FBU327689 FKP327689:FLQ327689 FUL327689:FVM327689 GEH327689:GFI327689 GOD327689:GPE327689 GXZ327689:GZA327689 HHV327689:HIW327689 HRR327689:HSS327689 IBN327689:ICO327689 ILJ327689:IMK327689 IVF327689:IWG327689 JFB327689:JGC327689 JOX327689:JPY327689 JYT327689:JZU327689 KIP327689:KJQ327689 KSL327689:KTM327689 LCH327689:LDI327689 LMD327689:LNE327689 LVZ327689:LXA327689 MFV327689:MGW327689 MPR327689:MQS327689 MZN327689:NAO327689 NJJ327689:NKK327689 NTF327689:NUG327689 ODB327689:OEC327689 OMX327689:ONY327689 OWT327689:OXU327689 PGP327689:PHQ327689 PQL327689:PRM327689 QAH327689:QBI327689 QKD327689:QLE327689 QTZ327689:QVA327689 RDV327689:REW327689 RNR327689:ROS327689 RXN327689:RYO327689 SHJ327689:SIK327689 SRF327689:SSG327689 TBB327689:TCC327689 TKX327689:TLY327689 TUT327689:TVU327689 UEP327689:UFQ327689 UOL327689:UPM327689 UYH327689:UZI327689 VID327689:VJE327689 VRZ327689:VTA327689 WBV327689:WCW327689 WLR327689:WMS327689 WVN327689:WWO327689 F393225:AG393225 JB393225:KC393225 SX393225:TY393225 ACT393225:ADU393225 AMP393225:ANQ393225 AWL393225:AXM393225 BGH393225:BHI393225 BQD393225:BRE393225 BZZ393225:CBA393225 CJV393225:CKW393225 CTR393225:CUS393225 DDN393225:DEO393225 DNJ393225:DOK393225 DXF393225:DYG393225 EHB393225:EIC393225 EQX393225:ERY393225 FAT393225:FBU393225 FKP393225:FLQ393225 FUL393225:FVM393225 GEH393225:GFI393225 GOD393225:GPE393225 GXZ393225:GZA393225 HHV393225:HIW393225 HRR393225:HSS393225 IBN393225:ICO393225 ILJ393225:IMK393225 IVF393225:IWG393225 JFB393225:JGC393225 JOX393225:JPY393225 JYT393225:JZU393225 KIP393225:KJQ393225 KSL393225:KTM393225 LCH393225:LDI393225 LMD393225:LNE393225 LVZ393225:LXA393225 MFV393225:MGW393225 MPR393225:MQS393225 MZN393225:NAO393225 NJJ393225:NKK393225 NTF393225:NUG393225 ODB393225:OEC393225 OMX393225:ONY393225 OWT393225:OXU393225 PGP393225:PHQ393225 PQL393225:PRM393225 QAH393225:QBI393225 QKD393225:QLE393225 QTZ393225:QVA393225 RDV393225:REW393225 RNR393225:ROS393225 RXN393225:RYO393225 SHJ393225:SIK393225 SRF393225:SSG393225 TBB393225:TCC393225 TKX393225:TLY393225 TUT393225:TVU393225 UEP393225:UFQ393225 UOL393225:UPM393225 UYH393225:UZI393225 VID393225:VJE393225 VRZ393225:VTA393225 WBV393225:WCW393225 WLR393225:WMS393225 WVN393225:WWO393225 F458761:AG458761 JB458761:KC458761 SX458761:TY458761 ACT458761:ADU458761 AMP458761:ANQ458761 AWL458761:AXM458761 BGH458761:BHI458761 BQD458761:BRE458761 BZZ458761:CBA458761 CJV458761:CKW458761 CTR458761:CUS458761 DDN458761:DEO458761 DNJ458761:DOK458761 DXF458761:DYG458761 EHB458761:EIC458761 EQX458761:ERY458761 FAT458761:FBU458761 FKP458761:FLQ458761 FUL458761:FVM458761 GEH458761:GFI458761 GOD458761:GPE458761 GXZ458761:GZA458761 HHV458761:HIW458761 HRR458761:HSS458761 IBN458761:ICO458761 ILJ458761:IMK458761 IVF458761:IWG458761 JFB458761:JGC458761 JOX458761:JPY458761 JYT458761:JZU458761 KIP458761:KJQ458761 KSL458761:KTM458761 LCH458761:LDI458761 LMD458761:LNE458761 LVZ458761:LXA458761 MFV458761:MGW458761 MPR458761:MQS458761 MZN458761:NAO458761 NJJ458761:NKK458761 NTF458761:NUG458761 ODB458761:OEC458761 OMX458761:ONY458761 OWT458761:OXU458761 PGP458761:PHQ458761 PQL458761:PRM458761 QAH458761:QBI458761 QKD458761:QLE458761 QTZ458761:QVA458761 RDV458761:REW458761 RNR458761:ROS458761 RXN458761:RYO458761 SHJ458761:SIK458761 SRF458761:SSG458761 TBB458761:TCC458761 TKX458761:TLY458761 TUT458761:TVU458761 UEP458761:UFQ458761 UOL458761:UPM458761 UYH458761:UZI458761 VID458761:VJE458761 VRZ458761:VTA458761 WBV458761:WCW458761 WLR458761:WMS458761 WVN458761:WWO458761 F524297:AG524297 JB524297:KC524297 SX524297:TY524297 ACT524297:ADU524297 AMP524297:ANQ524297 AWL524297:AXM524297 BGH524297:BHI524297 BQD524297:BRE524297 BZZ524297:CBA524297 CJV524297:CKW524297 CTR524297:CUS524297 DDN524297:DEO524297 DNJ524297:DOK524297 DXF524297:DYG524297 EHB524297:EIC524297 EQX524297:ERY524297 FAT524297:FBU524297 FKP524297:FLQ524297 FUL524297:FVM524297 GEH524297:GFI524297 GOD524297:GPE524297 GXZ524297:GZA524297 HHV524297:HIW524297 HRR524297:HSS524297 IBN524297:ICO524297 ILJ524297:IMK524297 IVF524297:IWG524297 JFB524297:JGC524297 JOX524297:JPY524297 JYT524297:JZU524297 KIP524297:KJQ524297 KSL524297:KTM524297 LCH524297:LDI524297 LMD524297:LNE524297 LVZ524297:LXA524297 MFV524297:MGW524297 MPR524297:MQS524297 MZN524297:NAO524297 NJJ524297:NKK524297 NTF524297:NUG524297 ODB524297:OEC524297 OMX524297:ONY524297 OWT524297:OXU524297 PGP524297:PHQ524297 PQL524297:PRM524297 QAH524297:QBI524297 QKD524297:QLE524297 QTZ524297:QVA524297 RDV524297:REW524297 RNR524297:ROS524297 RXN524297:RYO524297 SHJ524297:SIK524297 SRF524297:SSG524297 TBB524297:TCC524297 TKX524297:TLY524297 TUT524297:TVU524297 UEP524297:UFQ524297 UOL524297:UPM524297 UYH524297:UZI524297 VID524297:VJE524297 VRZ524297:VTA524297 WBV524297:WCW524297 WLR524297:WMS524297 WVN524297:WWO524297 F589833:AG589833 JB589833:KC589833 SX589833:TY589833 ACT589833:ADU589833 AMP589833:ANQ589833 AWL589833:AXM589833 BGH589833:BHI589833 BQD589833:BRE589833 BZZ589833:CBA589833 CJV589833:CKW589833 CTR589833:CUS589833 DDN589833:DEO589833 DNJ589833:DOK589833 DXF589833:DYG589833 EHB589833:EIC589833 EQX589833:ERY589833 FAT589833:FBU589833 FKP589833:FLQ589833 FUL589833:FVM589833 GEH589833:GFI589833 GOD589833:GPE589833 GXZ589833:GZA589833 HHV589833:HIW589833 HRR589833:HSS589833 IBN589833:ICO589833 ILJ589833:IMK589833 IVF589833:IWG589833 JFB589833:JGC589833 JOX589833:JPY589833 JYT589833:JZU589833 KIP589833:KJQ589833 KSL589833:KTM589833 LCH589833:LDI589833 LMD589833:LNE589833 LVZ589833:LXA589833 MFV589833:MGW589833 MPR589833:MQS589833 MZN589833:NAO589833 NJJ589833:NKK589833 NTF589833:NUG589833 ODB589833:OEC589833 OMX589833:ONY589833 OWT589833:OXU589833 PGP589833:PHQ589833 PQL589833:PRM589833 QAH589833:QBI589833 QKD589833:QLE589833 QTZ589833:QVA589833 RDV589833:REW589833 RNR589833:ROS589833 RXN589833:RYO589833 SHJ589833:SIK589833 SRF589833:SSG589833 TBB589833:TCC589833 TKX589833:TLY589833 TUT589833:TVU589833 UEP589833:UFQ589833 UOL589833:UPM589833 UYH589833:UZI589833 VID589833:VJE589833 VRZ589833:VTA589833 WBV589833:WCW589833 WLR589833:WMS589833 WVN589833:WWO589833 F655369:AG655369 JB655369:KC655369 SX655369:TY655369 ACT655369:ADU655369 AMP655369:ANQ655369 AWL655369:AXM655369 BGH655369:BHI655369 BQD655369:BRE655369 BZZ655369:CBA655369 CJV655369:CKW655369 CTR655369:CUS655369 DDN655369:DEO655369 DNJ655369:DOK655369 DXF655369:DYG655369 EHB655369:EIC655369 EQX655369:ERY655369 FAT655369:FBU655369 FKP655369:FLQ655369 FUL655369:FVM655369 GEH655369:GFI655369 GOD655369:GPE655369 GXZ655369:GZA655369 HHV655369:HIW655369 HRR655369:HSS655369 IBN655369:ICO655369 ILJ655369:IMK655369 IVF655369:IWG655369 JFB655369:JGC655369 JOX655369:JPY655369 JYT655369:JZU655369 KIP655369:KJQ655369 KSL655369:KTM655369 LCH655369:LDI655369 LMD655369:LNE655369 LVZ655369:LXA655369 MFV655369:MGW655369 MPR655369:MQS655369 MZN655369:NAO655369 NJJ655369:NKK655369 NTF655369:NUG655369 ODB655369:OEC655369 OMX655369:ONY655369 OWT655369:OXU655369 PGP655369:PHQ655369 PQL655369:PRM655369 QAH655369:QBI655369 QKD655369:QLE655369 QTZ655369:QVA655369 RDV655369:REW655369 RNR655369:ROS655369 RXN655369:RYO655369 SHJ655369:SIK655369 SRF655369:SSG655369 TBB655369:TCC655369 TKX655369:TLY655369 TUT655369:TVU655369 UEP655369:UFQ655369 UOL655369:UPM655369 UYH655369:UZI655369 VID655369:VJE655369 VRZ655369:VTA655369 WBV655369:WCW655369 WLR655369:WMS655369 WVN655369:WWO655369 F720905:AG720905 JB720905:KC720905 SX720905:TY720905 ACT720905:ADU720905 AMP720905:ANQ720905 AWL720905:AXM720905 BGH720905:BHI720905 BQD720905:BRE720905 BZZ720905:CBA720905 CJV720905:CKW720905 CTR720905:CUS720905 DDN720905:DEO720905 DNJ720905:DOK720905 DXF720905:DYG720905 EHB720905:EIC720905 EQX720905:ERY720905 FAT720905:FBU720905 FKP720905:FLQ720905 FUL720905:FVM720905 GEH720905:GFI720905 GOD720905:GPE720905 GXZ720905:GZA720905 HHV720905:HIW720905 HRR720905:HSS720905 IBN720905:ICO720905 ILJ720905:IMK720905 IVF720905:IWG720905 JFB720905:JGC720905 JOX720905:JPY720905 JYT720905:JZU720905 KIP720905:KJQ720905 KSL720905:KTM720905 LCH720905:LDI720905 LMD720905:LNE720905 LVZ720905:LXA720905 MFV720905:MGW720905 MPR720905:MQS720905 MZN720905:NAO720905 NJJ720905:NKK720905 NTF720905:NUG720905 ODB720905:OEC720905 OMX720905:ONY720905 OWT720905:OXU720905 PGP720905:PHQ720905 PQL720905:PRM720905 QAH720905:QBI720905 QKD720905:QLE720905 QTZ720905:QVA720905 RDV720905:REW720905 RNR720905:ROS720905 RXN720905:RYO720905 SHJ720905:SIK720905 SRF720905:SSG720905 TBB720905:TCC720905 TKX720905:TLY720905 TUT720905:TVU720905 UEP720905:UFQ720905 UOL720905:UPM720905 UYH720905:UZI720905 VID720905:VJE720905 VRZ720905:VTA720905 WBV720905:WCW720905 WLR720905:WMS720905 WVN720905:WWO720905 F786441:AG786441 JB786441:KC786441 SX786441:TY786441 ACT786441:ADU786441 AMP786441:ANQ786441 AWL786441:AXM786441 BGH786441:BHI786441 BQD786441:BRE786441 BZZ786441:CBA786441 CJV786441:CKW786441 CTR786441:CUS786441 DDN786441:DEO786441 DNJ786441:DOK786441 DXF786441:DYG786441 EHB786441:EIC786441 EQX786441:ERY786441 FAT786441:FBU786441 FKP786441:FLQ786441 FUL786441:FVM786441 GEH786441:GFI786441 GOD786441:GPE786441 GXZ786441:GZA786441 HHV786441:HIW786441 HRR786441:HSS786441 IBN786441:ICO786441 ILJ786441:IMK786441 IVF786441:IWG786441 JFB786441:JGC786441 JOX786441:JPY786441 JYT786441:JZU786441 KIP786441:KJQ786441 KSL786441:KTM786441 LCH786441:LDI786441 LMD786441:LNE786441 LVZ786441:LXA786441 MFV786441:MGW786441 MPR786441:MQS786441 MZN786441:NAO786441 NJJ786441:NKK786441 NTF786441:NUG786441 ODB786441:OEC786441 OMX786441:ONY786441 OWT786441:OXU786441 PGP786441:PHQ786441 PQL786441:PRM786441 QAH786441:QBI786441 QKD786441:QLE786441 QTZ786441:QVA786441 RDV786441:REW786441 RNR786441:ROS786441 RXN786441:RYO786441 SHJ786441:SIK786441 SRF786441:SSG786441 TBB786441:TCC786441 TKX786441:TLY786441 TUT786441:TVU786441 UEP786441:UFQ786441 UOL786441:UPM786441 UYH786441:UZI786441 VID786441:VJE786441 VRZ786441:VTA786441 WBV786441:WCW786441 WLR786441:WMS786441 WVN786441:WWO786441 F851977:AG851977 JB851977:KC851977 SX851977:TY851977 ACT851977:ADU851977 AMP851977:ANQ851977 AWL851977:AXM851977 BGH851977:BHI851977 BQD851977:BRE851977 BZZ851977:CBA851977 CJV851977:CKW851977 CTR851977:CUS851977 DDN851977:DEO851977 DNJ851977:DOK851977 DXF851977:DYG851977 EHB851977:EIC851977 EQX851977:ERY851977 FAT851977:FBU851977 FKP851977:FLQ851977 FUL851977:FVM851977 GEH851977:GFI851977 GOD851977:GPE851977 GXZ851977:GZA851977 HHV851977:HIW851977 HRR851977:HSS851977 IBN851977:ICO851977 ILJ851977:IMK851977 IVF851977:IWG851977 JFB851977:JGC851977 JOX851977:JPY851977 JYT851977:JZU851977 KIP851977:KJQ851977 KSL851977:KTM851977 LCH851977:LDI851977 LMD851977:LNE851977 LVZ851977:LXA851977 MFV851977:MGW851977 MPR851977:MQS851977 MZN851977:NAO851977 NJJ851977:NKK851977 NTF851977:NUG851977 ODB851977:OEC851977 OMX851977:ONY851977 OWT851977:OXU851977 PGP851977:PHQ851977 PQL851977:PRM851977 QAH851977:QBI851977 QKD851977:QLE851977 QTZ851977:QVA851977 RDV851977:REW851977 RNR851977:ROS851977 RXN851977:RYO851977 SHJ851977:SIK851977 SRF851977:SSG851977 TBB851977:TCC851977 TKX851977:TLY851977 TUT851977:TVU851977 UEP851977:UFQ851977 UOL851977:UPM851977 UYH851977:UZI851977 VID851977:VJE851977 VRZ851977:VTA851977 WBV851977:WCW851977 WLR851977:WMS851977 WVN851977:WWO851977 F917513:AG917513 JB917513:KC917513 SX917513:TY917513 ACT917513:ADU917513 AMP917513:ANQ917513 AWL917513:AXM917513 BGH917513:BHI917513 BQD917513:BRE917513 BZZ917513:CBA917513 CJV917513:CKW917513 CTR917513:CUS917513 DDN917513:DEO917513 DNJ917513:DOK917513 DXF917513:DYG917513 EHB917513:EIC917513 EQX917513:ERY917513 FAT917513:FBU917513 FKP917513:FLQ917513 FUL917513:FVM917513 GEH917513:GFI917513 GOD917513:GPE917513 GXZ917513:GZA917513 HHV917513:HIW917513 HRR917513:HSS917513 IBN917513:ICO917513 ILJ917513:IMK917513 IVF917513:IWG917513 JFB917513:JGC917513 JOX917513:JPY917513 JYT917513:JZU917513 KIP917513:KJQ917513 KSL917513:KTM917513 LCH917513:LDI917513 LMD917513:LNE917513 LVZ917513:LXA917513 MFV917513:MGW917513 MPR917513:MQS917513 MZN917513:NAO917513 NJJ917513:NKK917513 NTF917513:NUG917513 ODB917513:OEC917513 OMX917513:ONY917513 OWT917513:OXU917513 PGP917513:PHQ917513 PQL917513:PRM917513 QAH917513:QBI917513 QKD917513:QLE917513 QTZ917513:QVA917513 RDV917513:REW917513 RNR917513:ROS917513 RXN917513:RYO917513 SHJ917513:SIK917513 SRF917513:SSG917513 TBB917513:TCC917513 TKX917513:TLY917513 TUT917513:TVU917513 UEP917513:UFQ917513 UOL917513:UPM917513 UYH917513:UZI917513 VID917513:VJE917513 VRZ917513:VTA917513 WBV917513:WCW917513 WLR917513:WMS917513 WVN917513:WWO917513 F983049:AG983049 JB983049:KC983049 SX983049:TY983049 ACT983049:ADU983049 AMP983049:ANQ983049 AWL983049:AXM983049 BGH983049:BHI983049 BQD983049:BRE983049 BZZ983049:CBA983049 CJV983049:CKW983049 CTR983049:CUS983049 DDN983049:DEO983049 DNJ983049:DOK983049 DXF983049:DYG983049 EHB983049:EIC983049 EQX983049:ERY983049 FAT983049:FBU983049 FKP983049:FLQ983049 FUL983049:FVM983049 GEH983049:GFI983049 GOD983049:GPE983049 GXZ983049:GZA983049 HHV983049:HIW983049 HRR983049:HSS983049 IBN983049:ICO983049 ILJ983049:IMK983049 IVF983049:IWG983049 JFB983049:JGC983049 JOX983049:JPY983049 JYT983049:JZU983049 KIP983049:KJQ983049 KSL983049:KTM983049 LCH983049:LDI983049 LMD983049:LNE983049 LVZ983049:LXA983049 MFV983049:MGW983049 MPR983049:MQS983049 MZN983049:NAO983049 NJJ983049:NKK983049 NTF983049:NUG983049 ODB983049:OEC983049 OMX983049:ONY983049 OWT983049:OXU983049 PGP983049:PHQ983049 PQL983049:PRM983049 QAH983049:QBI983049 QKD983049:QLE983049 QTZ983049:QVA983049 RDV983049:REW983049 RNR983049:ROS983049 RXN983049:RYO983049 SHJ983049:SIK983049 SRF983049:SSG983049 TBB983049:TCC983049 TKX983049:TLY983049 TUT983049:TVU983049 UEP983049:UFQ983049 UOL983049:UPM983049 UYH983049:UZI983049 VID983049:VJE983049 VRZ983049:VTA983049 WBV983049:WCW983049 WLR983049:WMS983049 WVN983049:WWO983049" xr:uid="{00000000-0002-0000-0500-000001000000}">
      <formula1>$AP$2:$AP$9</formula1>
    </dataValidation>
    <dataValidation type="list" allowBlank="1" showInputMessage="1" showErrorMessage="1" sqref="D10:D49 IZ10:IZ49 SV10:SV49 ACR10:ACR49 AMN10:AMN49 AWJ10:AWJ49 BGF10:BGF49 BQB10:BQB49 BZX10:BZX49 CJT10:CJT49 CTP10:CTP49 DDL10:DDL49 DNH10:DNH49 DXD10:DXD49 EGZ10:EGZ49 EQV10:EQV49 FAR10:FAR49 FKN10:FKN49 FUJ10:FUJ49 GEF10:GEF49 GOB10:GOB49 GXX10:GXX49 HHT10:HHT49 HRP10:HRP49 IBL10:IBL49 ILH10:ILH49 IVD10:IVD49 JEZ10:JEZ49 JOV10:JOV49 JYR10:JYR49 KIN10:KIN49 KSJ10:KSJ49 LCF10:LCF49 LMB10:LMB49 LVX10:LVX49 MFT10:MFT49 MPP10:MPP49 MZL10:MZL49 NJH10:NJH49 NTD10:NTD49 OCZ10:OCZ49 OMV10:OMV49 OWR10:OWR49 PGN10:PGN49 PQJ10:PQJ49 QAF10:QAF49 QKB10:QKB49 QTX10:QTX49 RDT10:RDT49 RNP10:RNP49 RXL10:RXL49 SHH10:SHH49 SRD10:SRD49 TAZ10:TAZ49 TKV10:TKV49 TUR10:TUR49 UEN10:UEN49 UOJ10:UOJ49 UYF10:UYF49 VIB10:VIB49 VRX10:VRX49 WBT10:WBT49 WLP10:WLP49 WVL10:WVL49 D65546:D65585 IZ65546:IZ65585 SV65546:SV65585 ACR65546:ACR65585 AMN65546:AMN65585 AWJ65546:AWJ65585 BGF65546:BGF65585 BQB65546:BQB65585 BZX65546:BZX65585 CJT65546:CJT65585 CTP65546:CTP65585 DDL65546:DDL65585 DNH65546:DNH65585 DXD65546:DXD65585 EGZ65546:EGZ65585 EQV65546:EQV65585 FAR65546:FAR65585 FKN65546:FKN65585 FUJ65546:FUJ65585 GEF65546:GEF65585 GOB65546:GOB65585 GXX65546:GXX65585 HHT65546:HHT65585 HRP65546:HRP65585 IBL65546:IBL65585 ILH65546:ILH65585 IVD65546:IVD65585 JEZ65546:JEZ65585 JOV65546:JOV65585 JYR65546:JYR65585 KIN65546:KIN65585 KSJ65546:KSJ65585 LCF65546:LCF65585 LMB65546:LMB65585 LVX65546:LVX65585 MFT65546:MFT65585 MPP65546:MPP65585 MZL65546:MZL65585 NJH65546:NJH65585 NTD65546:NTD65585 OCZ65546:OCZ65585 OMV65546:OMV65585 OWR65546:OWR65585 PGN65546:PGN65585 PQJ65546:PQJ65585 QAF65546:QAF65585 QKB65546:QKB65585 QTX65546:QTX65585 RDT65546:RDT65585 RNP65546:RNP65585 RXL65546:RXL65585 SHH65546:SHH65585 SRD65546:SRD65585 TAZ65546:TAZ65585 TKV65546:TKV65585 TUR65546:TUR65585 UEN65546:UEN65585 UOJ65546:UOJ65585 UYF65546:UYF65585 VIB65546:VIB65585 VRX65546:VRX65585 WBT65546:WBT65585 WLP65546:WLP65585 WVL65546:WVL65585 D131082:D131121 IZ131082:IZ131121 SV131082:SV131121 ACR131082:ACR131121 AMN131082:AMN131121 AWJ131082:AWJ131121 BGF131082:BGF131121 BQB131082:BQB131121 BZX131082:BZX131121 CJT131082:CJT131121 CTP131082:CTP131121 DDL131082:DDL131121 DNH131082:DNH131121 DXD131082:DXD131121 EGZ131082:EGZ131121 EQV131082:EQV131121 FAR131082:FAR131121 FKN131082:FKN131121 FUJ131082:FUJ131121 GEF131082:GEF131121 GOB131082:GOB131121 GXX131082:GXX131121 HHT131082:HHT131121 HRP131082:HRP131121 IBL131082:IBL131121 ILH131082:ILH131121 IVD131082:IVD131121 JEZ131082:JEZ131121 JOV131082:JOV131121 JYR131082:JYR131121 KIN131082:KIN131121 KSJ131082:KSJ131121 LCF131082:LCF131121 LMB131082:LMB131121 LVX131082:LVX131121 MFT131082:MFT131121 MPP131082:MPP131121 MZL131082:MZL131121 NJH131082:NJH131121 NTD131082:NTD131121 OCZ131082:OCZ131121 OMV131082:OMV131121 OWR131082:OWR131121 PGN131082:PGN131121 PQJ131082:PQJ131121 QAF131082:QAF131121 QKB131082:QKB131121 QTX131082:QTX131121 RDT131082:RDT131121 RNP131082:RNP131121 RXL131082:RXL131121 SHH131082:SHH131121 SRD131082:SRD131121 TAZ131082:TAZ131121 TKV131082:TKV131121 TUR131082:TUR131121 UEN131082:UEN131121 UOJ131082:UOJ131121 UYF131082:UYF131121 VIB131082:VIB131121 VRX131082:VRX131121 WBT131082:WBT131121 WLP131082:WLP131121 WVL131082:WVL131121 D196618:D196657 IZ196618:IZ196657 SV196618:SV196657 ACR196618:ACR196657 AMN196618:AMN196657 AWJ196618:AWJ196657 BGF196618:BGF196657 BQB196618:BQB196657 BZX196618:BZX196657 CJT196618:CJT196657 CTP196618:CTP196657 DDL196618:DDL196657 DNH196618:DNH196657 DXD196618:DXD196657 EGZ196618:EGZ196657 EQV196618:EQV196657 FAR196618:FAR196657 FKN196618:FKN196657 FUJ196618:FUJ196657 GEF196618:GEF196657 GOB196618:GOB196657 GXX196618:GXX196657 HHT196618:HHT196657 HRP196618:HRP196657 IBL196618:IBL196657 ILH196618:ILH196657 IVD196618:IVD196657 JEZ196618:JEZ196657 JOV196618:JOV196657 JYR196618:JYR196657 KIN196618:KIN196657 KSJ196618:KSJ196657 LCF196618:LCF196657 LMB196618:LMB196657 LVX196618:LVX196657 MFT196618:MFT196657 MPP196618:MPP196657 MZL196618:MZL196657 NJH196618:NJH196657 NTD196618:NTD196657 OCZ196618:OCZ196657 OMV196618:OMV196657 OWR196618:OWR196657 PGN196618:PGN196657 PQJ196618:PQJ196657 QAF196618:QAF196657 QKB196618:QKB196657 QTX196618:QTX196657 RDT196618:RDT196657 RNP196618:RNP196657 RXL196618:RXL196657 SHH196618:SHH196657 SRD196618:SRD196657 TAZ196618:TAZ196657 TKV196618:TKV196657 TUR196618:TUR196657 UEN196618:UEN196657 UOJ196618:UOJ196657 UYF196618:UYF196657 VIB196618:VIB196657 VRX196618:VRX196657 WBT196618:WBT196657 WLP196618:WLP196657 WVL196618:WVL196657 D262154:D262193 IZ262154:IZ262193 SV262154:SV262193 ACR262154:ACR262193 AMN262154:AMN262193 AWJ262154:AWJ262193 BGF262154:BGF262193 BQB262154:BQB262193 BZX262154:BZX262193 CJT262154:CJT262193 CTP262154:CTP262193 DDL262154:DDL262193 DNH262154:DNH262193 DXD262154:DXD262193 EGZ262154:EGZ262193 EQV262154:EQV262193 FAR262154:FAR262193 FKN262154:FKN262193 FUJ262154:FUJ262193 GEF262154:GEF262193 GOB262154:GOB262193 GXX262154:GXX262193 HHT262154:HHT262193 HRP262154:HRP262193 IBL262154:IBL262193 ILH262154:ILH262193 IVD262154:IVD262193 JEZ262154:JEZ262193 JOV262154:JOV262193 JYR262154:JYR262193 KIN262154:KIN262193 KSJ262154:KSJ262193 LCF262154:LCF262193 LMB262154:LMB262193 LVX262154:LVX262193 MFT262154:MFT262193 MPP262154:MPP262193 MZL262154:MZL262193 NJH262154:NJH262193 NTD262154:NTD262193 OCZ262154:OCZ262193 OMV262154:OMV262193 OWR262154:OWR262193 PGN262154:PGN262193 PQJ262154:PQJ262193 QAF262154:QAF262193 QKB262154:QKB262193 QTX262154:QTX262193 RDT262154:RDT262193 RNP262154:RNP262193 RXL262154:RXL262193 SHH262154:SHH262193 SRD262154:SRD262193 TAZ262154:TAZ262193 TKV262154:TKV262193 TUR262154:TUR262193 UEN262154:UEN262193 UOJ262154:UOJ262193 UYF262154:UYF262193 VIB262154:VIB262193 VRX262154:VRX262193 WBT262154:WBT262193 WLP262154:WLP262193 WVL262154:WVL262193 D327690:D327729 IZ327690:IZ327729 SV327690:SV327729 ACR327690:ACR327729 AMN327690:AMN327729 AWJ327690:AWJ327729 BGF327690:BGF327729 BQB327690:BQB327729 BZX327690:BZX327729 CJT327690:CJT327729 CTP327690:CTP327729 DDL327690:DDL327729 DNH327690:DNH327729 DXD327690:DXD327729 EGZ327690:EGZ327729 EQV327690:EQV327729 FAR327690:FAR327729 FKN327690:FKN327729 FUJ327690:FUJ327729 GEF327690:GEF327729 GOB327690:GOB327729 GXX327690:GXX327729 HHT327690:HHT327729 HRP327690:HRP327729 IBL327690:IBL327729 ILH327690:ILH327729 IVD327690:IVD327729 JEZ327690:JEZ327729 JOV327690:JOV327729 JYR327690:JYR327729 KIN327690:KIN327729 KSJ327690:KSJ327729 LCF327690:LCF327729 LMB327690:LMB327729 LVX327690:LVX327729 MFT327690:MFT327729 MPP327690:MPP327729 MZL327690:MZL327729 NJH327690:NJH327729 NTD327690:NTD327729 OCZ327690:OCZ327729 OMV327690:OMV327729 OWR327690:OWR327729 PGN327690:PGN327729 PQJ327690:PQJ327729 QAF327690:QAF327729 QKB327690:QKB327729 QTX327690:QTX327729 RDT327690:RDT327729 RNP327690:RNP327729 RXL327690:RXL327729 SHH327690:SHH327729 SRD327690:SRD327729 TAZ327690:TAZ327729 TKV327690:TKV327729 TUR327690:TUR327729 UEN327690:UEN327729 UOJ327690:UOJ327729 UYF327690:UYF327729 VIB327690:VIB327729 VRX327690:VRX327729 WBT327690:WBT327729 WLP327690:WLP327729 WVL327690:WVL327729 D393226:D393265 IZ393226:IZ393265 SV393226:SV393265 ACR393226:ACR393265 AMN393226:AMN393265 AWJ393226:AWJ393265 BGF393226:BGF393265 BQB393226:BQB393265 BZX393226:BZX393265 CJT393226:CJT393265 CTP393226:CTP393265 DDL393226:DDL393265 DNH393226:DNH393265 DXD393226:DXD393265 EGZ393226:EGZ393265 EQV393226:EQV393265 FAR393226:FAR393265 FKN393226:FKN393265 FUJ393226:FUJ393265 GEF393226:GEF393265 GOB393226:GOB393265 GXX393226:GXX393265 HHT393226:HHT393265 HRP393226:HRP393265 IBL393226:IBL393265 ILH393226:ILH393265 IVD393226:IVD393265 JEZ393226:JEZ393265 JOV393226:JOV393265 JYR393226:JYR393265 KIN393226:KIN393265 KSJ393226:KSJ393265 LCF393226:LCF393265 LMB393226:LMB393265 LVX393226:LVX393265 MFT393226:MFT393265 MPP393226:MPP393265 MZL393226:MZL393265 NJH393226:NJH393265 NTD393226:NTD393265 OCZ393226:OCZ393265 OMV393226:OMV393265 OWR393226:OWR393265 PGN393226:PGN393265 PQJ393226:PQJ393265 QAF393226:QAF393265 QKB393226:QKB393265 QTX393226:QTX393265 RDT393226:RDT393265 RNP393226:RNP393265 RXL393226:RXL393265 SHH393226:SHH393265 SRD393226:SRD393265 TAZ393226:TAZ393265 TKV393226:TKV393265 TUR393226:TUR393265 UEN393226:UEN393265 UOJ393226:UOJ393265 UYF393226:UYF393265 VIB393226:VIB393265 VRX393226:VRX393265 WBT393226:WBT393265 WLP393226:WLP393265 WVL393226:WVL393265 D458762:D458801 IZ458762:IZ458801 SV458762:SV458801 ACR458762:ACR458801 AMN458762:AMN458801 AWJ458762:AWJ458801 BGF458762:BGF458801 BQB458762:BQB458801 BZX458762:BZX458801 CJT458762:CJT458801 CTP458762:CTP458801 DDL458762:DDL458801 DNH458762:DNH458801 DXD458762:DXD458801 EGZ458762:EGZ458801 EQV458762:EQV458801 FAR458762:FAR458801 FKN458762:FKN458801 FUJ458762:FUJ458801 GEF458762:GEF458801 GOB458762:GOB458801 GXX458762:GXX458801 HHT458762:HHT458801 HRP458762:HRP458801 IBL458762:IBL458801 ILH458762:ILH458801 IVD458762:IVD458801 JEZ458762:JEZ458801 JOV458762:JOV458801 JYR458762:JYR458801 KIN458762:KIN458801 KSJ458762:KSJ458801 LCF458762:LCF458801 LMB458762:LMB458801 LVX458762:LVX458801 MFT458762:MFT458801 MPP458762:MPP458801 MZL458762:MZL458801 NJH458762:NJH458801 NTD458762:NTD458801 OCZ458762:OCZ458801 OMV458762:OMV458801 OWR458762:OWR458801 PGN458762:PGN458801 PQJ458762:PQJ458801 QAF458762:QAF458801 QKB458762:QKB458801 QTX458762:QTX458801 RDT458762:RDT458801 RNP458762:RNP458801 RXL458762:RXL458801 SHH458762:SHH458801 SRD458762:SRD458801 TAZ458762:TAZ458801 TKV458762:TKV458801 TUR458762:TUR458801 UEN458762:UEN458801 UOJ458762:UOJ458801 UYF458762:UYF458801 VIB458762:VIB458801 VRX458762:VRX458801 WBT458762:WBT458801 WLP458762:WLP458801 WVL458762:WVL458801 D524298:D524337 IZ524298:IZ524337 SV524298:SV524337 ACR524298:ACR524337 AMN524298:AMN524337 AWJ524298:AWJ524337 BGF524298:BGF524337 BQB524298:BQB524337 BZX524298:BZX524337 CJT524298:CJT524337 CTP524298:CTP524337 DDL524298:DDL524337 DNH524298:DNH524337 DXD524298:DXD524337 EGZ524298:EGZ524337 EQV524298:EQV524337 FAR524298:FAR524337 FKN524298:FKN524337 FUJ524298:FUJ524337 GEF524298:GEF524337 GOB524298:GOB524337 GXX524298:GXX524337 HHT524298:HHT524337 HRP524298:HRP524337 IBL524298:IBL524337 ILH524298:ILH524337 IVD524298:IVD524337 JEZ524298:JEZ524337 JOV524298:JOV524337 JYR524298:JYR524337 KIN524298:KIN524337 KSJ524298:KSJ524337 LCF524298:LCF524337 LMB524298:LMB524337 LVX524298:LVX524337 MFT524298:MFT524337 MPP524298:MPP524337 MZL524298:MZL524337 NJH524298:NJH524337 NTD524298:NTD524337 OCZ524298:OCZ524337 OMV524298:OMV524337 OWR524298:OWR524337 PGN524298:PGN524337 PQJ524298:PQJ524337 QAF524298:QAF524337 QKB524298:QKB524337 QTX524298:QTX524337 RDT524298:RDT524337 RNP524298:RNP524337 RXL524298:RXL524337 SHH524298:SHH524337 SRD524298:SRD524337 TAZ524298:TAZ524337 TKV524298:TKV524337 TUR524298:TUR524337 UEN524298:UEN524337 UOJ524298:UOJ524337 UYF524298:UYF524337 VIB524298:VIB524337 VRX524298:VRX524337 WBT524298:WBT524337 WLP524298:WLP524337 WVL524298:WVL524337 D589834:D589873 IZ589834:IZ589873 SV589834:SV589873 ACR589834:ACR589873 AMN589834:AMN589873 AWJ589834:AWJ589873 BGF589834:BGF589873 BQB589834:BQB589873 BZX589834:BZX589873 CJT589834:CJT589873 CTP589834:CTP589873 DDL589834:DDL589873 DNH589834:DNH589873 DXD589834:DXD589873 EGZ589834:EGZ589873 EQV589834:EQV589873 FAR589834:FAR589873 FKN589834:FKN589873 FUJ589834:FUJ589873 GEF589834:GEF589873 GOB589834:GOB589873 GXX589834:GXX589873 HHT589834:HHT589873 HRP589834:HRP589873 IBL589834:IBL589873 ILH589834:ILH589873 IVD589834:IVD589873 JEZ589834:JEZ589873 JOV589834:JOV589873 JYR589834:JYR589873 KIN589834:KIN589873 KSJ589834:KSJ589873 LCF589834:LCF589873 LMB589834:LMB589873 LVX589834:LVX589873 MFT589834:MFT589873 MPP589834:MPP589873 MZL589834:MZL589873 NJH589834:NJH589873 NTD589834:NTD589873 OCZ589834:OCZ589873 OMV589834:OMV589873 OWR589834:OWR589873 PGN589834:PGN589873 PQJ589834:PQJ589873 QAF589834:QAF589873 QKB589834:QKB589873 QTX589834:QTX589873 RDT589834:RDT589873 RNP589834:RNP589873 RXL589834:RXL589873 SHH589834:SHH589873 SRD589834:SRD589873 TAZ589834:TAZ589873 TKV589834:TKV589873 TUR589834:TUR589873 UEN589834:UEN589873 UOJ589834:UOJ589873 UYF589834:UYF589873 VIB589834:VIB589873 VRX589834:VRX589873 WBT589834:WBT589873 WLP589834:WLP589873 WVL589834:WVL589873 D655370:D655409 IZ655370:IZ655409 SV655370:SV655409 ACR655370:ACR655409 AMN655370:AMN655409 AWJ655370:AWJ655409 BGF655370:BGF655409 BQB655370:BQB655409 BZX655370:BZX655409 CJT655370:CJT655409 CTP655370:CTP655409 DDL655370:DDL655409 DNH655370:DNH655409 DXD655370:DXD655409 EGZ655370:EGZ655409 EQV655370:EQV655409 FAR655370:FAR655409 FKN655370:FKN655409 FUJ655370:FUJ655409 GEF655370:GEF655409 GOB655370:GOB655409 GXX655370:GXX655409 HHT655370:HHT655409 HRP655370:HRP655409 IBL655370:IBL655409 ILH655370:ILH655409 IVD655370:IVD655409 JEZ655370:JEZ655409 JOV655370:JOV655409 JYR655370:JYR655409 KIN655370:KIN655409 KSJ655370:KSJ655409 LCF655370:LCF655409 LMB655370:LMB655409 LVX655370:LVX655409 MFT655370:MFT655409 MPP655370:MPP655409 MZL655370:MZL655409 NJH655370:NJH655409 NTD655370:NTD655409 OCZ655370:OCZ655409 OMV655370:OMV655409 OWR655370:OWR655409 PGN655370:PGN655409 PQJ655370:PQJ655409 QAF655370:QAF655409 QKB655370:QKB655409 QTX655370:QTX655409 RDT655370:RDT655409 RNP655370:RNP655409 RXL655370:RXL655409 SHH655370:SHH655409 SRD655370:SRD655409 TAZ655370:TAZ655409 TKV655370:TKV655409 TUR655370:TUR655409 UEN655370:UEN655409 UOJ655370:UOJ655409 UYF655370:UYF655409 VIB655370:VIB655409 VRX655370:VRX655409 WBT655370:WBT655409 WLP655370:WLP655409 WVL655370:WVL655409 D720906:D720945 IZ720906:IZ720945 SV720906:SV720945 ACR720906:ACR720945 AMN720906:AMN720945 AWJ720906:AWJ720945 BGF720906:BGF720945 BQB720906:BQB720945 BZX720906:BZX720945 CJT720906:CJT720945 CTP720906:CTP720945 DDL720906:DDL720945 DNH720906:DNH720945 DXD720906:DXD720945 EGZ720906:EGZ720945 EQV720906:EQV720945 FAR720906:FAR720945 FKN720906:FKN720945 FUJ720906:FUJ720945 GEF720906:GEF720945 GOB720906:GOB720945 GXX720906:GXX720945 HHT720906:HHT720945 HRP720906:HRP720945 IBL720906:IBL720945 ILH720906:ILH720945 IVD720906:IVD720945 JEZ720906:JEZ720945 JOV720906:JOV720945 JYR720906:JYR720945 KIN720906:KIN720945 KSJ720906:KSJ720945 LCF720906:LCF720945 LMB720906:LMB720945 LVX720906:LVX720945 MFT720906:MFT720945 MPP720906:MPP720945 MZL720906:MZL720945 NJH720906:NJH720945 NTD720906:NTD720945 OCZ720906:OCZ720945 OMV720906:OMV720945 OWR720906:OWR720945 PGN720906:PGN720945 PQJ720906:PQJ720945 QAF720906:QAF720945 QKB720906:QKB720945 QTX720906:QTX720945 RDT720906:RDT720945 RNP720906:RNP720945 RXL720906:RXL720945 SHH720906:SHH720945 SRD720906:SRD720945 TAZ720906:TAZ720945 TKV720906:TKV720945 TUR720906:TUR720945 UEN720906:UEN720945 UOJ720906:UOJ720945 UYF720906:UYF720945 VIB720906:VIB720945 VRX720906:VRX720945 WBT720906:WBT720945 WLP720906:WLP720945 WVL720906:WVL720945 D786442:D786481 IZ786442:IZ786481 SV786442:SV786481 ACR786442:ACR786481 AMN786442:AMN786481 AWJ786442:AWJ786481 BGF786442:BGF786481 BQB786442:BQB786481 BZX786442:BZX786481 CJT786442:CJT786481 CTP786442:CTP786481 DDL786442:DDL786481 DNH786442:DNH786481 DXD786442:DXD786481 EGZ786442:EGZ786481 EQV786442:EQV786481 FAR786442:FAR786481 FKN786442:FKN786481 FUJ786442:FUJ786481 GEF786442:GEF786481 GOB786442:GOB786481 GXX786442:GXX786481 HHT786442:HHT786481 HRP786442:HRP786481 IBL786442:IBL786481 ILH786442:ILH786481 IVD786442:IVD786481 JEZ786442:JEZ786481 JOV786442:JOV786481 JYR786442:JYR786481 KIN786442:KIN786481 KSJ786442:KSJ786481 LCF786442:LCF786481 LMB786442:LMB786481 LVX786442:LVX786481 MFT786442:MFT786481 MPP786442:MPP786481 MZL786442:MZL786481 NJH786442:NJH786481 NTD786442:NTD786481 OCZ786442:OCZ786481 OMV786442:OMV786481 OWR786442:OWR786481 PGN786442:PGN786481 PQJ786442:PQJ786481 QAF786442:QAF786481 QKB786442:QKB786481 QTX786442:QTX786481 RDT786442:RDT786481 RNP786442:RNP786481 RXL786442:RXL786481 SHH786442:SHH786481 SRD786442:SRD786481 TAZ786442:TAZ786481 TKV786442:TKV786481 TUR786442:TUR786481 UEN786442:UEN786481 UOJ786442:UOJ786481 UYF786442:UYF786481 VIB786442:VIB786481 VRX786442:VRX786481 WBT786442:WBT786481 WLP786442:WLP786481 WVL786442:WVL786481 D851978:D852017 IZ851978:IZ852017 SV851978:SV852017 ACR851978:ACR852017 AMN851978:AMN852017 AWJ851978:AWJ852017 BGF851978:BGF852017 BQB851978:BQB852017 BZX851978:BZX852017 CJT851978:CJT852017 CTP851978:CTP852017 DDL851978:DDL852017 DNH851978:DNH852017 DXD851978:DXD852017 EGZ851978:EGZ852017 EQV851978:EQV852017 FAR851978:FAR852017 FKN851978:FKN852017 FUJ851978:FUJ852017 GEF851978:GEF852017 GOB851978:GOB852017 GXX851978:GXX852017 HHT851978:HHT852017 HRP851978:HRP852017 IBL851978:IBL852017 ILH851978:ILH852017 IVD851978:IVD852017 JEZ851978:JEZ852017 JOV851978:JOV852017 JYR851978:JYR852017 KIN851978:KIN852017 KSJ851978:KSJ852017 LCF851978:LCF852017 LMB851978:LMB852017 LVX851978:LVX852017 MFT851978:MFT852017 MPP851978:MPP852017 MZL851978:MZL852017 NJH851978:NJH852017 NTD851978:NTD852017 OCZ851978:OCZ852017 OMV851978:OMV852017 OWR851978:OWR852017 PGN851978:PGN852017 PQJ851978:PQJ852017 QAF851978:QAF852017 QKB851978:QKB852017 QTX851978:QTX852017 RDT851978:RDT852017 RNP851978:RNP852017 RXL851978:RXL852017 SHH851978:SHH852017 SRD851978:SRD852017 TAZ851978:TAZ852017 TKV851978:TKV852017 TUR851978:TUR852017 UEN851978:UEN852017 UOJ851978:UOJ852017 UYF851978:UYF852017 VIB851978:VIB852017 VRX851978:VRX852017 WBT851978:WBT852017 WLP851978:WLP852017 WVL851978:WVL852017 D917514:D917553 IZ917514:IZ917553 SV917514:SV917553 ACR917514:ACR917553 AMN917514:AMN917553 AWJ917514:AWJ917553 BGF917514:BGF917553 BQB917514:BQB917553 BZX917514:BZX917553 CJT917514:CJT917553 CTP917514:CTP917553 DDL917514:DDL917553 DNH917514:DNH917553 DXD917514:DXD917553 EGZ917514:EGZ917553 EQV917514:EQV917553 FAR917514:FAR917553 FKN917514:FKN917553 FUJ917514:FUJ917553 GEF917514:GEF917553 GOB917514:GOB917553 GXX917514:GXX917553 HHT917514:HHT917553 HRP917514:HRP917553 IBL917514:IBL917553 ILH917514:ILH917553 IVD917514:IVD917553 JEZ917514:JEZ917553 JOV917514:JOV917553 JYR917514:JYR917553 KIN917514:KIN917553 KSJ917514:KSJ917553 LCF917514:LCF917553 LMB917514:LMB917553 LVX917514:LVX917553 MFT917514:MFT917553 MPP917514:MPP917553 MZL917514:MZL917553 NJH917514:NJH917553 NTD917514:NTD917553 OCZ917514:OCZ917553 OMV917514:OMV917553 OWR917514:OWR917553 PGN917514:PGN917553 PQJ917514:PQJ917553 QAF917514:QAF917553 QKB917514:QKB917553 QTX917514:QTX917553 RDT917514:RDT917553 RNP917514:RNP917553 RXL917514:RXL917553 SHH917514:SHH917553 SRD917514:SRD917553 TAZ917514:TAZ917553 TKV917514:TKV917553 TUR917514:TUR917553 UEN917514:UEN917553 UOJ917514:UOJ917553 UYF917514:UYF917553 VIB917514:VIB917553 VRX917514:VRX917553 WBT917514:WBT917553 WLP917514:WLP917553 WVL917514:WVL917553 D983050:D983089 IZ983050:IZ983089 SV983050:SV983089 ACR983050:ACR983089 AMN983050:AMN983089 AWJ983050:AWJ983089 BGF983050:BGF983089 BQB983050:BQB983089 BZX983050:BZX983089 CJT983050:CJT983089 CTP983050:CTP983089 DDL983050:DDL983089 DNH983050:DNH983089 DXD983050:DXD983089 EGZ983050:EGZ983089 EQV983050:EQV983089 FAR983050:FAR983089 FKN983050:FKN983089 FUJ983050:FUJ983089 GEF983050:GEF983089 GOB983050:GOB983089 GXX983050:GXX983089 HHT983050:HHT983089 HRP983050:HRP983089 IBL983050:IBL983089 ILH983050:ILH983089 IVD983050:IVD983089 JEZ983050:JEZ983089 JOV983050:JOV983089 JYR983050:JYR983089 KIN983050:KIN983089 KSJ983050:KSJ983089 LCF983050:LCF983089 LMB983050:LMB983089 LVX983050:LVX983089 MFT983050:MFT983089 MPP983050:MPP983089 MZL983050:MZL983089 NJH983050:NJH983089 NTD983050:NTD983089 OCZ983050:OCZ983089 OMV983050:OMV983089 OWR983050:OWR983089 PGN983050:PGN983089 PQJ983050:PQJ983089 QAF983050:QAF983089 QKB983050:QKB983089 QTX983050:QTX983089 RDT983050:RDT983089 RNP983050:RNP983089 RXL983050:RXL983089 SHH983050:SHH983089 SRD983050:SRD983089 TAZ983050:TAZ983089 TKV983050:TKV983089 TUR983050:TUR983089 UEN983050:UEN983089 UOJ983050:UOJ983089 UYF983050:UYF983089 VIB983050:VIB983089 VRX983050:VRX983089 WBT983050:WBT983089 WLP983050:WLP983089 WVL983050:WVL983089" xr:uid="{00000000-0002-0000-0500-000002000000}">
      <formula1>$AN$2:$AN$6</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AO104"/>
  <sheetViews>
    <sheetView view="pageBreakPreview" zoomScale="85" zoomScaleNormal="100" zoomScaleSheetLayoutView="85" workbookViewId="0">
      <selection activeCell="B1" sqref="B1"/>
    </sheetView>
  </sheetViews>
  <sheetFormatPr defaultColWidth="10.25" defaultRowHeight="13.5"/>
  <cols>
    <col min="1" max="1" width="1" style="45" customWidth="1"/>
    <col min="2" max="2" width="12.5" style="45" customWidth="1"/>
    <col min="3" max="3" width="3.5" style="45" customWidth="1"/>
    <col min="4" max="4" width="5.125" style="45" customWidth="1"/>
    <col min="5" max="5" width="12" style="45" customWidth="1"/>
    <col min="6" max="38" width="3.75" style="45" customWidth="1"/>
    <col min="39" max="39" width="6.125" style="45" customWidth="1"/>
    <col min="40" max="40" width="5.875" style="45" customWidth="1"/>
    <col min="41" max="41" width="6.375" style="45" customWidth="1"/>
    <col min="42" max="42" width="1.25" style="45" customWidth="1"/>
    <col min="43" max="257" width="10.25" style="45"/>
    <col min="258" max="258" width="12.5" style="45" customWidth="1"/>
    <col min="259" max="259" width="3.5" style="45" customWidth="1"/>
    <col min="260" max="260" width="5.125" style="45" customWidth="1"/>
    <col min="261" max="261" width="12" style="45" customWidth="1"/>
    <col min="262" max="294" width="3.75" style="45" customWidth="1"/>
    <col min="295" max="295" width="6.125" style="45" customWidth="1"/>
    <col min="296" max="296" width="5.875" style="45" customWidth="1"/>
    <col min="297" max="297" width="6.375" style="45" customWidth="1"/>
    <col min="298" max="513" width="10.25" style="45"/>
    <col min="514" max="514" width="12.5" style="45" customWidth="1"/>
    <col min="515" max="515" width="3.5" style="45" customWidth="1"/>
    <col min="516" max="516" width="5.125" style="45" customWidth="1"/>
    <col min="517" max="517" width="12" style="45" customWidth="1"/>
    <col min="518" max="550" width="3.75" style="45" customWidth="1"/>
    <col min="551" max="551" width="6.125" style="45" customWidth="1"/>
    <col min="552" max="552" width="5.875" style="45" customWidth="1"/>
    <col min="553" max="553" width="6.375" style="45" customWidth="1"/>
    <col min="554" max="769" width="10.25" style="45"/>
    <col min="770" max="770" width="12.5" style="45" customWidth="1"/>
    <col min="771" max="771" width="3.5" style="45" customWidth="1"/>
    <col min="772" max="772" width="5.125" style="45" customWidth="1"/>
    <col min="773" max="773" width="12" style="45" customWidth="1"/>
    <col min="774" max="806" width="3.75" style="45" customWidth="1"/>
    <col min="807" max="807" width="6.125" style="45" customWidth="1"/>
    <col min="808" max="808" width="5.875" style="45" customWidth="1"/>
    <col min="809" max="809" width="6.375" style="45" customWidth="1"/>
    <col min="810" max="1025" width="10.25" style="45"/>
    <col min="1026" max="1026" width="12.5" style="45" customWidth="1"/>
    <col min="1027" max="1027" width="3.5" style="45" customWidth="1"/>
    <col min="1028" max="1028" width="5.125" style="45" customWidth="1"/>
    <col min="1029" max="1029" width="12" style="45" customWidth="1"/>
    <col min="1030" max="1062" width="3.75" style="45" customWidth="1"/>
    <col min="1063" max="1063" width="6.125" style="45" customWidth="1"/>
    <col min="1064" max="1064" width="5.875" style="45" customWidth="1"/>
    <col min="1065" max="1065" width="6.375" style="45" customWidth="1"/>
    <col min="1066" max="1281" width="10.25" style="45"/>
    <col min="1282" max="1282" width="12.5" style="45" customWidth="1"/>
    <col min="1283" max="1283" width="3.5" style="45" customWidth="1"/>
    <col min="1284" max="1284" width="5.125" style="45" customWidth="1"/>
    <col min="1285" max="1285" width="12" style="45" customWidth="1"/>
    <col min="1286" max="1318" width="3.75" style="45" customWidth="1"/>
    <col min="1319" max="1319" width="6.125" style="45" customWidth="1"/>
    <col min="1320" max="1320" width="5.875" style="45" customWidth="1"/>
    <col min="1321" max="1321" width="6.375" style="45" customWidth="1"/>
    <col min="1322" max="1537" width="10.25" style="45"/>
    <col min="1538" max="1538" width="12.5" style="45" customWidth="1"/>
    <col min="1539" max="1539" width="3.5" style="45" customWidth="1"/>
    <col min="1540" max="1540" width="5.125" style="45" customWidth="1"/>
    <col min="1541" max="1541" width="12" style="45" customWidth="1"/>
    <col min="1542" max="1574" width="3.75" style="45" customWidth="1"/>
    <col min="1575" max="1575" width="6.125" style="45" customWidth="1"/>
    <col min="1576" max="1576" width="5.875" style="45" customWidth="1"/>
    <col min="1577" max="1577" width="6.375" style="45" customWidth="1"/>
    <col min="1578" max="1793" width="10.25" style="45"/>
    <col min="1794" max="1794" width="12.5" style="45" customWidth="1"/>
    <col min="1795" max="1795" width="3.5" style="45" customWidth="1"/>
    <col min="1796" max="1796" width="5.125" style="45" customWidth="1"/>
    <col min="1797" max="1797" width="12" style="45" customWidth="1"/>
    <col min="1798" max="1830" width="3.75" style="45" customWidth="1"/>
    <col min="1831" max="1831" width="6.125" style="45" customWidth="1"/>
    <col min="1832" max="1832" width="5.875" style="45" customWidth="1"/>
    <col min="1833" max="1833" width="6.375" style="45" customWidth="1"/>
    <col min="1834" max="2049" width="10.25" style="45"/>
    <col min="2050" max="2050" width="12.5" style="45" customWidth="1"/>
    <col min="2051" max="2051" width="3.5" style="45" customWidth="1"/>
    <col min="2052" max="2052" width="5.125" style="45" customWidth="1"/>
    <col min="2053" max="2053" width="12" style="45" customWidth="1"/>
    <col min="2054" max="2086" width="3.75" style="45" customWidth="1"/>
    <col min="2087" max="2087" width="6.125" style="45" customWidth="1"/>
    <col min="2088" max="2088" width="5.875" style="45" customWidth="1"/>
    <col min="2089" max="2089" width="6.375" style="45" customWidth="1"/>
    <col min="2090" max="2305" width="10.25" style="45"/>
    <col min="2306" max="2306" width="12.5" style="45" customWidth="1"/>
    <col min="2307" max="2307" width="3.5" style="45" customWidth="1"/>
    <col min="2308" max="2308" width="5.125" style="45" customWidth="1"/>
    <col min="2309" max="2309" width="12" style="45" customWidth="1"/>
    <col min="2310" max="2342" width="3.75" style="45" customWidth="1"/>
    <col min="2343" max="2343" width="6.125" style="45" customWidth="1"/>
    <col min="2344" max="2344" width="5.875" style="45" customWidth="1"/>
    <col min="2345" max="2345" width="6.375" style="45" customWidth="1"/>
    <col min="2346" max="2561" width="10.25" style="45"/>
    <col min="2562" max="2562" width="12.5" style="45" customWidth="1"/>
    <col min="2563" max="2563" width="3.5" style="45" customWidth="1"/>
    <col min="2564" max="2564" width="5.125" style="45" customWidth="1"/>
    <col min="2565" max="2565" width="12" style="45" customWidth="1"/>
    <col min="2566" max="2598" width="3.75" style="45" customWidth="1"/>
    <col min="2599" max="2599" width="6.125" style="45" customWidth="1"/>
    <col min="2600" max="2600" width="5.875" style="45" customWidth="1"/>
    <col min="2601" max="2601" width="6.375" style="45" customWidth="1"/>
    <col min="2602" max="2817" width="10.25" style="45"/>
    <col min="2818" max="2818" width="12.5" style="45" customWidth="1"/>
    <col min="2819" max="2819" width="3.5" style="45" customWidth="1"/>
    <col min="2820" max="2820" width="5.125" style="45" customWidth="1"/>
    <col min="2821" max="2821" width="12" style="45" customWidth="1"/>
    <col min="2822" max="2854" width="3.75" style="45" customWidth="1"/>
    <col min="2855" max="2855" width="6.125" style="45" customWidth="1"/>
    <col min="2856" max="2856" width="5.875" style="45" customWidth="1"/>
    <col min="2857" max="2857" width="6.375" style="45" customWidth="1"/>
    <col min="2858" max="3073" width="10.25" style="45"/>
    <col min="3074" max="3074" width="12.5" style="45" customWidth="1"/>
    <col min="3075" max="3075" width="3.5" style="45" customWidth="1"/>
    <col min="3076" max="3076" width="5.125" style="45" customWidth="1"/>
    <col min="3077" max="3077" width="12" style="45" customWidth="1"/>
    <col min="3078" max="3110" width="3.75" style="45" customWidth="1"/>
    <col min="3111" max="3111" width="6.125" style="45" customWidth="1"/>
    <col min="3112" max="3112" width="5.875" style="45" customWidth="1"/>
    <col min="3113" max="3113" width="6.375" style="45" customWidth="1"/>
    <col min="3114" max="3329" width="10.25" style="45"/>
    <col min="3330" max="3330" width="12.5" style="45" customWidth="1"/>
    <col min="3331" max="3331" width="3.5" style="45" customWidth="1"/>
    <col min="3332" max="3332" width="5.125" style="45" customWidth="1"/>
    <col min="3333" max="3333" width="12" style="45" customWidth="1"/>
    <col min="3334" max="3366" width="3.75" style="45" customWidth="1"/>
    <col min="3367" max="3367" width="6.125" style="45" customWidth="1"/>
    <col min="3368" max="3368" width="5.875" style="45" customWidth="1"/>
    <col min="3369" max="3369" width="6.375" style="45" customWidth="1"/>
    <col min="3370" max="3585" width="10.25" style="45"/>
    <col min="3586" max="3586" width="12.5" style="45" customWidth="1"/>
    <col min="3587" max="3587" width="3.5" style="45" customWidth="1"/>
    <col min="3588" max="3588" width="5.125" style="45" customWidth="1"/>
    <col min="3589" max="3589" width="12" style="45" customWidth="1"/>
    <col min="3590" max="3622" width="3.75" style="45" customWidth="1"/>
    <col min="3623" max="3623" width="6.125" style="45" customWidth="1"/>
    <col min="3624" max="3624" width="5.875" style="45" customWidth="1"/>
    <col min="3625" max="3625" width="6.375" style="45" customWidth="1"/>
    <col min="3626" max="3841" width="10.25" style="45"/>
    <col min="3842" max="3842" width="12.5" style="45" customWidth="1"/>
    <col min="3843" max="3843" width="3.5" style="45" customWidth="1"/>
    <col min="3844" max="3844" width="5.125" style="45" customWidth="1"/>
    <col min="3845" max="3845" width="12" style="45" customWidth="1"/>
    <col min="3846" max="3878" width="3.75" style="45" customWidth="1"/>
    <col min="3879" max="3879" width="6.125" style="45" customWidth="1"/>
    <col min="3880" max="3880" width="5.875" style="45" customWidth="1"/>
    <col min="3881" max="3881" width="6.375" style="45" customWidth="1"/>
    <col min="3882" max="4097" width="10.25" style="45"/>
    <col min="4098" max="4098" width="12.5" style="45" customWidth="1"/>
    <col min="4099" max="4099" width="3.5" style="45" customWidth="1"/>
    <col min="4100" max="4100" width="5.125" style="45" customWidth="1"/>
    <col min="4101" max="4101" width="12" style="45" customWidth="1"/>
    <col min="4102" max="4134" width="3.75" style="45" customWidth="1"/>
    <col min="4135" max="4135" width="6.125" style="45" customWidth="1"/>
    <col min="4136" max="4136" width="5.875" style="45" customWidth="1"/>
    <col min="4137" max="4137" width="6.375" style="45" customWidth="1"/>
    <col min="4138" max="4353" width="10.25" style="45"/>
    <col min="4354" max="4354" width="12.5" style="45" customWidth="1"/>
    <col min="4355" max="4355" width="3.5" style="45" customWidth="1"/>
    <col min="4356" max="4356" width="5.125" style="45" customWidth="1"/>
    <col min="4357" max="4357" width="12" style="45" customWidth="1"/>
    <col min="4358" max="4390" width="3.75" style="45" customWidth="1"/>
    <col min="4391" max="4391" width="6.125" style="45" customWidth="1"/>
    <col min="4392" max="4392" width="5.875" style="45" customWidth="1"/>
    <col min="4393" max="4393" width="6.375" style="45" customWidth="1"/>
    <col min="4394" max="4609" width="10.25" style="45"/>
    <col min="4610" max="4610" width="12.5" style="45" customWidth="1"/>
    <col min="4611" max="4611" width="3.5" style="45" customWidth="1"/>
    <col min="4612" max="4612" width="5.125" style="45" customWidth="1"/>
    <col min="4613" max="4613" width="12" style="45" customWidth="1"/>
    <col min="4614" max="4646" width="3.75" style="45" customWidth="1"/>
    <col min="4647" max="4647" width="6.125" style="45" customWidth="1"/>
    <col min="4648" max="4648" width="5.875" style="45" customWidth="1"/>
    <col min="4649" max="4649" width="6.375" style="45" customWidth="1"/>
    <col min="4650" max="4865" width="10.25" style="45"/>
    <col min="4866" max="4866" width="12.5" style="45" customWidth="1"/>
    <col min="4867" max="4867" width="3.5" style="45" customWidth="1"/>
    <col min="4868" max="4868" width="5.125" style="45" customWidth="1"/>
    <col min="4869" max="4869" width="12" style="45" customWidth="1"/>
    <col min="4870" max="4902" width="3.75" style="45" customWidth="1"/>
    <col min="4903" max="4903" width="6.125" style="45" customWidth="1"/>
    <col min="4904" max="4904" width="5.875" style="45" customWidth="1"/>
    <col min="4905" max="4905" width="6.375" style="45" customWidth="1"/>
    <col min="4906" max="5121" width="10.25" style="45"/>
    <col min="5122" max="5122" width="12.5" style="45" customWidth="1"/>
    <col min="5123" max="5123" width="3.5" style="45" customWidth="1"/>
    <col min="5124" max="5124" width="5.125" style="45" customWidth="1"/>
    <col min="5125" max="5125" width="12" style="45" customWidth="1"/>
    <col min="5126" max="5158" width="3.75" style="45" customWidth="1"/>
    <col min="5159" max="5159" width="6.125" style="45" customWidth="1"/>
    <col min="5160" max="5160" width="5.875" style="45" customWidth="1"/>
    <col min="5161" max="5161" width="6.375" style="45" customWidth="1"/>
    <col min="5162" max="5377" width="10.25" style="45"/>
    <col min="5378" max="5378" width="12.5" style="45" customWidth="1"/>
    <col min="5379" max="5379" width="3.5" style="45" customWidth="1"/>
    <col min="5380" max="5380" width="5.125" style="45" customWidth="1"/>
    <col min="5381" max="5381" width="12" style="45" customWidth="1"/>
    <col min="5382" max="5414" width="3.75" style="45" customWidth="1"/>
    <col min="5415" max="5415" width="6.125" style="45" customWidth="1"/>
    <col min="5416" max="5416" width="5.875" style="45" customWidth="1"/>
    <col min="5417" max="5417" width="6.375" style="45" customWidth="1"/>
    <col min="5418" max="5633" width="10.25" style="45"/>
    <col min="5634" max="5634" width="12.5" style="45" customWidth="1"/>
    <col min="5635" max="5635" width="3.5" style="45" customWidth="1"/>
    <col min="5636" max="5636" width="5.125" style="45" customWidth="1"/>
    <col min="5637" max="5637" width="12" style="45" customWidth="1"/>
    <col min="5638" max="5670" width="3.75" style="45" customWidth="1"/>
    <col min="5671" max="5671" width="6.125" style="45" customWidth="1"/>
    <col min="5672" max="5672" width="5.875" style="45" customWidth="1"/>
    <col min="5673" max="5673" width="6.375" style="45" customWidth="1"/>
    <col min="5674" max="5889" width="10.25" style="45"/>
    <col min="5890" max="5890" width="12.5" style="45" customWidth="1"/>
    <col min="5891" max="5891" width="3.5" style="45" customWidth="1"/>
    <col min="5892" max="5892" width="5.125" style="45" customWidth="1"/>
    <col min="5893" max="5893" width="12" style="45" customWidth="1"/>
    <col min="5894" max="5926" width="3.75" style="45" customWidth="1"/>
    <col min="5927" max="5927" width="6.125" style="45" customWidth="1"/>
    <col min="5928" max="5928" width="5.875" style="45" customWidth="1"/>
    <col min="5929" max="5929" width="6.375" style="45" customWidth="1"/>
    <col min="5930" max="6145" width="10.25" style="45"/>
    <col min="6146" max="6146" width="12.5" style="45" customWidth="1"/>
    <col min="6147" max="6147" width="3.5" style="45" customWidth="1"/>
    <col min="6148" max="6148" width="5.125" style="45" customWidth="1"/>
    <col min="6149" max="6149" width="12" style="45" customWidth="1"/>
    <col min="6150" max="6182" width="3.75" style="45" customWidth="1"/>
    <col min="6183" max="6183" width="6.125" style="45" customWidth="1"/>
    <col min="6184" max="6184" width="5.875" style="45" customWidth="1"/>
    <col min="6185" max="6185" width="6.375" style="45" customWidth="1"/>
    <col min="6186" max="6401" width="10.25" style="45"/>
    <col min="6402" max="6402" width="12.5" style="45" customWidth="1"/>
    <col min="6403" max="6403" width="3.5" style="45" customWidth="1"/>
    <col min="6404" max="6404" width="5.125" style="45" customWidth="1"/>
    <col min="6405" max="6405" width="12" style="45" customWidth="1"/>
    <col min="6406" max="6438" width="3.75" style="45" customWidth="1"/>
    <col min="6439" max="6439" width="6.125" style="45" customWidth="1"/>
    <col min="6440" max="6440" width="5.875" style="45" customWidth="1"/>
    <col min="6441" max="6441" width="6.375" style="45" customWidth="1"/>
    <col min="6442" max="6657" width="10.25" style="45"/>
    <col min="6658" max="6658" width="12.5" style="45" customWidth="1"/>
    <col min="6659" max="6659" width="3.5" style="45" customWidth="1"/>
    <col min="6660" max="6660" width="5.125" style="45" customWidth="1"/>
    <col min="6661" max="6661" width="12" style="45" customWidth="1"/>
    <col min="6662" max="6694" width="3.75" style="45" customWidth="1"/>
    <col min="6695" max="6695" width="6.125" style="45" customWidth="1"/>
    <col min="6696" max="6696" width="5.875" style="45" customWidth="1"/>
    <col min="6697" max="6697" width="6.375" style="45" customWidth="1"/>
    <col min="6698" max="6913" width="10.25" style="45"/>
    <col min="6914" max="6914" width="12.5" style="45" customWidth="1"/>
    <col min="6915" max="6915" width="3.5" style="45" customWidth="1"/>
    <col min="6916" max="6916" width="5.125" style="45" customWidth="1"/>
    <col min="6917" max="6917" width="12" style="45" customWidth="1"/>
    <col min="6918" max="6950" width="3.75" style="45" customWidth="1"/>
    <col min="6951" max="6951" width="6.125" style="45" customWidth="1"/>
    <col min="6952" max="6952" width="5.875" style="45" customWidth="1"/>
    <col min="6953" max="6953" width="6.375" style="45" customWidth="1"/>
    <col min="6954" max="7169" width="10.25" style="45"/>
    <col min="7170" max="7170" width="12.5" style="45" customWidth="1"/>
    <col min="7171" max="7171" width="3.5" style="45" customWidth="1"/>
    <col min="7172" max="7172" width="5.125" style="45" customWidth="1"/>
    <col min="7173" max="7173" width="12" style="45" customWidth="1"/>
    <col min="7174" max="7206" width="3.75" style="45" customWidth="1"/>
    <col min="7207" max="7207" width="6.125" style="45" customWidth="1"/>
    <col min="7208" max="7208" width="5.875" style="45" customWidth="1"/>
    <col min="7209" max="7209" width="6.375" style="45" customWidth="1"/>
    <col min="7210" max="7425" width="10.25" style="45"/>
    <col min="7426" max="7426" width="12.5" style="45" customWidth="1"/>
    <col min="7427" max="7427" width="3.5" style="45" customWidth="1"/>
    <col min="7428" max="7428" width="5.125" style="45" customWidth="1"/>
    <col min="7429" max="7429" width="12" style="45" customWidth="1"/>
    <col min="7430" max="7462" width="3.75" style="45" customWidth="1"/>
    <col min="7463" max="7463" width="6.125" style="45" customWidth="1"/>
    <col min="7464" max="7464" width="5.875" style="45" customWidth="1"/>
    <col min="7465" max="7465" width="6.375" style="45" customWidth="1"/>
    <col min="7466" max="7681" width="10.25" style="45"/>
    <col min="7682" max="7682" width="12.5" style="45" customWidth="1"/>
    <col min="7683" max="7683" width="3.5" style="45" customWidth="1"/>
    <col min="7684" max="7684" width="5.125" style="45" customWidth="1"/>
    <col min="7685" max="7685" width="12" style="45" customWidth="1"/>
    <col min="7686" max="7718" width="3.75" style="45" customWidth="1"/>
    <col min="7719" max="7719" width="6.125" style="45" customWidth="1"/>
    <col min="7720" max="7720" width="5.875" style="45" customWidth="1"/>
    <col min="7721" max="7721" width="6.375" style="45" customWidth="1"/>
    <col min="7722" max="7937" width="10.25" style="45"/>
    <col min="7938" max="7938" width="12.5" style="45" customWidth="1"/>
    <col min="7939" max="7939" width="3.5" style="45" customWidth="1"/>
    <col min="7940" max="7940" width="5.125" style="45" customWidth="1"/>
    <col min="7941" max="7941" width="12" style="45" customWidth="1"/>
    <col min="7942" max="7974" width="3.75" style="45" customWidth="1"/>
    <col min="7975" max="7975" width="6.125" style="45" customWidth="1"/>
    <col min="7976" max="7976" width="5.875" style="45" customWidth="1"/>
    <col min="7977" max="7977" width="6.375" style="45" customWidth="1"/>
    <col min="7978" max="8193" width="10.25" style="45"/>
    <col min="8194" max="8194" width="12.5" style="45" customWidth="1"/>
    <col min="8195" max="8195" width="3.5" style="45" customWidth="1"/>
    <col min="8196" max="8196" width="5.125" style="45" customWidth="1"/>
    <col min="8197" max="8197" width="12" style="45" customWidth="1"/>
    <col min="8198" max="8230" width="3.75" style="45" customWidth="1"/>
    <col min="8231" max="8231" width="6.125" style="45" customWidth="1"/>
    <col min="8232" max="8232" width="5.875" style="45" customWidth="1"/>
    <col min="8233" max="8233" width="6.375" style="45" customWidth="1"/>
    <col min="8234" max="8449" width="10.25" style="45"/>
    <col min="8450" max="8450" width="12.5" style="45" customWidth="1"/>
    <col min="8451" max="8451" width="3.5" style="45" customWidth="1"/>
    <col min="8452" max="8452" width="5.125" style="45" customWidth="1"/>
    <col min="8453" max="8453" width="12" style="45" customWidth="1"/>
    <col min="8454" max="8486" width="3.75" style="45" customWidth="1"/>
    <col min="8487" max="8487" width="6.125" style="45" customWidth="1"/>
    <col min="8488" max="8488" width="5.875" style="45" customWidth="1"/>
    <col min="8489" max="8489" width="6.375" style="45" customWidth="1"/>
    <col min="8490" max="8705" width="10.25" style="45"/>
    <col min="8706" max="8706" width="12.5" style="45" customWidth="1"/>
    <col min="8707" max="8707" width="3.5" style="45" customWidth="1"/>
    <col min="8708" max="8708" width="5.125" style="45" customWidth="1"/>
    <col min="8709" max="8709" width="12" style="45" customWidth="1"/>
    <col min="8710" max="8742" width="3.75" style="45" customWidth="1"/>
    <col min="8743" max="8743" width="6.125" style="45" customWidth="1"/>
    <col min="8744" max="8744" width="5.875" style="45" customWidth="1"/>
    <col min="8745" max="8745" width="6.375" style="45" customWidth="1"/>
    <col min="8746" max="8961" width="10.25" style="45"/>
    <col min="8962" max="8962" width="12.5" style="45" customWidth="1"/>
    <col min="8963" max="8963" width="3.5" style="45" customWidth="1"/>
    <col min="8964" max="8964" width="5.125" style="45" customWidth="1"/>
    <col min="8965" max="8965" width="12" style="45" customWidth="1"/>
    <col min="8966" max="8998" width="3.75" style="45" customWidth="1"/>
    <col min="8999" max="8999" width="6.125" style="45" customWidth="1"/>
    <col min="9000" max="9000" width="5.875" style="45" customWidth="1"/>
    <col min="9001" max="9001" width="6.375" style="45" customWidth="1"/>
    <col min="9002" max="9217" width="10.25" style="45"/>
    <col min="9218" max="9218" width="12.5" style="45" customWidth="1"/>
    <col min="9219" max="9219" width="3.5" style="45" customWidth="1"/>
    <col min="9220" max="9220" width="5.125" style="45" customWidth="1"/>
    <col min="9221" max="9221" width="12" style="45" customWidth="1"/>
    <col min="9222" max="9254" width="3.75" style="45" customWidth="1"/>
    <col min="9255" max="9255" width="6.125" style="45" customWidth="1"/>
    <col min="9256" max="9256" width="5.875" style="45" customWidth="1"/>
    <col min="9257" max="9257" width="6.375" style="45" customWidth="1"/>
    <col min="9258" max="9473" width="10.25" style="45"/>
    <col min="9474" max="9474" width="12.5" style="45" customWidth="1"/>
    <col min="9475" max="9475" width="3.5" style="45" customWidth="1"/>
    <col min="9476" max="9476" width="5.125" style="45" customWidth="1"/>
    <col min="9477" max="9477" width="12" style="45" customWidth="1"/>
    <col min="9478" max="9510" width="3.75" style="45" customWidth="1"/>
    <col min="9511" max="9511" width="6.125" style="45" customWidth="1"/>
    <col min="9512" max="9512" width="5.875" style="45" customWidth="1"/>
    <col min="9513" max="9513" width="6.375" style="45" customWidth="1"/>
    <col min="9514" max="9729" width="10.25" style="45"/>
    <col min="9730" max="9730" width="12.5" style="45" customWidth="1"/>
    <col min="9731" max="9731" width="3.5" style="45" customWidth="1"/>
    <col min="9732" max="9732" width="5.125" style="45" customWidth="1"/>
    <col min="9733" max="9733" width="12" style="45" customWidth="1"/>
    <col min="9734" max="9766" width="3.75" style="45" customWidth="1"/>
    <col min="9767" max="9767" width="6.125" style="45" customWidth="1"/>
    <col min="9768" max="9768" width="5.875" style="45" customWidth="1"/>
    <col min="9769" max="9769" width="6.375" style="45" customWidth="1"/>
    <col min="9770" max="9985" width="10.25" style="45"/>
    <col min="9986" max="9986" width="12.5" style="45" customWidth="1"/>
    <col min="9987" max="9987" width="3.5" style="45" customWidth="1"/>
    <col min="9988" max="9988" width="5.125" style="45" customWidth="1"/>
    <col min="9989" max="9989" width="12" style="45" customWidth="1"/>
    <col min="9990" max="10022" width="3.75" style="45" customWidth="1"/>
    <col min="10023" max="10023" width="6.125" style="45" customWidth="1"/>
    <col min="10024" max="10024" width="5.875" style="45" customWidth="1"/>
    <col min="10025" max="10025" width="6.375" style="45" customWidth="1"/>
    <col min="10026" max="10241" width="10.25" style="45"/>
    <col min="10242" max="10242" width="12.5" style="45" customWidth="1"/>
    <col min="10243" max="10243" width="3.5" style="45" customWidth="1"/>
    <col min="10244" max="10244" width="5.125" style="45" customWidth="1"/>
    <col min="10245" max="10245" width="12" style="45" customWidth="1"/>
    <col min="10246" max="10278" width="3.75" style="45" customWidth="1"/>
    <col min="10279" max="10279" width="6.125" style="45" customWidth="1"/>
    <col min="10280" max="10280" width="5.875" style="45" customWidth="1"/>
    <col min="10281" max="10281" width="6.375" style="45" customWidth="1"/>
    <col min="10282" max="10497" width="10.25" style="45"/>
    <col min="10498" max="10498" width="12.5" style="45" customWidth="1"/>
    <col min="10499" max="10499" width="3.5" style="45" customWidth="1"/>
    <col min="10500" max="10500" width="5.125" style="45" customWidth="1"/>
    <col min="10501" max="10501" width="12" style="45" customWidth="1"/>
    <col min="10502" max="10534" width="3.75" style="45" customWidth="1"/>
    <col min="10535" max="10535" width="6.125" style="45" customWidth="1"/>
    <col min="10536" max="10536" width="5.875" style="45" customWidth="1"/>
    <col min="10537" max="10537" width="6.375" style="45" customWidth="1"/>
    <col min="10538" max="10753" width="10.25" style="45"/>
    <col min="10754" max="10754" width="12.5" style="45" customWidth="1"/>
    <col min="10755" max="10755" width="3.5" style="45" customWidth="1"/>
    <col min="10756" max="10756" width="5.125" style="45" customWidth="1"/>
    <col min="10757" max="10757" width="12" style="45" customWidth="1"/>
    <col min="10758" max="10790" width="3.75" style="45" customWidth="1"/>
    <col min="10791" max="10791" width="6.125" style="45" customWidth="1"/>
    <col min="10792" max="10792" width="5.875" style="45" customWidth="1"/>
    <col min="10793" max="10793" width="6.375" style="45" customWidth="1"/>
    <col min="10794" max="11009" width="10.25" style="45"/>
    <col min="11010" max="11010" width="12.5" style="45" customWidth="1"/>
    <col min="11011" max="11011" width="3.5" style="45" customWidth="1"/>
    <col min="11012" max="11012" width="5.125" style="45" customWidth="1"/>
    <col min="11013" max="11013" width="12" style="45" customWidth="1"/>
    <col min="11014" max="11046" width="3.75" style="45" customWidth="1"/>
    <col min="11047" max="11047" width="6.125" style="45" customWidth="1"/>
    <col min="11048" max="11048" width="5.875" style="45" customWidth="1"/>
    <col min="11049" max="11049" width="6.375" style="45" customWidth="1"/>
    <col min="11050" max="11265" width="10.25" style="45"/>
    <col min="11266" max="11266" width="12.5" style="45" customWidth="1"/>
    <col min="11267" max="11267" width="3.5" style="45" customWidth="1"/>
    <col min="11268" max="11268" width="5.125" style="45" customWidth="1"/>
    <col min="11269" max="11269" width="12" style="45" customWidth="1"/>
    <col min="11270" max="11302" width="3.75" style="45" customWidth="1"/>
    <col min="11303" max="11303" width="6.125" style="45" customWidth="1"/>
    <col min="11304" max="11304" width="5.875" style="45" customWidth="1"/>
    <col min="11305" max="11305" width="6.375" style="45" customWidth="1"/>
    <col min="11306" max="11521" width="10.25" style="45"/>
    <col min="11522" max="11522" width="12.5" style="45" customWidth="1"/>
    <col min="11523" max="11523" width="3.5" style="45" customWidth="1"/>
    <col min="11524" max="11524" width="5.125" style="45" customWidth="1"/>
    <col min="11525" max="11525" width="12" style="45" customWidth="1"/>
    <col min="11526" max="11558" width="3.75" style="45" customWidth="1"/>
    <col min="11559" max="11559" width="6.125" style="45" customWidth="1"/>
    <col min="11560" max="11560" width="5.875" style="45" customWidth="1"/>
    <col min="11561" max="11561" width="6.375" style="45" customWidth="1"/>
    <col min="11562" max="11777" width="10.25" style="45"/>
    <col min="11778" max="11778" width="12.5" style="45" customWidth="1"/>
    <col min="11779" max="11779" width="3.5" style="45" customWidth="1"/>
    <col min="11780" max="11780" width="5.125" style="45" customWidth="1"/>
    <col min="11781" max="11781" width="12" style="45" customWidth="1"/>
    <col min="11782" max="11814" width="3.75" style="45" customWidth="1"/>
    <col min="11815" max="11815" width="6.125" style="45" customWidth="1"/>
    <col min="11816" max="11816" width="5.875" style="45" customWidth="1"/>
    <col min="11817" max="11817" width="6.375" style="45" customWidth="1"/>
    <col min="11818" max="12033" width="10.25" style="45"/>
    <col min="12034" max="12034" width="12.5" style="45" customWidth="1"/>
    <col min="12035" max="12035" width="3.5" style="45" customWidth="1"/>
    <col min="12036" max="12036" width="5.125" style="45" customWidth="1"/>
    <col min="12037" max="12037" width="12" style="45" customWidth="1"/>
    <col min="12038" max="12070" width="3.75" style="45" customWidth="1"/>
    <col min="12071" max="12071" width="6.125" style="45" customWidth="1"/>
    <col min="12072" max="12072" width="5.875" style="45" customWidth="1"/>
    <col min="12073" max="12073" width="6.375" style="45" customWidth="1"/>
    <col min="12074" max="12289" width="10.25" style="45"/>
    <col min="12290" max="12290" width="12.5" style="45" customWidth="1"/>
    <col min="12291" max="12291" width="3.5" style="45" customWidth="1"/>
    <col min="12292" max="12292" width="5.125" style="45" customWidth="1"/>
    <col min="12293" max="12293" width="12" style="45" customWidth="1"/>
    <col min="12294" max="12326" width="3.75" style="45" customWidth="1"/>
    <col min="12327" max="12327" width="6.125" style="45" customWidth="1"/>
    <col min="12328" max="12328" width="5.875" style="45" customWidth="1"/>
    <col min="12329" max="12329" width="6.375" style="45" customWidth="1"/>
    <col min="12330" max="12545" width="10.25" style="45"/>
    <col min="12546" max="12546" width="12.5" style="45" customWidth="1"/>
    <col min="12547" max="12547" width="3.5" style="45" customWidth="1"/>
    <col min="12548" max="12548" width="5.125" style="45" customWidth="1"/>
    <col min="12549" max="12549" width="12" style="45" customWidth="1"/>
    <col min="12550" max="12582" width="3.75" style="45" customWidth="1"/>
    <col min="12583" max="12583" width="6.125" style="45" customWidth="1"/>
    <col min="12584" max="12584" width="5.875" style="45" customWidth="1"/>
    <col min="12585" max="12585" width="6.375" style="45" customWidth="1"/>
    <col min="12586" max="12801" width="10.25" style="45"/>
    <col min="12802" max="12802" width="12.5" style="45" customWidth="1"/>
    <col min="12803" max="12803" width="3.5" style="45" customWidth="1"/>
    <col min="12804" max="12804" width="5.125" style="45" customWidth="1"/>
    <col min="12805" max="12805" width="12" style="45" customWidth="1"/>
    <col min="12806" max="12838" width="3.75" style="45" customWidth="1"/>
    <col min="12839" max="12839" width="6.125" style="45" customWidth="1"/>
    <col min="12840" max="12840" width="5.875" style="45" customWidth="1"/>
    <col min="12841" max="12841" width="6.375" style="45" customWidth="1"/>
    <col min="12842" max="13057" width="10.25" style="45"/>
    <col min="13058" max="13058" width="12.5" style="45" customWidth="1"/>
    <col min="13059" max="13059" width="3.5" style="45" customWidth="1"/>
    <col min="13060" max="13060" width="5.125" style="45" customWidth="1"/>
    <col min="13061" max="13061" width="12" style="45" customWidth="1"/>
    <col min="13062" max="13094" width="3.75" style="45" customWidth="1"/>
    <col min="13095" max="13095" width="6.125" style="45" customWidth="1"/>
    <col min="13096" max="13096" width="5.875" style="45" customWidth="1"/>
    <col min="13097" max="13097" width="6.375" style="45" customWidth="1"/>
    <col min="13098" max="13313" width="10.25" style="45"/>
    <col min="13314" max="13314" width="12.5" style="45" customWidth="1"/>
    <col min="13315" max="13315" width="3.5" style="45" customWidth="1"/>
    <col min="13316" max="13316" width="5.125" style="45" customWidth="1"/>
    <col min="13317" max="13317" width="12" style="45" customWidth="1"/>
    <col min="13318" max="13350" width="3.75" style="45" customWidth="1"/>
    <col min="13351" max="13351" width="6.125" style="45" customWidth="1"/>
    <col min="13352" max="13352" width="5.875" style="45" customWidth="1"/>
    <col min="13353" max="13353" width="6.375" style="45" customWidth="1"/>
    <col min="13354" max="13569" width="10.25" style="45"/>
    <col min="13570" max="13570" width="12.5" style="45" customWidth="1"/>
    <col min="13571" max="13571" width="3.5" style="45" customWidth="1"/>
    <col min="13572" max="13572" width="5.125" style="45" customWidth="1"/>
    <col min="13573" max="13573" width="12" style="45" customWidth="1"/>
    <col min="13574" max="13606" width="3.75" style="45" customWidth="1"/>
    <col min="13607" max="13607" width="6.125" style="45" customWidth="1"/>
    <col min="13608" max="13608" width="5.875" style="45" customWidth="1"/>
    <col min="13609" max="13609" width="6.375" style="45" customWidth="1"/>
    <col min="13610" max="13825" width="10.25" style="45"/>
    <col min="13826" max="13826" width="12.5" style="45" customWidth="1"/>
    <col min="13827" max="13827" width="3.5" style="45" customWidth="1"/>
    <col min="13828" max="13828" width="5.125" style="45" customWidth="1"/>
    <col min="13829" max="13829" width="12" style="45" customWidth="1"/>
    <col min="13830" max="13862" width="3.75" style="45" customWidth="1"/>
    <col min="13863" max="13863" width="6.125" style="45" customWidth="1"/>
    <col min="13864" max="13864" width="5.875" style="45" customWidth="1"/>
    <col min="13865" max="13865" width="6.375" style="45" customWidth="1"/>
    <col min="13866" max="14081" width="10.25" style="45"/>
    <col min="14082" max="14082" width="12.5" style="45" customWidth="1"/>
    <col min="14083" max="14083" width="3.5" style="45" customWidth="1"/>
    <col min="14084" max="14084" width="5.125" style="45" customWidth="1"/>
    <col min="14085" max="14085" width="12" style="45" customWidth="1"/>
    <col min="14086" max="14118" width="3.75" style="45" customWidth="1"/>
    <col min="14119" max="14119" width="6.125" style="45" customWidth="1"/>
    <col min="14120" max="14120" width="5.875" style="45" customWidth="1"/>
    <col min="14121" max="14121" width="6.375" style="45" customWidth="1"/>
    <col min="14122" max="14337" width="10.25" style="45"/>
    <col min="14338" max="14338" width="12.5" style="45" customWidth="1"/>
    <col min="14339" max="14339" width="3.5" style="45" customWidth="1"/>
    <col min="14340" max="14340" width="5.125" style="45" customWidth="1"/>
    <col min="14341" max="14341" width="12" style="45" customWidth="1"/>
    <col min="14342" max="14374" width="3.75" style="45" customWidth="1"/>
    <col min="14375" max="14375" width="6.125" style="45" customWidth="1"/>
    <col min="14376" max="14376" width="5.875" style="45" customWidth="1"/>
    <col min="14377" max="14377" width="6.375" style="45" customWidth="1"/>
    <col min="14378" max="14593" width="10.25" style="45"/>
    <col min="14594" max="14594" width="12.5" style="45" customWidth="1"/>
    <col min="14595" max="14595" width="3.5" style="45" customWidth="1"/>
    <col min="14596" max="14596" width="5.125" style="45" customWidth="1"/>
    <col min="14597" max="14597" width="12" style="45" customWidth="1"/>
    <col min="14598" max="14630" width="3.75" style="45" customWidth="1"/>
    <col min="14631" max="14631" width="6.125" style="45" customWidth="1"/>
    <col min="14632" max="14632" width="5.875" style="45" customWidth="1"/>
    <col min="14633" max="14633" width="6.375" style="45" customWidth="1"/>
    <col min="14634" max="14849" width="10.25" style="45"/>
    <col min="14850" max="14850" width="12.5" style="45" customWidth="1"/>
    <col min="14851" max="14851" width="3.5" style="45" customWidth="1"/>
    <col min="14852" max="14852" width="5.125" style="45" customWidth="1"/>
    <col min="14853" max="14853" width="12" style="45" customWidth="1"/>
    <col min="14854" max="14886" width="3.75" style="45" customWidth="1"/>
    <col min="14887" max="14887" width="6.125" style="45" customWidth="1"/>
    <col min="14888" max="14888" width="5.875" style="45" customWidth="1"/>
    <col min="14889" max="14889" width="6.375" style="45" customWidth="1"/>
    <col min="14890" max="15105" width="10.25" style="45"/>
    <col min="15106" max="15106" width="12.5" style="45" customWidth="1"/>
    <col min="15107" max="15107" width="3.5" style="45" customWidth="1"/>
    <col min="15108" max="15108" width="5.125" style="45" customWidth="1"/>
    <col min="15109" max="15109" width="12" style="45" customWidth="1"/>
    <col min="15110" max="15142" width="3.75" style="45" customWidth="1"/>
    <col min="15143" max="15143" width="6.125" style="45" customWidth="1"/>
    <col min="15144" max="15144" width="5.875" style="45" customWidth="1"/>
    <col min="15145" max="15145" width="6.375" style="45" customWidth="1"/>
    <col min="15146" max="15361" width="10.25" style="45"/>
    <col min="15362" max="15362" width="12.5" style="45" customWidth="1"/>
    <col min="15363" max="15363" width="3.5" style="45" customWidth="1"/>
    <col min="15364" max="15364" width="5.125" style="45" customWidth="1"/>
    <col min="15365" max="15365" width="12" style="45" customWidth="1"/>
    <col min="15366" max="15398" width="3.75" style="45" customWidth="1"/>
    <col min="15399" max="15399" width="6.125" style="45" customWidth="1"/>
    <col min="15400" max="15400" width="5.875" style="45" customWidth="1"/>
    <col min="15401" max="15401" width="6.375" style="45" customWidth="1"/>
    <col min="15402" max="15617" width="10.25" style="45"/>
    <col min="15618" max="15618" width="12.5" style="45" customWidth="1"/>
    <col min="15619" max="15619" width="3.5" style="45" customWidth="1"/>
    <col min="15620" max="15620" width="5.125" style="45" customWidth="1"/>
    <col min="15621" max="15621" width="12" style="45" customWidth="1"/>
    <col min="15622" max="15654" width="3.75" style="45" customWidth="1"/>
    <col min="15655" max="15655" width="6.125" style="45" customWidth="1"/>
    <col min="15656" max="15656" width="5.875" style="45" customWidth="1"/>
    <col min="15657" max="15657" width="6.375" style="45" customWidth="1"/>
    <col min="15658" max="15873" width="10.25" style="45"/>
    <col min="15874" max="15874" width="12.5" style="45" customWidth="1"/>
    <col min="15875" max="15875" width="3.5" style="45" customWidth="1"/>
    <col min="15876" max="15876" width="5.125" style="45" customWidth="1"/>
    <col min="15877" max="15877" width="12" style="45" customWidth="1"/>
    <col min="15878" max="15910" width="3.75" style="45" customWidth="1"/>
    <col min="15911" max="15911" width="6.125" style="45" customWidth="1"/>
    <col min="15912" max="15912" width="5.875" style="45" customWidth="1"/>
    <col min="15913" max="15913" width="6.375" style="45" customWidth="1"/>
    <col min="15914" max="16129" width="10.25" style="45"/>
    <col min="16130" max="16130" width="12.5" style="45" customWidth="1"/>
    <col min="16131" max="16131" width="3.5" style="45" customWidth="1"/>
    <col min="16132" max="16132" width="5.125" style="45" customWidth="1"/>
    <col min="16133" max="16133" width="12" style="45" customWidth="1"/>
    <col min="16134" max="16166" width="3.75" style="45" customWidth="1"/>
    <col min="16167" max="16167" width="6.125" style="45" customWidth="1"/>
    <col min="16168" max="16168" width="5.875" style="45" customWidth="1"/>
    <col min="16169" max="16169" width="6.375" style="45" customWidth="1"/>
    <col min="16170" max="16384" width="10.25" style="45"/>
  </cols>
  <sheetData>
    <row r="1" spans="2:41" ht="18.75">
      <c r="B1" s="86" t="s">
        <v>278</v>
      </c>
    </row>
    <row r="3" spans="2:41" ht="18.75" customHeight="1">
      <c r="B3" s="46" t="s">
        <v>310</v>
      </c>
      <c r="L3" s="47" t="s">
        <v>1098</v>
      </c>
      <c r="M3" s="48"/>
      <c r="N3" s="48"/>
      <c r="P3" s="49"/>
      <c r="Q3" s="50"/>
      <c r="R3" s="50"/>
      <c r="S3" s="50"/>
      <c r="T3" s="50"/>
      <c r="AA3" s="51" t="s">
        <v>393</v>
      </c>
      <c r="AB3" s="163"/>
      <c r="AF3" s="52"/>
      <c r="AO3" s="51" t="s">
        <v>311</v>
      </c>
    </row>
    <row r="4" spans="2:41" ht="18.75" customHeight="1">
      <c r="B4" s="53" t="s">
        <v>279</v>
      </c>
      <c r="C4" s="54"/>
      <c r="D4" s="54"/>
      <c r="E4" s="54"/>
      <c r="F4" s="54"/>
      <c r="G4" s="54"/>
      <c r="H4" s="54"/>
      <c r="I4" s="54"/>
      <c r="J4" s="54"/>
      <c r="K4" s="54"/>
      <c r="L4" s="54"/>
      <c r="M4" s="54"/>
      <c r="N4" s="54"/>
      <c r="O4" s="54"/>
      <c r="P4" s="54"/>
      <c r="Q4" s="54"/>
      <c r="R4" s="54"/>
      <c r="S4" s="54"/>
      <c r="T4" s="54"/>
      <c r="U4" s="54"/>
      <c r="V4" s="54"/>
      <c r="W4" s="54"/>
      <c r="X4" s="54"/>
      <c r="Y4" s="54"/>
      <c r="AA4" s="51" t="s">
        <v>394</v>
      </c>
      <c r="AB4" s="163"/>
      <c r="AF4" s="52"/>
      <c r="AO4" s="51" t="s">
        <v>311</v>
      </c>
    </row>
    <row r="5" spans="2:41" ht="18.75" customHeight="1">
      <c r="B5" s="55"/>
      <c r="C5" s="56"/>
      <c r="D5" s="56"/>
      <c r="E5" s="56"/>
      <c r="L5" s="47"/>
      <c r="M5" s="48"/>
      <c r="N5" s="48"/>
      <c r="P5" s="49"/>
      <c r="Q5" s="50"/>
      <c r="R5" s="50"/>
      <c r="S5" s="50"/>
      <c r="T5" s="50"/>
      <c r="AA5" s="55" t="s">
        <v>395</v>
      </c>
      <c r="AB5" s="164"/>
      <c r="AC5" s="56"/>
      <c r="AD5" s="56"/>
      <c r="AE5" s="56"/>
      <c r="AF5" s="56"/>
      <c r="AG5" s="56"/>
      <c r="AH5" s="56"/>
      <c r="AI5" s="56"/>
      <c r="AJ5" s="56"/>
      <c r="AK5" s="56"/>
      <c r="AL5" s="56"/>
      <c r="AM5" s="56"/>
      <c r="AN5" s="56"/>
    </row>
    <row r="6" spans="2:41" ht="18.75" customHeight="1" thickBot="1">
      <c r="B6" s="55" t="s">
        <v>400</v>
      </c>
      <c r="C6" s="57"/>
      <c r="D6" s="57"/>
      <c r="E6" s="56"/>
      <c r="F6" s="56"/>
      <c r="G6" s="56"/>
      <c r="H6" s="56"/>
      <c r="I6" s="56"/>
      <c r="J6" s="58"/>
      <c r="K6" s="58"/>
      <c r="L6" s="58"/>
      <c r="M6" s="58"/>
      <c r="N6" s="58"/>
      <c r="O6" s="58"/>
      <c r="P6" s="58"/>
      <c r="Q6" s="56"/>
      <c r="R6" s="56"/>
      <c r="S6" s="55"/>
      <c r="T6" s="56"/>
      <c r="U6" s="56"/>
      <c r="V6" s="56"/>
      <c r="W6" s="56"/>
      <c r="X6" s="55"/>
      <c r="Y6" s="56"/>
      <c r="Z6" s="56"/>
      <c r="AA6" s="55" t="s">
        <v>307</v>
      </c>
      <c r="AB6" s="164"/>
      <c r="AC6" s="56"/>
      <c r="AD6" s="56"/>
      <c r="AE6" s="56"/>
      <c r="AF6" s="56"/>
      <c r="AG6" s="56"/>
      <c r="AH6" s="56"/>
      <c r="AI6" s="56"/>
      <c r="AJ6" s="56"/>
      <c r="AK6" s="56"/>
      <c r="AL6" s="56"/>
      <c r="AM6" s="56"/>
      <c r="AN6" s="56"/>
      <c r="AO6" s="51"/>
    </row>
    <row r="7" spans="2:41" ht="18.75" customHeight="1">
      <c r="B7" s="59"/>
      <c r="C7" s="60" t="s">
        <v>312</v>
      </c>
      <c r="D7" s="1039" t="s">
        <v>313</v>
      </c>
      <c r="E7" s="61"/>
      <c r="F7" s="1042" t="s">
        <v>314</v>
      </c>
      <c r="G7" s="1043"/>
      <c r="H7" s="1043"/>
      <c r="I7" s="1043"/>
      <c r="J7" s="1043"/>
      <c r="K7" s="1043"/>
      <c r="L7" s="1044"/>
      <c r="M7" s="1042" t="s">
        <v>315</v>
      </c>
      <c r="N7" s="1043"/>
      <c r="O7" s="1043"/>
      <c r="P7" s="1043"/>
      <c r="Q7" s="1043"/>
      <c r="R7" s="1043"/>
      <c r="S7" s="1044"/>
      <c r="T7" s="1042" t="s">
        <v>316</v>
      </c>
      <c r="U7" s="1043"/>
      <c r="V7" s="1043"/>
      <c r="W7" s="1043"/>
      <c r="X7" s="1043"/>
      <c r="Y7" s="1043"/>
      <c r="Z7" s="1044"/>
      <c r="AA7" s="1042" t="s">
        <v>317</v>
      </c>
      <c r="AB7" s="1043"/>
      <c r="AC7" s="1043"/>
      <c r="AD7" s="1043"/>
      <c r="AE7" s="1043"/>
      <c r="AF7" s="1043"/>
      <c r="AG7" s="1045"/>
      <c r="AH7" s="1046" t="s">
        <v>267</v>
      </c>
      <c r="AI7" s="1047"/>
      <c r="AJ7" s="1047"/>
      <c r="AK7" s="1047"/>
      <c r="AL7" s="1048"/>
      <c r="AM7" s="62" t="s">
        <v>268</v>
      </c>
      <c r="AN7" s="63" t="s">
        <v>269</v>
      </c>
      <c r="AO7" s="63" t="s">
        <v>270</v>
      </c>
    </row>
    <row r="8" spans="2:41" ht="18" customHeight="1">
      <c r="B8" s="64" t="s">
        <v>271</v>
      </c>
      <c r="C8" s="65" t="s">
        <v>280</v>
      </c>
      <c r="D8" s="1040"/>
      <c r="E8" s="66" t="s">
        <v>272</v>
      </c>
      <c r="F8" s="67">
        <v>1</v>
      </c>
      <c r="G8" s="68">
        <v>2</v>
      </c>
      <c r="H8" s="68">
        <v>3</v>
      </c>
      <c r="I8" s="68">
        <v>4</v>
      </c>
      <c r="J8" s="68">
        <v>5</v>
      </c>
      <c r="K8" s="68">
        <v>6</v>
      </c>
      <c r="L8" s="69">
        <v>7</v>
      </c>
      <c r="M8" s="67">
        <v>8</v>
      </c>
      <c r="N8" s="68">
        <v>9</v>
      </c>
      <c r="O8" s="68">
        <v>10</v>
      </c>
      <c r="P8" s="68">
        <v>11</v>
      </c>
      <c r="Q8" s="68">
        <v>12</v>
      </c>
      <c r="R8" s="68">
        <v>13</v>
      </c>
      <c r="S8" s="68">
        <v>14</v>
      </c>
      <c r="T8" s="67">
        <v>15</v>
      </c>
      <c r="U8" s="68">
        <v>16</v>
      </c>
      <c r="V8" s="68">
        <v>17</v>
      </c>
      <c r="W8" s="68">
        <v>18</v>
      </c>
      <c r="X8" s="68">
        <v>19</v>
      </c>
      <c r="Y8" s="68">
        <v>20</v>
      </c>
      <c r="Z8" s="68">
        <v>21</v>
      </c>
      <c r="AA8" s="67">
        <v>22</v>
      </c>
      <c r="AB8" s="68">
        <v>23</v>
      </c>
      <c r="AC8" s="68">
        <v>24</v>
      </c>
      <c r="AD8" s="68">
        <v>25</v>
      </c>
      <c r="AE8" s="68">
        <v>26</v>
      </c>
      <c r="AF8" s="68">
        <v>27</v>
      </c>
      <c r="AG8" s="68">
        <v>28</v>
      </c>
      <c r="AH8" s="1049"/>
      <c r="AI8" s="1050"/>
      <c r="AJ8" s="1050"/>
      <c r="AK8" s="1050"/>
      <c r="AL8" s="1051"/>
      <c r="AM8" s="70"/>
      <c r="AN8" s="71" t="s">
        <v>273</v>
      </c>
      <c r="AO8" s="72" t="s">
        <v>274</v>
      </c>
    </row>
    <row r="9" spans="2:41" ht="18" customHeight="1" thickBot="1">
      <c r="B9" s="73"/>
      <c r="C9" s="74"/>
      <c r="D9" s="1041"/>
      <c r="E9" s="75"/>
      <c r="F9" s="165" t="s">
        <v>281</v>
      </c>
      <c r="G9" s="165" t="s">
        <v>282</v>
      </c>
      <c r="H9" s="165" t="s">
        <v>283</v>
      </c>
      <c r="I9" s="165" t="s">
        <v>284</v>
      </c>
      <c r="J9" s="165" t="s">
        <v>285</v>
      </c>
      <c r="K9" s="165" t="s">
        <v>286</v>
      </c>
      <c r="L9" s="166" t="s">
        <v>287</v>
      </c>
      <c r="M9" s="167" t="s">
        <v>281</v>
      </c>
      <c r="N9" s="165" t="s">
        <v>282</v>
      </c>
      <c r="O9" s="165" t="s">
        <v>283</v>
      </c>
      <c r="P9" s="165" t="s">
        <v>284</v>
      </c>
      <c r="Q9" s="165" t="s">
        <v>285</v>
      </c>
      <c r="R9" s="165" t="s">
        <v>286</v>
      </c>
      <c r="S9" s="165" t="s">
        <v>287</v>
      </c>
      <c r="T9" s="167" t="s">
        <v>281</v>
      </c>
      <c r="U9" s="165" t="s">
        <v>282</v>
      </c>
      <c r="V9" s="165" t="s">
        <v>283</v>
      </c>
      <c r="W9" s="165" t="s">
        <v>284</v>
      </c>
      <c r="X9" s="165" t="s">
        <v>285</v>
      </c>
      <c r="Y9" s="165" t="s">
        <v>286</v>
      </c>
      <c r="Z9" s="165" t="s">
        <v>287</v>
      </c>
      <c r="AA9" s="167" t="s">
        <v>281</v>
      </c>
      <c r="AB9" s="165" t="s">
        <v>282</v>
      </c>
      <c r="AC9" s="165" t="s">
        <v>283</v>
      </c>
      <c r="AD9" s="165" t="s">
        <v>284</v>
      </c>
      <c r="AE9" s="165" t="s">
        <v>285</v>
      </c>
      <c r="AF9" s="165" t="s">
        <v>286</v>
      </c>
      <c r="AG9" s="165" t="s">
        <v>287</v>
      </c>
      <c r="AH9" s="76" t="s">
        <v>318</v>
      </c>
      <c r="AI9" s="77" t="s">
        <v>319</v>
      </c>
      <c r="AJ9" s="77" t="s">
        <v>320</v>
      </c>
      <c r="AK9" s="78" t="s">
        <v>321</v>
      </c>
      <c r="AL9" s="79" t="s">
        <v>322</v>
      </c>
      <c r="AM9" s="80" t="s">
        <v>275</v>
      </c>
      <c r="AN9" s="81" t="s">
        <v>276</v>
      </c>
      <c r="AO9" s="82" t="s">
        <v>277</v>
      </c>
    </row>
    <row r="10" spans="2:41" ht="18" customHeight="1">
      <c r="B10" s="111" t="s">
        <v>323</v>
      </c>
      <c r="C10" s="112" t="s">
        <v>324</v>
      </c>
      <c r="D10" s="113"/>
      <c r="E10" s="114" t="s">
        <v>325</v>
      </c>
      <c r="F10" s="87"/>
      <c r="G10" s="112" t="s">
        <v>319</v>
      </c>
      <c r="H10" s="112" t="s">
        <v>319</v>
      </c>
      <c r="I10" s="112" t="s">
        <v>319</v>
      </c>
      <c r="J10" s="112" t="s">
        <v>319</v>
      </c>
      <c r="K10" s="112" t="s">
        <v>319</v>
      </c>
      <c r="L10" s="88"/>
      <c r="M10" s="87"/>
      <c r="N10" s="112" t="s">
        <v>319</v>
      </c>
      <c r="O10" s="112" t="s">
        <v>319</v>
      </c>
      <c r="P10" s="112" t="s">
        <v>319</v>
      </c>
      <c r="Q10" s="112" t="s">
        <v>319</v>
      </c>
      <c r="R10" s="112" t="s">
        <v>319</v>
      </c>
      <c r="S10" s="88"/>
      <c r="T10" s="87"/>
      <c r="U10" s="112" t="s">
        <v>319</v>
      </c>
      <c r="V10" s="112" t="s">
        <v>319</v>
      </c>
      <c r="W10" s="112" t="s">
        <v>319</v>
      </c>
      <c r="X10" s="112" t="s">
        <v>319</v>
      </c>
      <c r="Y10" s="112" t="s">
        <v>319</v>
      </c>
      <c r="Z10" s="88"/>
      <c r="AA10" s="89"/>
      <c r="AB10" s="112" t="s">
        <v>319</v>
      </c>
      <c r="AC10" s="112" t="s">
        <v>319</v>
      </c>
      <c r="AD10" s="112" t="s">
        <v>319</v>
      </c>
      <c r="AE10" s="112" t="s">
        <v>319</v>
      </c>
      <c r="AF10" s="112" t="s">
        <v>319</v>
      </c>
      <c r="AG10" s="88"/>
      <c r="AH10" s="90"/>
      <c r="AI10" s="115">
        <v>20</v>
      </c>
      <c r="AJ10" s="91"/>
      <c r="AK10" s="92"/>
      <c r="AL10" s="93"/>
      <c r="AM10" s="116">
        <v>160</v>
      </c>
      <c r="AN10" s="117">
        <v>40</v>
      </c>
      <c r="AO10" s="118">
        <v>1</v>
      </c>
    </row>
    <row r="11" spans="2:41" ht="18" customHeight="1">
      <c r="B11" s="111" t="s">
        <v>326</v>
      </c>
      <c r="C11" s="112" t="s">
        <v>327</v>
      </c>
      <c r="D11" s="113"/>
      <c r="E11" s="114" t="s">
        <v>328</v>
      </c>
      <c r="F11" s="112" t="s">
        <v>319</v>
      </c>
      <c r="G11" s="112"/>
      <c r="H11" s="119"/>
      <c r="I11" s="112" t="s">
        <v>319</v>
      </c>
      <c r="J11" s="112" t="s">
        <v>319</v>
      </c>
      <c r="K11" s="112" t="s">
        <v>319</v>
      </c>
      <c r="L11" s="112" t="s">
        <v>319</v>
      </c>
      <c r="M11" s="120" t="s">
        <v>319</v>
      </c>
      <c r="N11" s="112"/>
      <c r="O11" s="119"/>
      <c r="P11" s="112" t="s">
        <v>319</v>
      </c>
      <c r="Q11" s="112" t="s">
        <v>319</v>
      </c>
      <c r="R11" s="112" t="s">
        <v>319</v>
      </c>
      <c r="S11" s="112" t="s">
        <v>319</v>
      </c>
      <c r="T11" s="120" t="s">
        <v>319</v>
      </c>
      <c r="U11" s="112"/>
      <c r="V11" s="119"/>
      <c r="W11" s="112" t="s">
        <v>319</v>
      </c>
      <c r="X11" s="112" t="s">
        <v>319</v>
      </c>
      <c r="Y11" s="112" t="s">
        <v>319</v>
      </c>
      <c r="Z11" s="112" t="s">
        <v>319</v>
      </c>
      <c r="AA11" s="120" t="s">
        <v>319</v>
      </c>
      <c r="AB11" s="112"/>
      <c r="AC11" s="119"/>
      <c r="AD11" s="112" t="s">
        <v>319</v>
      </c>
      <c r="AE11" s="112" t="s">
        <v>319</v>
      </c>
      <c r="AF11" s="112" t="s">
        <v>319</v>
      </c>
      <c r="AG11" s="112" t="s">
        <v>319</v>
      </c>
      <c r="AH11" s="121"/>
      <c r="AI11" s="122">
        <v>20</v>
      </c>
      <c r="AJ11" s="122"/>
      <c r="AK11" s="123"/>
      <c r="AL11" s="124"/>
      <c r="AM11" s="125">
        <v>160</v>
      </c>
      <c r="AN11" s="126">
        <v>40</v>
      </c>
      <c r="AO11" s="118">
        <v>1</v>
      </c>
    </row>
    <row r="12" spans="2:41" ht="18" customHeight="1">
      <c r="B12" s="111" t="s">
        <v>288</v>
      </c>
      <c r="C12" s="112" t="s">
        <v>324</v>
      </c>
      <c r="D12" s="113"/>
      <c r="E12" s="114" t="s">
        <v>329</v>
      </c>
      <c r="F12" s="112" t="s">
        <v>319</v>
      </c>
      <c r="G12" s="112"/>
      <c r="H12" s="112" t="s">
        <v>319</v>
      </c>
      <c r="I12" s="112" t="s">
        <v>319</v>
      </c>
      <c r="J12" s="112" t="s">
        <v>319</v>
      </c>
      <c r="K12" s="112"/>
      <c r="L12" s="113" t="s">
        <v>319</v>
      </c>
      <c r="M12" s="120" t="s">
        <v>319</v>
      </c>
      <c r="N12" s="112"/>
      <c r="O12" s="112" t="s">
        <v>319</v>
      </c>
      <c r="P12" s="112" t="s">
        <v>319</v>
      </c>
      <c r="Q12" s="112" t="s">
        <v>319</v>
      </c>
      <c r="R12" s="112"/>
      <c r="S12" s="112" t="s">
        <v>319</v>
      </c>
      <c r="T12" s="120" t="s">
        <v>319</v>
      </c>
      <c r="U12" s="112"/>
      <c r="V12" s="112" t="s">
        <v>319</v>
      </c>
      <c r="W12" s="112" t="s">
        <v>319</v>
      </c>
      <c r="X12" s="112" t="s">
        <v>319</v>
      </c>
      <c r="Y12" s="112"/>
      <c r="Z12" s="112" t="s">
        <v>319</v>
      </c>
      <c r="AA12" s="120" t="s">
        <v>319</v>
      </c>
      <c r="AB12" s="112"/>
      <c r="AC12" s="112" t="s">
        <v>319</v>
      </c>
      <c r="AD12" s="112" t="s">
        <v>319</v>
      </c>
      <c r="AE12" s="112" t="s">
        <v>319</v>
      </c>
      <c r="AF12" s="112"/>
      <c r="AG12" s="112" t="s">
        <v>319</v>
      </c>
      <c r="AH12" s="121"/>
      <c r="AI12" s="122">
        <v>20</v>
      </c>
      <c r="AJ12" s="122"/>
      <c r="AK12" s="123"/>
      <c r="AL12" s="124"/>
      <c r="AM12" s="127">
        <v>160</v>
      </c>
      <c r="AN12" s="128">
        <v>40</v>
      </c>
      <c r="AO12" s="118">
        <v>1</v>
      </c>
    </row>
    <row r="13" spans="2:41" ht="18" customHeight="1">
      <c r="B13" s="111" t="s">
        <v>330</v>
      </c>
      <c r="C13" s="112" t="s">
        <v>324</v>
      </c>
      <c r="D13" s="113"/>
      <c r="E13" s="114" t="s">
        <v>329</v>
      </c>
      <c r="F13" s="129"/>
      <c r="G13" s="112" t="s">
        <v>319</v>
      </c>
      <c r="H13" s="112" t="s">
        <v>319</v>
      </c>
      <c r="I13" s="112" t="s">
        <v>319</v>
      </c>
      <c r="J13" s="112" t="s">
        <v>319</v>
      </c>
      <c r="K13" s="112" t="s">
        <v>319</v>
      </c>
      <c r="L13" s="130"/>
      <c r="M13" s="129"/>
      <c r="N13" s="112" t="s">
        <v>319</v>
      </c>
      <c r="O13" s="112" t="s">
        <v>319</v>
      </c>
      <c r="P13" s="112" t="s">
        <v>319</v>
      </c>
      <c r="Q13" s="112" t="s">
        <v>319</v>
      </c>
      <c r="R13" s="112" t="s">
        <v>319</v>
      </c>
      <c r="S13" s="130"/>
      <c r="T13" s="129"/>
      <c r="U13" s="112" t="s">
        <v>319</v>
      </c>
      <c r="V13" s="112" t="s">
        <v>319</v>
      </c>
      <c r="W13" s="112" t="s">
        <v>319</v>
      </c>
      <c r="X13" s="112" t="s">
        <v>319</v>
      </c>
      <c r="Y13" s="112" t="s">
        <v>319</v>
      </c>
      <c r="Z13" s="130"/>
      <c r="AA13" s="131"/>
      <c r="AB13" s="112" t="s">
        <v>319</v>
      </c>
      <c r="AC13" s="112" t="s">
        <v>319</v>
      </c>
      <c r="AD13" s="112" t="s">
        <v>319</v>
      </c>
      <c r="AE13" s="112" t="s">
        <v>319</v>
      </c>
      <c r="AF13" s="112" t="s">
        <v>319</v>
      </c>
      <c r="AG13" s="119"/>
      <c r="AH13" s="121"/>
      <c r="AI13" s="122">
        <v>20</v>
      </c>
      <c r="AJ13" s="122"/>
      <c r="AK13" s="123"/>
      <c r="AL13" s="124"/>
      <c r="AM13" s="127">
        <v>160</v>
      </c>
      <c r="AN13" s="128">
        <v>40</v>
      </c>
      <c r="AO13" s="118">
        <v>1</v>
      </c>
    </row>
    <row r="14" spans="2:41" ht="18" customHeight="1">
      <c r="B14" s="111" t="s">
        <v>330</v>
      </c>
      <c r="C14" s="112" t="s">
        <v>324</v>
      </c>
      <c r="D14" s="113"/>
      <c r="E14" s="114" t="s">
        <v>329</v>
      </c>
      <c r="F14" s="129" t="s">
        <v>319</v>
      </c>
      <c r="G14" s="112"/>
      <c r="H14" s="112" t="s">
        <v>319</v>
      </c>
      <c r="I14" s="112" t="s">
        <v>319</v>
      </c>
      <c r="J14" s="112" t="s">
        <v>319</v>
      </c>
      <c r="K14" s="112" t="s">
        <v>319</v>
      </c>
      <c r="L14" s="130"/>
      <c r="M14" s="129" t="s">
        <v>319</v>
      </c>
      <c r="N14" s="112" t="s">
        <v>319</v>
      </c>
      <c r="O14" s="112" t="s">
        <v>319</v>
      </c>
      <c r="P14" s="112"/>
      <c r="Q14" s="112" t="s">
        <v>319</v>
      </c>
      <c r="R14" s="112" t="s">
        <v>319</v>
      </c>
      <c r="S14" s="130" t="s">
        <v>319</v>
      </c>
      <c r="T14" s="129" t="s">
        <v>319</v>
      </c>
      <c r="U14" s="112"/>
      <c r="V14" s="112" t="s">
        <v>319</v>
      </c>
      <c r="W14" s="112" t="s">
        <v>319</v>
      </c>
      <c r="X14" s="112" t="s">
        <v>319</v>
      </c>
      <c r="Y14" s="112"/>
      <c r="Z14" s="130"/>
      <c r="AA14" s="131" t="s">
        <v>319</v>
      </c>
      <c r="AB14" s="112" t="s">
        <v>319</v>
      </c>
      <c r="AC14" s="112"/>
      <c r="AD14" s="112" t="s">
        <v>319</v>
      </c>
      <c r="AE14" s="112" t="s">
        <v>319</v>
      </c>
      <c r="AF14" s="112" t="s">
        <v>319</v>
      </c>
      <c r="AG14" s="119"/>
      <c r="AH14" s="121"/>
      <c r="AI14" s="122">
        <v>20</v>
      </c>
      <c r="AJ14" s="122"/>
      <c r="AK14" s="123"/>
      <c r="AL14" s="124"/>
      <c r="AM14" s="127">
        <v>160</v>
      </c>
      <c r="AN14" s="128">
        <v>40</v>
      </c>
      <c r="AO14" s="118">
        <v>1</v>
      </c>
    </row>
    <row r="15" spans="2:41" ht="18" customHeight="1">
      <c r="B15" s="111" t="s">
        <v>330</v>
      </c>
      <c r="C15" s="112" t="s">
        <v>331</v>
      </c>
      <c r="D15" s="113" t="s">
        <v>332</v>
      </c>
      <c r="E15" s="114" t="s">
        <v>333</v>
      </c>
      <c r="F15" s="132" t="s">
        <v>319</v>
      </c>
      <c r="G15" s="133" t="s">
        <v>319</v>
      </c>
      <c r="H15" s="133" t="s">
        <v>322</v>
      </c>
      <c r="I15" s="112"/>
      <c r="J15" s="112"/>
      <c r="K15" s="119" t="s">
        <v>322</v>
      </c>
      <c r="L15" s="134" t="s">
        <v>319</v>
      </c>
      <c r="M15" s="132" t="s">
        <v>319</v>
      </c>
      <c r="N15" s="133" t="s">
        <v>319</v>
      </c>
      <c r="O15" s="133" t="s">
        <v>319</v>
      </c>
      <c r="P15" s="112"/>
      <c r="Q15" s="112"/>
      <c r="R15" s="119" t="s">
        <v>322</v>
      </c>
      <c r="S15" s="134" t="s">
        <v>319</v>
      </c>
      <c r="T15" s="132" t="s">
        <v>319</v>
      </c>
      <c r="U15" s="133" t="s">
        <v>319</v>
      </c>
      <c r="V15" s="133" t="s">
        <v>322</v>
      </c>
      <c r="W15" s="112"/>
      <c r="X15" s="112"/>
      <c r="Y15" s="119" t="s">
        <v>319</v>
      </c>
      <c r="Z15" s="134" t="s">
        <v>319</v>
      </c>
      <c r="AA15" s="132" t="s">
        <v>319</v>
      </c>
      <c r="AB15" s="133" t="s">
        <v>319</v>
      </c>
      <c r="AC15" s="133"/>
      <c r="AD15" s="112" t="s">
        <v>322</v>
      </c>
      <c r="AE15" s="112" t="s">
        <v>322</v>
      </c>
      <c r="AF15" s="119"/>
      <c r="AG15" s="134" t="s">
        <v>319</v>
      </c>
      <c r="AH15" s="121"/>
      <c r="AI15" s="122">
        <v>14</v>
      </c>
      <c r="AJ15" s="122"/>
      <c r="AK15" s="123"/>
      <c r="AL15" s="124">
        <v>6</v>
      </c>
      <c r="AM15" s="127">
        <v>148</v>
      </c>
      <c r="AN15" s="128">
        <v>37</v>
      </c>
      <c r="AO15" s="135">
        <v>0.9</v>
      </c>
    </row>
    <row r="16" spans="2:41" ht="18" customHeight="1">
      <c r="B16" s="111" t="s">
        <v>330</v>
      </c>
      <c r="C16" s="112" t="s">
        <v>334</v>
      </c>
      <c r="D16" s="113"/>
      <c r="E16" s="114" t="s">
        <v>329</v>
      </c>
      <c r="F16" s="119" t="s">
        <v>335</v>
      </c>
      <c r="G16" s="133"/>
      <c r="H16" s="133"/>
      <c r="I16" s="133"/>
      <c r="J16" s="112" t="s">
        <v>336</v>
      </c>
      <c r="K16" s="112" t="s">
        <v>336</v>
      </c>
      <c r="L16" s="134" t="s">
        <v>335</v>
      </c>
      <c r="M16" s="129" t="s">
        <v>335</v>
      </c>
      <c r="N16" s="133"/>
      <c r="O16" s="133"/>
      <c r="P16" s="133"/>
      <c r="Q16" s="112" t="s">
        <v>336</v>
      </c>
      <c r="R16" s="112" t="s">
        <v>336</v>
      </c>
      <c r="S16" s="134" t="s">
        <v>335</v>
      </c>
      <c r="T16" s="129" t="s">
        <v>335</v>
      </c>
      <c r="U16" s="133"/>
      <c r="V16" s="133"/>
      <c r="W16" s="133"/>
      <c r="X16" s="112" t="s">
        <v>336</v>
      </c>
      <c r="Y16" s="112"/>
      <c r="Z16" s="134" t="s">
        <v>335</v>
      </c>
      <c r="AA16" s="129" t="s">
        <v>335</v>
      </c>
      <c r="AB16" s="133"/>
      <c r="AC16" s="133"/>
      <c r="AD16" s="133"/>
      <c r="AE16" s="112" t="s">
        <v>336</v>
      </c>
      <c r="AF16" s="112" t="s">
        <v>336</v>
      </c>
      <c r="AG16" s="134" t="s">
        <v>335</v>
      </c>
      <c r="AH16" s="121"/>
      <c r="AI16" s="122">
        <v>8</v>
      </c>
      <c r="AJ16" s="122">
        <v>8</v>
      </c>
      <c r="AK16" s="123"/>
      <c r="AL16" s="124"/>
      <c r="AM16" s="127">
        <v>80</v>
      </c>
      <c r="AN16" s="128">
        <v>20</v>
      </c>
      <c r="AO16" s="135">
        <v>0.5</v>
      </c>
    </row>
    <row r="17" spans="2:41" ht="18" customHeight="1">
      <c r="B17" s="111" t="s">
        <v>289</v>
      </c>
      <c r="C17" s="136"/>
      <c r="D17" s="137"/>
      <c r="E17" s="114"/>
      <c r="F17" s="129"/>
      <c r="G17" s="112"/>
      <c r="H17" s="112"/>
      <c r="I17" s="112"/>
      <c r="J17" s="112"/>
      <c r="K17" s="112"/>
      <c r="L17" s="130"/>
      <c r="M17" s="129"/>
      <c r="N17" s="112"/>
      <c r="O17" s="112"/>
      <c r="P17" s="112"/>
      <c r="Q17" s="112"/>
      <c r="R17" s="112"/>
      <c r="S17" s="130"/>
      <c r="T17" s="129"/>
      <c r="U17" s="112"/>
      <c r="V17" s="112"/>
      <c r="W17" s="112"/>
      <c r="X17" s="112"/>
      <c r="Y17" s="112"/>
      <c r="Z17" s="130"/>
      <c r="AA17" s="131"/>
      <c r="AB17" s="112"/>
      <c r="AC17" s="112"/>
      <c r="AD17" s="112"/>
      <c r="AE17" s="112"/>
      <c r="AF17" s="112"/>
      <c r="AG17" s="119"/>
      <c r="AH17" s="121"/>
      <c r="AI17" s="122"/>
      <c r="AJ17" s="122"/>
      <c r="AK17" s="123"/>
      <c r="AL17" s="124"/>
      <c r="AM17" s="127">
        <v>640</v>
      </c>
      <c r="AN17" s="128">
        <v>160</v>
      </c>
      <c r="AO17" s="138">
        <v>4.4000000000000004</v>
      </c>
    </row>
    <row r="18" spans="2:41" ht="18" customHeight="1">
      <c r="B18" s="139" t="s">
        <v>290</v>
      </c>
      <c r="C18" s="112" t="s">
        <v>337</v>
      </c>
      <c r="D18" s="113"/>
      <c r="E18" s="114" t="s">
        <v>338</v>
      </c>
      <c r="F18" s="112"/>
      <c r="G18" s="112" t="s">
        <v>339</v>
      </c>
      <c r="H18" s="112" t="s">
        <v>339</v>
      </c>
      <c r="I18" s="112" t="s">
        <v>339</v>
      </c>
      <c r="J18" s="112" t="s">
        <v>339</v>
      </c>
      <c r="K18" s="112" t="s">
        <v>339</v>
      </c>
      <c r="L18" s="94"/>
      <c r="M18" s="112"/>
      <c r="N18" s="112" t="s">
        <v>339</v>
      </c>
      <c r="O18" s="112" t="s">
        <v>339</v>
      </c>
      <c r="P18" s="112" t="s">
        <v>339</v>
      </c>
      <c r="Q18" s="112" t="s">
        <v>339</v>
      </c>
      <c r="R18" s="112" t="s">
        <v>339</v>
      </c>
      <c r="S18" s="94"/>
      <c r="T18" s="112"/>
      <c r="U18" s="112" t="s">
        <v>339</v>
      </c>
      <c r="V18" s="112" t="s">
        <v>339</v>
      </c>
      <c r="W18" s="112" t="s">
        <v>339</v>
      </c>
      <c r="X18" s="112" t="s">
        <v>339</v>
      </c>
      <c r="Y18" s="112" t="s">
        <v>339</v>
      </c>
      <c r="Z18" s="94"/>
      <c r="AA18" s="112"/>
      <c r="AB18" s="112" t="s">
        <v>339</v>
      </c>
      <c r="AC18" s="112" t="s">
        <v>339</v>
      </c>
      <c r="AD18" s="112" t="s">
        <v>339</v>
      </c>
      <c r="AE18" s="112" t="s">
        <v>339</v>
      </c>
      <c r="AF18" s="112" t="s">
        <v>339</v>
      </c>
      <c r="AG18" s="94"/>
      <c r="AH18" s="95"/>
      <c r="AI18" s="122">
        <v>20</v>
      </c>
      <c r="AJ18" s="96"/>
      <c r="AK18" s="97"/>
      <c r="AL18" s="98"/>
      <c r="AM18" s="127">
        <v>160</v>
      </c>
      <c r="AN18" s="128">
        <v>40</v>
      </c>
      <c r="AO18" s="118">
        <v>1</v>
      </c>
    </row>
    <row r="19" spans="2:41" ht="18" customHeight="1">
      <c r="B19" s="139" t="s">
        <v>340</v>
      </c>
      <c r="C19" s="112" t="s">
        <v>341</v>
      </c>
      <c r="D19" s="113" t="s">
        <v>332</v>
      </c>
      <c r="E19" s="114" t="s">
        <v>342</v>
      </c>
      <c r="F19" s="112"/>
      <c r="G19" s="112" t="s">
        <v>343</v>
      </c>
      <c r="H19" s="112" t="s">
        <v>339</v>
      </c>
      <c r="I19" s="112" t="s">
        <v>343</v>
      </c>
      <c r="J19" s="112" t="s">
        <v>343</v>
      </c>
      <c r="K19" s="112" t="s">
        <v>343</v>
      </c>
      <c r="L19" s="94"/>
      <c r="M19" s="112"/>
      <c r="N19" s="112" t="s">
        <v>339</v>
      </c>
      <c r="O19" s="112" t="s">
        <v>339</v>
      </c>
      <c r="P19" s="112" t="s">
        <v>343</v>
      </c>
      <c r="Q19" s="112" t="s">
        <v>343</v>
      </c>
      <c r="R19" s="112" t="s">
        <v>343</v>
      </c>
      <c r="S19" s="94"/>
      <c r="T19" s="112"/>
      <c r="U19" s="112" t="s">
        <v>339</v>
      </c>
      <c r="V19" s="112" t="s">
        <v>339</v>
      </c>
      <c r="W19" s="112" t="s">
        <v>343</v>
      </c>
      <c r="X19" s="112" t="s">
        <v>343</v>
      </c>
      <c r="Y19" s="112" t="s">
        <v>343</v>
      </c>
      <c r="Z19" s="94"/>
      <c r="AA19" s="112"/>
      <c r="AB19" s="112" t="s">
        <v>339</v>
      </c>
      <c r="AC19" s="112" t="s">
        <v>339</v>
      </c>
      <c r="AD19" s="112" t="s">
        <v>343</v>
      </c>
      <c r="AE19" s="112" t="s">
        <v>343</v>
      </c>
      <c r="AF19" s="112" t="s">
        <v>343</v>
      </c>
      <c r="AG19" s="94"/>
      <c r="AH19" s="95"/>
      <c r="AI19" s="122">
        <v>7</v>
      </c>
      <c r="AJ19" s="96"/>
      <c r="AK19" s="97"/>
      <c r="AL19" s="140">
        <v>13</v>
      </c>
      <c r="AM19" s="141">
        <v>134</v>
      </c>
      <c r="AN19" s="128">
        <v>33.5</v>
      </c>
      <c r="AO19" s="135">
        <v>0.8</v>
      </c>
    </row>
    <row r="20" spans="2:41" ht="18" customHeight="1">
      <c r="B20" s="139" t="s">
        <v>344</v>
      </c>
      <c r="C20" s="112" t="s">
        <v>337</v>
      </c>
      <c r="D20" s="113"/>
      <c r="E20" s="114" t="s">
        <v>338</v>
      </c>
      <c r="F20" s="112" t="s">
        <v>339</v>
      </c>
      <c r="G20" s="112"/>
      <c r="H20" s="99"/>
      <c r="I20" s="112" t="s">
        <v>339</v>
      </c>
      <c r="J20" s="112" t="s">
        <v>339</v>
      </c>
      <c r="K20" s="112" t="s">
        <v>339</v>
      </c>
      <c r="L20" s="112" t="s">
        <v>339</v>
      </c>
      <c r="M20" s="120" t="s">
        <v>339</v>
      </c>
      <c r="N20" s="112"/>
      <c r="O20" s="99"/>
      <c r="P20" s="112" t="s">
        <v>339</v>
      </c>
      <c r="Q20" s="112" t="s">
        <v>339</v>
      </c>
      <c r="R20" s="112" t="s">
        <v>339</v>
      </c>
      <c r="S20" s="112" t="s">
        <v>339</v>
      </c>
      <c r="T20" s="120" t="s">
        <v>339</v>
      </c>
      <c r="U20" s="112"/>
      <c r="V20" s="99"/>
      <c r="W20" s="112" t="s">
        <v>339</v>
      </c>
      <c r="X20" s="112" t="s">
        <v>339</v>
      </c>
      <c r="Y20" s="112" t="s">
        <v>339</v>
      </c>
      <c r="Z20" s="112" t="s">
        <v>339</v>
      </c>
      <c r="AA20" s="120" t="s">
        <v>339</v>
      </c>
      <c r="AB20" s="112"/>
      <c r="AC20" s="99"/>
      <c r="AD20" s="112" t="s">
        <v>339</v>
      </c>
      <c r="AE20" s="112" t="s">
        <v>339</v>
      </c>
      <c r="AF20" s="112" t="s">
        <v>339</v>
      </c>
      <c r="AG20" s="112" t="s">
        <v>339</v>
      </c>
      <c r="AH20" s="95"/>
      <c r="AI20" s="142">
        <v>20</v>
      </c>
      <c r="AJ20" s="96"/>
      <c r="AK20" s="97"/>
      <c r="AL20" s="98"/>
      <c r="AM20" s="125">
        <v>160</v>
      </c>
      <c r="AN20" s="126">
        <v>40</v>
      </c>
      <c r="AO20" s="118">
        <v>1</v>
      </c>
    </row>
    <row r="21" spans="2:41" ht="18" customHeight="1">
      <c r="B21" s="139" t="s">
        <v>291</v>
      </c>
      <c r="C21" s="112" t="s">
        <v>337</v>
      </c>
      <c r="D21" s="113"/>
      <c r="E21" s="114" t="s">
        <v>338</v>
      </c>
      <c r="F21" s="100"/>
      <c r="G21" s="112" t="s">
        <v>339</v>
      </c>
      <c r="H21" s="112" t="s">
        <v>339</v>
      </c>
      <c r="I21" s="112" t="s">
        <v>339</v>
      </c>
      <c r="J21" s="112" t="s">
        <v>339</v>
      </c>
      <c r="K21" s="112" t="s">
        <v>339</v>
      </c>
      <c r="L21" s="94"/>
      <c r="M21" s="100"/>
      <c r="N21" s="112" t="s">
        <v>339</v>
      </c>
      <c r="O21" s="112" t="s">
        <v>339</v>
      </c>
      <c r="P21" s="112" t="s">
        <v>339</v>
      </c>
      <c r="Q21" s="112" t="s">
        <v>339</v>
      </c>
      <c r="R21" s="112" t="s">
        <v>339</v>
      </c>
      <c r="S21" s="94"/>
      <c r="T21" s="100"/>
      <c r="U21" s="112" t="s">
        <v>339</v>
      </c>
      <c r="V21" s="112" t="s">
        <v>339</v>
      </c>
      <c r="W21" s="112" t="s">
        <v>339</v>
      </c>
      <c r="X21" s="112" t="s">
        <v>339</v>
      </c>
      <c r="Y21" s="112" t="s">
        <v>339</v>
      </c>
      <c r="Z21" s="94"/>
      <c r="AA21" s="101"/>
      <c r="AB21" s="112" t="s">
        <v>339</v>
      </c>
      <c r="AC21" s="112" t="s">
        <v>339</v>
      </c>
      <c r="AD21" s="112" t="s">
        <v>339</v>
      </c>
      <c r="AE21" s="112" t="s">
        <v>339</v>
      </c>
      <c r="AF21" s="112" t="s">
        <v>339</v>
      </c>
      <c r="AG21" s="99"/>
      <c r="AH21" s="95"/>
      <c r="AI21" s="142">
        <v>20</v>
      </c>
      <c r="AJ21" s="96"/>
      <c r="AK21" s="97"/>
      <c r="AL21" s="98"/>
      <c r="AM21" s="127">
        <v>160</v>
      </c>
      <c r="AN21" s="128">
        <v>40</v>
      </c>
      <c r="AO21" s="118">
        <v>1</v>
      </c>
    </row>
    <row r="22" spans="2:41" ht="18" customHeight="1">
      <c r="B22" s="1052"/>
      <c r="C22" s="1053"/>
      <c r="D22" s="1053"/>
      <c r="E22" s="1054"/>
      <c r="F22" s="132"/>
      <c r="G22" s="133"/>
      <c r="H22" s="133"/>
      <c r="I22" s="112"/>
      <c r="J22" s="112"/>
      <c r="K22" s="119"/>
      <c r="L22" s="134"/>
      <c r="M22" s="132"/>
      <c r="N22" s="133"/>
      <c r="O22" s="133"/>
      <c r="P22" s="112"/>
      <c r="Q22" s="112"/>
      <c r="R22" s="119"/>
      <c r="S22" s="134"/>
      <c r="T22" s="132"/>
      <c r="U22" s="133"/>
      <c r="V22" s="133"/>
      <c r="W22" s="112"/>
      <c r="X22" s="112"/>
      <c r="Y22" s="119"/>
      <c r="Z22" s="134"/>
      <c r="AA22" s="132"/>
      <c r="AB22" s="133"/>
      <c r="AC22" s="133"/>
      <c r="AD22" s="112"/>
      <c r="AE22" s="112"/>
      <c r="AF22" s="119"/>
      <c r="AG22" s="134"/>
      <c r="AH22" s="121"/>
      <c r="AI22" s="122"/>
      <c r="AJ22" s="122"/>
      <c r="AK22" s="123"/>
      <c r="AL22" s="124"/>
      <c r="AM22" s="127"/>
      <c r="AN22" s="128"/>
      <c r="AO22" s="138"/>
    </row>
    <row r="23" spans="2:41" ht="18" customHeight="1">
      <c r="B23" s="111" t="s">
        <v>296</v>
      </c>
      <c r="C23" s="112" t="s">
        <v>337</v>
      </c>
      <c r="D23" s="113"/>
      <c r="E23" s="114" t="s">
        <v>338</v>
      </c>
      <c r="F23" s="112" t="s">
        <v>345</v>
      </c>
      <c r="G23" s="112"/>
      <c r="H23" s="112"/>
      <c r="I23" s="112" t="s">
        <v>346</v>
      </c>
      <c r="J23" s="112" t="s">
        <v>339</v>
      </c>
      <c r="K23" s="112"/>
      <c r="L23" s="130" t="s">
        <v>347</v>
      </c>
      <c r="M23" s="112" t="s">
        <v>345</v>
      </c>
      <c r="N23" s="112"/>
      <c r="O23" s="112"/>
      <c r="P23" s="112" t="s">
        <v>346</v>
      </c>
      <c r="Q23" s="112" t="s">
        <v>339</v>
      </c>
      <c r="R23" s="112"/>
      <c r="S23" s="130" t="s">
        <v>347</v>
      </c>
      <c r="T23" s="112" t="s">
        <v>345</v>
      </c>
      <c r="U23" s="112"/>
      <c r="V23" s="112"/>
      <c r="W23" s="112" t="s">
        <v>346</v>
      </c>
      <c r="X23" s="112" t="s">
        <v>339</v>
      </c>
      <c r="Y23" s="112"/>
      <c r="Z23" s="130" t="s">
        <v>347</v>
      </c>
      <c r="AA23" s="112" t="s">
        <v>345</v>
      </c>
      <c r="AB23" s="112"/>
      <c r="AC23" s="112"/>
      <c r="AD23" s="112" t="s">
        <v>346</v>
      </c>
      <c r="AE23" s="112" t="s">
        <v>339</v>
      </c>
      <c r="AF23" s="112"/>
      <c r="AG23" s="130" t="s">
        <v>347</v>
      </c>
      <c r="AH23" s="121">
        <v>4</v>
      </c>
      <c r="AI23" s="122">
        <v>4</v>
      </c>
      <c r="AJ23" s="122">
        <v>4</v>
      </c>
      <c r="AK23" s="123">
        <v>4</v>
      </c>
      <c r="AL23" s="124"/>
      <c r="AM23" s="127">
        <v>160</v>
      </c>
      <c r="AN23" s="128">
        <v>40</v>
      </c>
      <c r="AO23" s="143">
        <v>1</v>
      </c>
    </row>
    <row r="24" spans="2:41" ht="18" customHeight="1">
      <c r="B24" s="111" t="s">
        <v>348</v>
      </c>
      <c r="C24" s="112" t="s">
        <v>337</v>
      </c>
      <c r="D24" s="113"/>
      <c r="E24" s="114" t="s">
        <v>338</v>
      </c>
      <c r="F24" s="112" t="s">
        <v>347</v>
      </c>
      <c r="G24" s="112" t="s">
        <v>345</v>
      </c>
      <c r="H24" s="112"/>
      <c r="I24" s="112"/>
      <c r="J24" s="112" t="s">
        <v>346</v>
      </c>
      <c r="K24" s="112" t="s">
        <v>339</v>
      </c>
      <c r="L24" s="144"/>
      <c r="M24" s="112" t="s">
        <v>347</v>
      </c>
      <c r="N24" s="112" t="s">
        <v>345</v>
      </c>
      <c r="O24" s="112"/>
      <c r="P24" s="112"/>
      <c r="Q24" s="112" t="s">
        <v>346</v>
      </c>
      <c r="R24" s="112" t="s">
        <v>339</v>
      </c>
      <c r="S24" s="144"/>
      <c r="T24" s="112" t="s">
        <v>347</v>
      </c>
      <c r="U24" s="112" t="s">
        <v>345</v>
      </c>
      <c r="V24" s="112"/>
      <c r="W24" s="112"/>
      <c r="X24" s="112" t="s">
        <v>346</v>
      </c>
      <c r="Y24" s="112" t="s">
        <v>339</v>
      </c>
      <c r="Z24" s="144"/>
      <c r="AA24" s="112" t="s">
        <v>347</v>
      </c>
      <c r="AB24" s="112" t="s">
        <v>345</v>
      </c>
      <c r="AC24" s="112"/>
      <c r="AD24" s="112"/>
      <c r="AE24" s="112" t="s">
        <v>346</v>
      </c>
      <c r="AF24" s="112" t="s">
        <v>339</v>
      </c>
      <c r="AG24" s="144"/>
      <c r="AH24" s="121">
        <v>4</v>
      </c>
      <c r="AI24" s="122">
        <v>4</v>
      </c>
      <c r="AJ24" s="122">
        <v>4</v>
      </c>
      <c r="AK24" s="123">
        <v>4</v>
      </c>
      <c r="AL24" s="124"/>
      <c r="AM24" s="127">
        <v>160</v>
      </c>
      <c r="AN24" s="128">
        <v>40</v>
      </c>
      <c r="AO24" s="118">
        <v>1</v>
      </c>
    </row>
    <row r="25" spans="2:41" ht="18" customHeight="1">
      <c r="B25" s="111" t="s">
        <v>348</v>
      </c>
      <c r="C25" s="112" t="s">
        <v>349</v>
      </c>
      <c r="D25" s="113"/>
      <c r="E25" s="114" t="s">
        <v>350</v>
      </c>
      <c r="F25" s="112" t="s">
        <v>351</v>
      </c>
      <c r="G25" s="112" t="s">
        <v>351</v>
      </c>
      <c r="H25" s="112" t="s">
        <v>351</v>
      </c>
      <c r="I25" s="112" t="s">
        <v>352</v>
      </c>
      <c r="J25" s="112" t="s">
        <v>352</v>
      </c>
      <c r="K25" s="112"/>
      <c r="L25" s="144"/>
      <c r="M25" s="112" t="s">
        <v>351</v>
      </c>
      <c r="N25" s="112" t="s">
        <v>351</v>
      </c>
      <c r="O25" s="112" t="s">
        <v>351</v>
      </c>
      <c r="P25" s="112" t="s">
        <v>352</v>
      </c>
      <c r="Q25" s="112" t="s">
        <v>352</v>
      </c>
      <c r="R25" s="112"/>
      <c r="S25" s="144"/>
      <c r="T25" s="112" t="s">
        <v>351</v>
      </c>
      <c r="U25" s="112" t="s">
        <v>351</v>
      </c>
      <c r="V25" s="112" t="s">
        <v>351</v>
      </c>
      <c r="W25" s="112" t="s">
        <v>352</v>
      </c>
      <c r="X25" s="112" t="s">
        <v>352</v>
      </c>
      <c r="Y25" s="112"/>
      <c r="Z25" s="144"/>
      <c r="AA25" s="112" t="s">
        <v>351</v>
      </c>
      <c r="AB25" s="112" t="s">
        <v>351</v>
      </c>
      <c r="AC25" s="112" t="s">
        <v>351</v>
      </c>
      <c r="AD25" s="112" t="s">
        <v>352</v>
      </c>
      <c r="AE25" s="112" t="s">
        <v>352</v>
      </c>
      <c r="AF25" s="112"/>
      <c r="AG25" s="144"/>
      <c r="AH25" s="121">
        <v>12</v>
      </c>
      <c r="AI25" s="122"/>
      <c r="AJ25" s="122">
        <v>8</v>
      </c>
      <c r="AK25" s="123"/>
      <c r="AL25" s="124"/>
      <c r="AM25" s="127">
        <v>80</v>
      </c>
      <c r="AN25" s="128">
        <v>20</v>
      </c>
      <c r="AO25" s="118">
        <v>0.5</v>
      </c>
    </row>
    <row r="26" spans="2:41" ht="18" customHeight="1">
      <c r="B26" s="145" t="s">
        <v>353</v>
      </c>
      <c r="C26" s="146" t="s">
        <v>353</v>
      </c>
      <c r="D26" s="146"/>
      <c r="E26" s="146" t="s">
        <v>353</v>
      </c>
      <c r="F26" s="145" t="s">
        <v>353</v>
      </c>
      <c r="G26" s="147" t="s">
        <v>353</v>
      </c>
      <c r="H26" s="147" t="s">
        <v>353</v>
      </c>
      <c r="I26" s="147" t="s">
        <v>353</v>
      </c>
      <c r="J26" s="147" t="s">
        <v>353</v>
      </c>
      <c r="K26" s="146" t="s">
        <v>353</v>
      </c>
      <c r="L26" s="146" t="s">
        <v>353</v>
      </c>
      <c r="M26" s="145" t="s">
        <v>353</v>
      </c>
      <c r="N26" s="147" t="s">
        <v>353</v>
      </c>
      <c r="O26" s="147" t="s">
        <v>353</v>
      </c>
      <c r="P26" s="147" t="s">
        <v>353</v>
      </c>
      <c r="Q26" s="147" t="s">
        <v>353</v>
      </c>
      <c r="R26" s="146" t="s">
        <v>353</v>
      </c>
      <c r="S26" s="146" t="s">
        <v>353</v>
      </c>
      <c r="T26" s="145" t="s">
        <v>353</v>
      </c>
      <c r="U26" s="147" t="s">
        <v>353</v>
      </c>
      <c r="V26" s="147" t="s">
        <v>353</v>
      </c>
      <c r="W26" s="147" t="s">
        <v>353</v>
      </c>
      <c r="X26" s="147" t="s">
        <v>353</v>
      </c>
      <c r="Y26" s="146" t="s">
        <v>353</v>
      </c>
      <c r="Z26" s="146" t="s">
        <v>353</v>
      </c>
      <c r="AA26" s="145" t="s">
        <v>353</v>
      </c>
      <c r="AB26" s="147" t="s">
        <v>353</v>
      </c>
      <c r="AC26" s="147" t="s">
        <v>353</v>
      </c>
      <c r="AD26" s="147" t="s">
        <v>353</v>
      </c>
      <c r="AE26" s="147" t="s">
        <v>353</v>
      </c>
      <c r="AF26" s="146" t="s">
        <v>353</v>
      </c>
      <c r="AG26" s="148" t="s">
        <v>353</v>
      </c>
      <c r="AH26" s="146" t="s">
        <v>353</v>
      </c>
      <c r="AI26" s="147" t="s">
        <v>353</v>
      </c>
      <c r="AJ26" s="147" t="s">
        <v>353</v>
      </c>
      <c r="AK26" s="147" t="s">
        <v>353</v>
      </c>
      <c r="AL26" s="149" t="s">
        <v>353</v>
      </c>
      <c r="AM26" s="145" t="s">
        <v>353</v>
      </c>
      <c r="AN26" s="145" t="s">
        <v>353</v>
      </c>
      <c r="AO26" s="102" t="s">
        <v>297</v>
      </c>
    </row>
    <row r="27" spans="2:41" ht="18" customHeight="1">
      <c r="B27" s="1052" t="s">
        <v>298</v>
      </c>
      <c r="C27" s="1053"/>
      <c r="D27" s="1053"/>
      <c r="E27" s="1054"/>
      <c r="F27" s="132"/>
      <c r="G27" s="133"/>
      <c r="H27" s="133"/>
      <c r="I27" s="112"/>
      <c r="J27" s="112"/>
      <c r="K27" s="119"/>
      <c r="L27" s="134"/>
      <c r="M27" s="132"/>
      <c r="N27" s="133"/>
      <c r="O27" s="133"/>
      <c r="P27" s="112"/>
      <c r="Q27" s="112"/>
      <c r="R27" s="119"/>
      <c r="S27" s="134"/>
      <c r="T27" s="132"/>
      <c r="U27" s="133"/>
      <c r="V27" s="133"/>
      <c r="W27" s="112"/>
      <c r="X27" s="112"/>
      <c r="Y27" s="119"/>
      <c r="Z27" s="134"/>
      <c r="AA27" s="132"/>
      <c r="AB27" s="133"/>
      <c r="AC27" s="133"/>
      <c r="AD27" s="112"/>
      <c r="AE27" s="112"/>
      <c r="AF27" s="119"/>
      <c r="AG27" s="134"/>
      <c r="AH27" s="121"/>
      <c r="AI27" s="122"/>
      <c r="AJ27" s="122"/>
      <c r="AK27" s="123"/>
      <c r="AL27" s="124"/>
      <c r="AM27" s="127"/>
      <c r="AN27" s="128"/>
      <c r="AO27" s="138">
        <v>4.5</v>
      </c>
    </row>
    <row r="28" spans="2:41" ht="18" customHeight="1">
      <c r="B28" s="111" t="s">
        <v>296</v>
      </c>
      <c r="C28" s="112" t="s">
        <v>327</v>
      </c>
      <c r="D28" s="113"/>
      <c r="E28" s="114" t="s">
        <v>350</v>
      </c>
      <c r="F28" s="112" t="s">
        <v>354</v>
      </c>
      <c r="G28" s="112"/>
      <c r="H28" s="112" t="s">
        <v>355</v>
      </c>
      <c r="I28" s="112"/>
      <c r="J28" s="119"/>
      <c r="K28" s="119" t="s">
        <v>356</v>
      </c>
      <c r="L28" s="130" t="s">
        <v>357</v>
      </c>
      <c r="M28" s="112" t="s">
        <v>354</v>
      </c>
      <c r="N28" s="112"/>
      <c r="O28" s="112" t="s">
        <v>355</v>
      </c>
      <c r="P28" s="112"/>
      <c r="Q28" s="119"/>
      <c r="R28" s="119" t="s">
        <v>356</v>
      </c>
      <c r="S28" s="130" t="s">
        <v>357</v>
      </c>
      <c r="T28" s="112" t="s">
        <v>354</v>
      </c>
      <c r="U28" s="112"/>
      <c r="V28" s="112" t="s">
        <v>355</v>
      </c>
      <c r="W28" s="112"/>
      <c r="X28" s="119"/>
      <c r="Y28" s="119" t="s">
        <v>356</v>
      </c>
      <c r="Z28" s="130" t="s">
        <v>357</v>
      </c>
      <c r="AA28" s="112" t="s">
        <v>294</v>
      </c>
      <c r="AB28" s="112"/>
      <c r="AC28" s="112" t="s">
        <v>295</v>
      </c>
      <c r="AD28" s="112"/>
      <c r="AE28" s="119"/>
      <c r="AF28" s="119" t="s">
        <v>292</v>
      </c>
      <c r="AG28" s="130" t="s">
        <v>293</v>
      </c>
      <c r="AH28" s="121">
        <v>4</v>
      </c>
      <c r="AI28" s="122">
        <v>4</v>
      </c>
      <c r="AJ28" s="122">
        <v>4</v>
      </c>
      <c r="AK28" s="122">
        <v>4</v>
      </c>
      <c r="AL28" s="124"/>
      <c r="AM28" s="127">
        <v>160</v>
      </c>
      <c r="AN28" s="128">
        <v>40</v>
      </c>
      <c r="AO28" s="143">
        <v>1</v>
      </c>
    </row>
    <row r="29" spans="2:41" ht="18" customHeight="1">
      <c r="B29" s="111" t="s">
        <v>358</v>
      </c>
      <c r="C29" s="112" t="s">
        <v>327</v>
      </c>
      <c r="D29" s="113"/>
      <c r="E29" s="114" t="s">
        <v>350</v>
      </c>
      <c r="F29" s="112" t="s">
        <v>357</v>
      </c>
      <c r="G29" s="112"/>
      <c r="H29" s="112" t="s">
        <v>354</v>
      </c>
      <c r="I29" s="112" t="s">
        <v>355</v>
      </c>
      <c r="J29" s="112"/>
      <c r="K29" s="133"/>
      <c r="L29" s="150" t="s">
        <v>356</v>
      </c>
      <c r="M29" s="112" t="s">
        <v>357</v>
      </c>
      <c r="N29" s="112"/>
      <c r="O29" s="112" t="s">
        <v>354</v>
      </c>
      <c r="P29" s="112" t="s">
        <v>355</v>
      </c>
      <c r="Q29" s="112"/>
      <c r="R29" s="133"/>
      <c r="S29" s="150" t="s">
        <v>356</v>
      </c>
      <c r="T29" s="112" t="s">
        <v>357</v>
      </c>
      <c r="U29" s="112"/>
      <c r="V29" s="112" t="s">
        <v>354</v>
      </c>
      <c r="W29" s="112" t="s">
        <v>355</v>
      </c>
      <c r="X29" s="112"/>
      <c r="Y29" s="133"/>
      <c r="Z29" s="150" t="s">
        <v>356</v>
      </c>
      <c r="AA29" s="112" t="s">
        <v>293</v>
      </c>
      <c r="AB29" s="112"/>
      <c r="AC29" s="112" t="s">
        <v>294</v>
      </c>
      <c r="AD29" s="112" t="s">
        <v>295</v>
      </c>
      <c r="AE29" s="112"/>
      <c r="AF29" s="133"/>
      <c r="AG29" s="150" t="s">
        <v>292</v>
      </c>
      <c r="AH29" s="121">
        <v>4</v>
      </c>
      <c r="AI29" s="122">
        <v>4</v>
      </c>
      <c r="AJ29" s="122">
        <v>4</v>
      </c>
      <c r="AK29" s="122">
        <v>4</v>
      </c>
      <c r="AL29" s="124"/>
      <c r="AM29" s="127">
        <v>160</v>
      </c>
      <c r="AN29" s="128">
        <v>40</v>
      </c>
      <c r="AO29" s="118">
        <v>1</v>
      </c>
    </row>
    <row r="30" spans="2:41" ht="18" customHeight="1">
      <c r="B30" s="145" t="s">
        <v>353</v>
      </c>
      <c r="C30" s="146" t="s">
        <v>353</v>
      </c>
      <c r="D30" s="146"/>
      <c r="E30" s="146" t="s">
        <v>353</v>
      </c>
      <c r="F30" s="145" t="s">
        <v>353</v>
      </c>
      <c r="G30" s="147" t="s">
        <v>353</v>
      </c>
      <c r="H30" s="147" t="s">
        <v>353</v>
      </c>
      <c r="I30" s="147" t="s">
        <v>353</v>
      </c>
      <c r="J30" s="147" t="s">
        <v>353</v>
      </c>
      <c r="K30" s="146" t="s">
        <v>353</v>
      </c>
      <c r="L30" s="146" t="s">
        <v>353</v>
      </c>
      <c r="M30" s="145" t="s">
        <v>353</v>
      </c>
      <c r="N30" s="147" t="s">
        <v>353</v>
      </c>
      <c r="O30" s="147" t="s">
        <v>353</v>
      </c>
      <c r="P30" s="147" t="s">
        <v>353</v>
      </c>
      <c r="Q30" s="147" t="s">
        <v>353</v>
      </c>
      <c r="R30" s="146" t="s">
        <v>353</v>
      </c>
      <c r="S30" s="146" t="s">
        <v>353</v>
      </c>
      <c r="T30" s="145" t="s">
        <v>353</v>
      </c>
      <c r="U30" s="147" t="s">
        <v>353</v>
      </c>
      <c r="V30" s="147" t="s">
        <v>353</v>
      </c>
      <c r="W30" s="147" t="s">
        <v>353</v>
      </c>
      <c r="X30" s="147" t="s">
        <v>353</v>
      </c>
      <c r="Y30" s="146" t="s">
        <v>353</v>
      </c>
      <c r="Z30" s="146" t="s">
        <v>353</v>
      </c>
      <c r="AA30" s="145" t="s">
        <v>353</v>
      </c>
      <c r="AB30" s="147" t="s">
        <v>353</v>
      </c>
      <c r="AC30" s="147" t="s">
        <v>353</v>
      </c>
      <c r="AD30" s="147" t="s">
        <v>353</v>
      </c>
      <c r="AE30" s="147" t="s">
        <v>353</v>
      </c>
      <c r="AF30" s="146" t="s">
        <v>353</v>
      </c>
      <c r="AG30" s="148" t="s">
        <v>353</v>
      </c>
      <c r="AH30" s="146" t="s">
        <v>353</v>
      </c>
      <c r="AI30" s="147" t="s">
        <v>353</v>
      </c>
      <c r="AJ30" s="147" t="s">
        <v>353</v>
      </c>
      <c r="AK30" s="147" t="s">
        <v>353</v>
      </c>
      <c r="AL30" s="149" t="s">
        <v>353</v>
      </c>
      <c r="AM30" s="145" t="s">
        <v>353</v>
      </c>
      <c r="AN30" s="145" t="s">
        <v>353</v>
      </c>
      <c r="AO30" s="102" t="s">
        <v>297</v>
      </c>
    </row>
    <row r="31" spans="2:41" ht="18" customHeight="1">
      <c r="B31" s="1052" t="s">
        <v>299</v>
      </c>
      <c r="C31" s="1053"/>
      <c r="D31" s="1053"/>
      <c r="E31" s="1054"/>
      <c r="F31" s="132"/>
      <c r="G31" s="133"/>
      <c r="H31" s="133"/>
      <c r="I31" s="112"/>
      <c r="J31" s="112"/>
      <c r="K31" s="119"/>
      <c r="L31" s="134"/>
      <c r="M31" s="132"/>
      <c r="N31" s="133"/>
      <c r="O31" s="133"/>
      <c r="P31" s="112"/>
      <c r="Q31" s="112"/>
      <c r="R31" s="119"/>
      <c r="S31" s="134"/>
      <c r="T31" s="132"/>
      <c r="U31" s="133"/>
      <c r="V31" s="133"/>
      <c r="W31" s="112"/>
      <c r="X31" s="112"/>
      <c r="Y31" s="119"/>
      <c r="Z31" s="134"/>
      <c r="AA31" s="132"/>
      <c r="AB31" s="133"/>
      <c r="AC31" s="133"/>
      <c r="AD31" s="112"/>
      <c r="AE31" s="112"/>
      <c r="AF31" s="119"/>
      <c r="AG31" s="134"/>
      <c r="AH31" s="121"/>
      <c r="AI31" s="122"/>
      <c r="AJ31" s="122"/>
      <c r="AK31" s="123"/>
      <c r="AL31" s="124"/>
      <c r="AM31" s="127"/>
      <c r="AN31" s="128"/>
      <c r="AO31" s="138">
        <v>4.5</v>
      </c>
    </row>
    <row r="32" spans="2:41" ht="18" customHeight="1">
      <c r="B32" s="145" t="s">
        <v>353</v>
      </c>
      <c r="C32" s="146" t="s">
        <v>353</v>
      </c>
      <c r="D32" s="146"/>
      <c r="E32" s="146" t="s">
        <v>353</v>
      </c>
      <c r="F32" s="145" t="s">
        <v>353</v>
      </c>
      <c r="G32" s="147" t="s">
        <v>353</v>
      </c>
      <c r="H32" s="147" t="s">
        <v>353</v>
      </c>
      <c r="I32" s="147" t="s">
        <v>353</v>
      </c>
      <c r="J32" s="147" t="s">
        <v>353</v>
      </c>
      <c r="K32" s="146" t="s">
        <v>353</v>
      </c>
      <c r="L32" s="146" t="s">
        <v>353</v>
      </c>
      <c r="M32" s="145" t="s">
        <v>353</v>
      </c>
      <c r="N32" s="147" t="s">
        <v>353</v>
      </c>
      <c r="O32" s="147" t="s">
        <v>353</v>
      </c>
      <c r="P32" s="147" t="s">
        <v>353</v>
      </c>
      <c r="Q32" s="147" t="s">
        <v>353</v>
      </c>
      <c r="R32" s="146" t="s">
        <v>353</v>
      </c>
      <c r="S32" s="146" t="s">
        <v>353</v>
      </c>
      <c r="T32" s="145" t="s">
        <v>353</v>
      </c>
      <c r="U32" s="147" t="s">
        <v>353</v>
      </c>
      <c r="V32" s="147" t="s">
        <v>353</v>
      </c>
      <c r="W32" s="147" t="s">
        <v>353</v>
      </c>
      <c r="X32" s="147" t="s">
        <v>353</v>
      </c>
      <c r="Y32" s="146" t="s">
        <v>353</v>
      </c>
      <c r="Z32" s="146" t="s">
        <v>353</v>
      </c>
      <c r="AA32" s="145" t="s">
        <v>353</v>
      </c>
      <c r="AB32" s="147" t="s">
        <v>353</v>
      </c>
      <c r="AC32" s="147" t="s">
        <v>353</v>
      </c>
      <c r="AD32" s="147" t="s">
        <v>353</v>
      </c>
      <c r="AE32" s="147" t="s">
        <v>353</v>
      </c>
      <c r="AF32" s="146" t="s">
        <v>353</v>
      </c>
      <c r="AG32" s="148" t="s">
        <v>353</v>
      </c>
      <c r="AH32" s="146" t="s">
        <v>353</v>
      </c>
      <c r="AI32" s="147" t="s">
        <v>353</v>
      </c>
      <c r="AJ32" s="147" t="s">
        <v>353</v>
      </c>
      <c r="AK32" s="147" t="s">
        <v>353</v>
      </c>
      <c r="AL32" s="149" t="s">
        <v>353</v>
      </c>
      <c r="AM32" s="145" t="s">
        <v>353</v>
      </c>
      <c r="AN32" s="145" t="s">
        <v>353</v>
      </c>
      <c r="AO32" s="102" t="s">
        <v>297</v>
      </c>
    </row>
    <row r="33" spans="2:41" ht="18" customHeight="1">
      <c r="B33" s="145" t="s">
        <v>353</v>
      </c>
      <c r="C33" s="146" t="s">
        <v>353</v>
      </c>
      <c r="D33" s="146"/>
      <c r="E33" s="146" t="s">
        <v>353</v>
      </c>
      <c r="F33" s="145" t="s">
        <v>353</v>
      </c>
      <c r="G33" s="147" t="s">
        <v>353</v>
      </c>
      <c r="H33" s="147" t="s">
        <v>353</v>
      </c>
      <c r="I33" s="147" t="s">
        <v>353</v>
      </c>
      <c r="J33" s="147" t="s">
        <v>353</v>
      </c>
      <c r="K33" s="146" t="s">
        <v>353</v>
      </c>
      <c r="L33" s="146" t="s">
        <v>353</v>
      </c>
      <c r="M33" s="145" t="s">
        <v>353</v>
      </c>
      <c r="N33" s="147" t="s">
        <v>353</v>
      </c>
      <c r="O33" s="147" t="s">
        <v>353</v>
      </c>
      <c r="P33" s="147" t="s">
        <v>353</v>
      </c>
      <c r="Q33" s="147" t="s">
        <v>353</v>
      </c>
      <c r="R33" s="146" t="s">
        <v>353</v>
      </c>
      <c r="S33" s="146" t="s">
        <v>353</v>
      </c>
      <c r="T33" s="145" t="s">
        <v>353</v>
      </c>
      <c r="U33" s="147" t="s">
        <v>353</v>
      </c>
      <c r="V33" s="147" t="s">
        <v>353</v>
      </c>
      <c r="W33" s="147" t="s">
        <v>353</v>
      </c>
      <c r="X33" s="147" t="s">
        <v>353</v>
      </c>
      <c r="Y33" s="146" t="s">
        <v>353</v>
      </c>
      <c r="Z33" s="146" t="s">
        <v>353</v>
      </c>
      <c r="AA33" s="145" t="s">
        <v>353</v>
      </c>
      <c r="AB33" s="147" t="s">
        <v>353</v>
      </c>
      <c r="AC33" s="147" t="s">
        <v>353</v>
      </c>
      <c r="AD33" s="147" t="s">
        <v>353</v>
      </c>
      <c r="AE33" s="147" t="s">
        <v>353</v>
      </c>
      <c r="AF33" s="146" t="s">
        <v>353</v>
      </c>
      <c r="AG33" s="148" t="s">
        <v>353</v>
      </c>
      <c r="AH33" s="146" t="s">
        <v>353</v>
      </c>
      <c r="AI33" s="147" t="s">
        <v>353</v>
      </c>
      <c r="AJ33" s="147" t="s">
        <v>353</v>
      </c>
      <c r="AK33" s="147" t="s">
        <v>353</v>
      </c>
      <c r="AL33" s="149" t="s">
        <v>353</v>
      </c>
      <c r="AM33" s="145" t="s">
        <v>353</v>
      </c>
      <c r="AN33" s="145" t="s">
        <v>353</v>
      </c>
      <c r="AO33" s="102" t="s">
        <v>297</v>
      </c>
    </row>
    <row r="34" spans="2:41" ht="18" customHeight="1">
      <c r="B34" s="1052" t="s">
        <v>300</v>
      </c>
      <c r="C34" s="1053"/>
      <c r="D34" s="1053"/>
      <c r="E34" s="1054"/>
      <c r="F34" s="132"/>
      <c r="G34" s="133"/>
      <c r="H34" s="133"/>
      <c r="I34" s="112"/>
      <c r="J34" s="112"/>
      <c r="K34" s="119"/>
      <c r="L34" s="134"/>
      <c r="M34" s="132"/>
      <c r="N34" s="133"/>
      <c r="O34" s="133"/>
      <c r="P34" s="112"/>
      <c r="Q34" s="112"/>
      <c r="R34" s="119"/>
      <c r="S34" s="134"/>
      <c r="T34" s="132"/>
      <c r="U34" s="133"/>
      <c r="V34" s="133"/>
      <c r="W34" s="112"/>
      <c r="X34" s="112"/>
      <c r="Y34" s="119"/>
      <c r="Z34" s="134"/>
      <c r="AA34" s="132"/>
      <c r="AB34" s="133"/>
      <c r="AC34" s="133"/>
      <c r="AD34" s="112"/>
      <c r="AE34" s="112"/>
      <c r="AF34" s="119"/>
      <c r="AG34" s="134"/>
      <c r="AH34" s="121"/>
      <c r="AI34" s="122"/>
      <c r="AJ34" s="122"/>
      <c r="AK34" s="123"/>
      <c r="AL34" s="124"/>
      <c r="AM34" s="127">
        <v>4320</v>
      </c>
      <c r="AN34" s="128">
        <v>1080</v>
      </c>
      <c r="AO34" s="138">
        <v>27</v>
      </c>
    </row>
    <row r="35" spans="2:41" ht="18" customHeight="1">
      <c r="B35" s="1052" t="s">
        <v>301</v>
      </c>
      <c r="C35" s="1053"/>
      <c r="D35" s="1053"/>
      <c r="E35" s="1054"/>
      <c r="F35" s="103"/>
      <c r="G35" s="104"/>
      <c r="H35" s="104"/>
      <c r="I35" s="104"/>
      <c r="J35" s="104"/>
      <c r="K35" s="104"/>
      <c r="L35" s="105"/>
      <c r="M35" s="103"/>
      <c r="N35" s="104"/>
      <c r="O35" s="104"/>
      <c r="P35" s="104"/>
      <c r="Q35" s="104"/>
      <c r="R35" s="104"/>
      <c r="S35" s="105"/>
      <c r="T35" s="103"/>
      <c r="U35" s="104"/>
      <c r="V35" s="104"/>
      <c r="W35" s="104"/>
      <c r="X35" s="104"/>
      <c r="Y35" s="104"/>
      <c r="Z35" s="105"/>
      <c r="AA35" s="106"/>
      <c r="AB35" s="104"/>
      <c r="AC35" s="104"/>
      <c r="AD35" s="104"/>
      <c r="AE35" s="104"/>
      <c r="AF35" s="104"/>
      <c r="AG35" s="104"/>
      <c r="AH35" s="107"/>
      <c r="AI35" s="108"/>
      <c r="AJ35" s="108"/>
      <c r="AK35" s="109"/>
      <c r="AL35" s="110"/>
      <c r="AM35" s="127">
        <v>4480</v>
      </c>
      <c r="AN35" s="128">
        <v>1120</v>
      </c>
      <c r="AO35" s="138">
        <v>28</v>
      </c>
    </row>
    <row r="36" spans="2:41" ht="47.25" customHeight="1" thickBot="1">
      <c r="B36" s="1030" t="s">
        <v>302</v>
      </c>
      <c r="C36" s="1031"/>
      <c r="D36" s="1031"/>
      <c r="E36" s="1032"/>
      <c r="F36" s="1033" t="s">
        <v>396</v>
      </c>
      <c r="G36" s="1034"/>
      <c r="H36" s="1034"/>
      <c r="I36" s="1034"/>
      <c r="J36" s="1034"/>
      <c r="K36" s="1034"/>
      <c r="L36" s="1034"/>
      <c r="M36" s="1034"/>
      <c r="N36" s="1034"/>
      <c r="O36" s="1034"/>
      <c r="P36" s="1034"/>
      <c r="Q36" s="1034"/>
      <c r="R36" s="1034"/>
      <c r="S36" s="1034"/>
      <c r="T36" s="1034"/>
      <c r="U36" s="1034"/>
      <c r="V36" s="1034"/>
      <c r="W36" s="1034"/>
      <c r="X36" s="1034"/>
      <c r="Y36" s="1034"/>
      <c r="Z36" s="1034"/>
      <c r="AA36" s="1034"/>
      <c r="AB36" s="1034"/>
      <c r="AC36" s="1034"/>
      <c r="AD36" s="1034"/>
      <c r="AE36" s="1034"/>
      <c r="AF36" s="1034"/>
      <c r="AG36" s="1034"/>
      <c r="AH36" s="1034"/>
      <c r="AI36" s="1034"/>
      <c r="AJ36" s="1034"/>
      <c r="AK36" s="1034"/>
      <c r="AL36" s="1034"/>
      <c r="AM36" s="1034"/>
      <c r="AN36" s="1034"/>
      <c r="AO36" s="1035"/>
    </row>
    <row r="37" spans="2:41" s="52" customFormat="1" ht="18" customHeight="1">
      <c r="B37" s="1036" t="s">
        <v>359</v>
      </c>
      <c r="C37" s="1036"/>
      <c r="D37" s="1036"/>
      <c r="E37" s="1036"/>
      <c r="F37" s="1036"/>
      <c r="G37" s="1036"/>
      <c r="H37" s="1036"/>
      <c r="I37" s="1036"/>
      <c r="J37" s="1036"/>
      <c r="K37" s="1036"/>
      <c r="L37" s="1036"/>
      <c r="M37" s="1036"/>
      <c r="N37" s="1036"/>
      <c r="O37" s="1036"/>
      <c r="P37" s="1036"/>
      <c r="Q37" s="1036"/>
      <c r="R37" s="1036"/>
      <c r="S37" s="1036"/>
      <c r="T37" s="1036"/>
      <c r="U37" s="1036"/>
      <c r="V37" s="1036"/>
      <c r="W37" s="1036"/>
      <c r="X37" s="1036"/>
      <c r="Y37" s="1036"/>
      <c r="Z37" s="1036"/>
      <c r="AA37" s="1037"/>
      <c r="AB37" s="1037"/>
      <c r="AC37" s="1037"/>
      <c r="AD37" s="1037"/>
      <c r="AE37" s="1037"/>
      <c r="AF37" s="1037"/>
      <c r="AG37" s="1037"/>
      <c r="AH37" s="1037"/>
      <c r="AI37" s="1037"/>
      <c r="AJ37" s="1037"/>
      <c r="AK37" s="1037"/>
      <c r="AL37" s="1037"/>
      <c r="AM37" s="1037"/>
      <c r="AN37" s="1037"/>
      <c r="AO37" s="1037"/>
    </row>
    <row r="38" spans="2:41">
      <c r="B38" s="48" t="s">
        <v>392</v>
      </c>
      <c r="C38" s="48"/>
      <c r="D38" s="48"/>
      <c r="E38" s="48"/>
      <c r="F38" s="48"/>
      <c r="G38" s="48"/>
      <c r="H38" s="48"/>
      <c r="I38" s="48"/>
      <c r="J38" s="48"/>
      <c r="K38" s="48"/>
      <c r="L38" s="48"/>
      <c r="M38" s="48"/>
      <c r="N38" s="48"/>
      <c r="O38" s="48"/>
      <c r="P38" s="48"/>
      <c r="Q38" s="48"/>
      <c r="R38" s="48"/>
      <c r="S38" s="48"/>
      <c r="T38" s="48"/>
      <c r="U38" s="48"/>
      <c r="V38" s="48"/>
      <c r="W38" s="48"/>
      <c r="X38" s="48"/>
      <c r="Y38" s="48"/>
      <c r="Z38" s="48"/>
      <c r="AA38" s="83"/>
      <c r="AB38" s="83"/>
      <c r="AC38" s="48"/>
      <c r="AD38" s="48"/>
      <c r="AE38" s="48"/>
      <c r="AF38" s="48"/>
      <c r="AG38" s="48"/>
      <c r="AH38" s="48"/>
      <c r="AI38" s="48"/>
      <c r="AJ38" s="48"/>
      <c r="AK38" s="48"/>
      <c r="AL38" s="48"/>
      <c r="AM38" s="48"/>
      <c r="AN38" s="48"/>
      <c r="AO38" s="48"/>
    </row>
    <row r="39" spans="2:41">
      <c r="B39" s="48"/>
      <c r="C39" s="48" t="s">
        <v>360</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1">
      <c r="B40" s="48" t="s">
        <v>361</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1">
      <c r="B41" s="48"/>
      <c r="C41" s="48" t="s">
        <v>362</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2:41">
      <c r="B42" s="48" t="s">
        <v>363</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2:41">
      <c r="B43" s="48" t="s">
        <v>364</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row>
    <row r="44" spans="2:41" ht="4.5" customHeight="1">
      <c r="B44" s="84"/>
      <c r="C44" s="48"/>
      <c r="D44" s="48"/>
      <c r="E44" s="48"/>
      <c r="F44" s="85"/>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row>
    <row r="45" spans="2:41" ht="18.75">
      <c r="B45" s="86" t="s">
        <v>303</v>
      </c>
    </row>
    <row r="47" spans="2:41" ht="18.75" customHeight="1">
      <c r="B47" s="46" t="s">
        <v>365</v>
      </c>
      <c r="L47" s="47" t="s">
        <v>1098</v>
      </c>
      <c r="M47" s="48"/>
      <c r="N47" s="48"/>
      <c r="P47" s="49"/>
      <c r="Q47" s="50"/>
      <c r="R47" s="50"/>
      <c r="S47" s="50"/>
      <c r="T47" s="50"/>
      <c r="AA47" s="51" t="s">
        <v>393</v>
      </c>
      <c r="AB47" s="163"/>
      <c r="AF47" s="52"/>
      <c r="AO47" s="51" t="s">
        <v>311</v>
      </c>
    </row>
    <row r="48" spans="2:41" ht="18.75" customHeight="1">
      <c r="B48" s="1038" t="s">
        <v>366</v>
      </c>
      <c r="C48" s="1038"/>
      <c r="D48" s="1038"/>
      <c r="E48" s="1038"/>
      <c r="F48" s="1038"/>
      <c r="G48" s="1038"/>
      <c r="H48" s="1038"/>
      <c r="I48" s="1038"/>
      <c r="J48" s="1038"/>
      <c r="K48" s="1038"/>
      <c r="L48" s="1038"/>
      <c r="M48" s="1038"/>
      <c r="N48" s="1038"/>
      <c r="O48" s="1038"/>
      <c r="P48" s="1038"/>
      <c r="Q48" s="1038"/>
      <c r="R48" s="1038"/>
      <c r="S48" s="1038"/>
      <c r="T48" s="1038"/>
      <c r="U48" s="1038"/>
      <c r="V48" s="1038"/>
      <c r="W48" s="1038"/>
      <c r="X48" s="1038"/>
      <c r="Y48" s="1038"/>
      <c r="AA48" s="51" t="s">
        <v>394</v>
      </c>
      <c r="AB48" s="163"/>
      <c r="AF48" s="52"/>
      <c r="AO48" s="51" t="s">
        <v>311</v>
      </c>
    </row>
    <row r="49" spans="2:41" ht="18.75" customHeight="1">
      <c r="B49" s="55"/>
      <c r="C49" s="56"/>
      <c r="D49" s="56"/>
      <c r="E49" s="56"/>
      <c r="L49" s="47"/>
      <c r="M49" s="48"/>
      <c r="N49" s="48"/>
      <c r="P49" s="49"/>
      <c r="Q49" s="50"/>
      <c r="R49" s="50"/>
      <c r="S49" s="50"/>
      <c r="T49" s="50"/>
      <c r="AA49" s="51"/>
      <c r="AB49" s="163"/>
      <c r="AF49" s="52"/>
    </row>
    <row r="50" spans="2:41" ht="18.75" customHeight="1" thickBot="1">
      <c r="B50" s="55" t="s">
        <v>400</v>
      </c>
      <c r="C50" s="57"/>
      <c r="D50" s="57"/>
      <c r="E50" s="56"/>
      <c r="F50" s="56"/>
      <c r="G50" s="56"/>
      <c r="H50" s="56"/>
      <c r="I50" s="56"/>
      <c r="J50" s="58"/>
      <c r="K50" s="58"/>
      <c r="L50" s="58"/>
      <c r="M50" s="58"/>
      <c r="N50" s="58"/>
      <c r="O50" s="58"/>
      <c r="P50" s="58"/>
      <c r="Q50" s="56"/>
      <c r="R50" s="56"/>
      <c r="S50" s="55"/>
      <c r="T50" s="56"/>
      <c r="U50" s="56"/>
      <c r="V50" s="56"/>
      <c r="W50" s="56"/>
      <c r="X50" s="55"/>
      <c r="Y50" s="56"/>
      <c r="Z50" s="56"/>
      <c r="AA50" s="55" t="s">
        <v>397</v>
      </c>
      <c r="AB50" s="164"/>
      <c r="AC50" s="56"/>
      <c r="AD50" s="56"/>
      <c r="AE50" s="56"/>
      <c r="AF50" s="56"/>
      <c r="AG50" s="56"/>
      <c r="AH50" s="56"/>
      <c r="AI50" s="56"/>
      <c r="AJ50" s="56"/>
      <c r="AK50" s="56"/>
      <c r="AL50" s="56"/>
      <c r="AM50" s="56"/>
      <c r="AN50" s="56"/>
      <c r="AO50" s="51"/>
    </row>
    <row r="51" spans="2:41" ht="18.75" customHeight="1">
      <c r="B51" s="59"/>
      <c r="C51" s="60" t="s">
        <v>312</v>
      </c>
      <c r="D51" s="1039" t="s">
        <v>313</v>
      </c>
      <c r="E51" s="61"/>
      <c r="F51" s="1042" t="s">
        <v>367</v>
      </c>
      <c r="G51" s="1043"/>
      <c r="H51" s="1043"/>
      <c r="I51" s="1043"/>
      <c r="J51" s="1043"/>
      <c r="K51" s="1043"/>
      <c r="L51" s="1044"/>
      <c r="M51" s="1042" t="s">
        <v>315</v>
      </c>
      <c r="N51" s="1043"/>
      <c r="O51" s="1043"/>
      <c r="P51" s="1043"/>
      <c r="Q51" s="1043"/>
      <c r="R51" s="1043"/>
      <c r="S51" s="1044"/>
      <c r="T51" s="1042" t="s">
        <v>316</v>
      </c>
      <c r="U51" s="1043"/>
      <c r="V51" s="1043"/>
      <c r="W51" s="1043"/>
      <c r="X51" s="1043"/>
      <c r="Y51" s="1043"/>
      <c r="Z51" s="1044"/>
      <c r="AA51" s="1042" t="s">
        <v>317</v>
      </c>
      <c r="AB51" s="1043"/>
      <c r="AC51" s="1043"/>
      <c r="AD51" s="1043"/>
      <c r="AE51" s="1043"/>
      <c r="AF51" s="1043"/>
      <c r="AG51" s="1045"/>
      <c r="AH51" s="1046" t="s">
        <v>267</v>
      </c>
      <c r="AI51" s="1047"/>
      <c r="AJ51" s="1047"/>
      <c r="AK51" s="1047"/>
      <c r="AL51" s="1048"/>
      <c r="AM51" s="62" t="s">
        <v>268</v>
      </c>
      <c r="AN51" s="63" t="s">
        <v>269</v>
      </c>
      <c r="AO51" s="63" t="s">
        <v>270</v>
      </c>
    </row>
    <row r="52" spans="2:41" ht="18" customHeight="1">
      <c r="B52" s="64" t="s">
        <v>271</v>
      </c>
      <c r="C52" s="65" t="s">
        <v>280</v>
      </c>
      <c r="D52" s="1040"/>
      <c r="E52" s="66" t="s">
        <v>272</v>
      </c>
      <c r="F52" s="67">
        <v>1</v>
      </c>
      <c r="G52" s="68">
        <v>2</v>
      </c>
      <c r="H52" s="68">
        <v>3</v>
      </c>
      <c r="I52" s="68">
        <v>4</v>
      </c>
      <c r="J52" s="68">
        <v>5</v>
      </c>
      <c r="K52" s="68">
        <v>6</v>
      </c>
      <c r="L52" s="69">
        <v>7</v>
      </c>
      <c r="M52" s="67">
        <v>8</v>
      </c>
      <c r="N52" s="68">
        <v>9</v>
      </c>
      <c r="O52" s="68">
        <v>10</v>
      </c>
      <c r="P52" s="68">
        <v>11</v>
      </c>
      <c r="Q52" s="68">
        <v>12</v>
      </c>
      <c r="R52" s="68">
        <v>13</v>
      </c>
      <c r="S52" s="68">
        <v>14</v>
      </c>
      <c r="T52" s="67">
        <v>15</v>
      </c>
      <c r="U52" s="68">
        <v>16</v>
      </c>
      <c r="V52" s="68">
        <v>17</v>
      </c>
      <c r="W52" s="68">
        <v>18</v>
      </c>
      <c r="X52" s="68">
        <v>19</v>
      </c>
      <c r="Y52" s="68">
        <v>20</v>
      </c>
      <c r="Z52" s="68">
        <v>21</v>
      </c>
      <c r="AA52" s="67">
        <v>22</v>
      </c>
      <c r="AB52" s="68">
        <v>23</v>
      </c>
      <c r="AC52" s="68">
        <v>24</v>
      </c>
      <c r="AD52" s="68">
        <v>25</v>
      </c>
      <c r="AE52" s="68">
        <v>26</v>
      </c>
      <c r="AF52" s="68">
        <v>27</v>
      </c>
      <c r="AG52" s="68">
        <v>28</v>
      </c>
      <c r="AH52" s="1049"/>
      <c r="AI52" s="1050"/>
      <c r="AJ52" s="1050"/>
      <c r="AK52" s="1050"/>
      <c r="AL52" s="1051"/>
      <c r="AM52" s="70"/>
      <c r="AN52" s="71" t="s">
        <v>273</v>
      </c>
      <c r="AO52" s="72" t="s">
        <v>274</v>
      </c>
    </row>
    <row r="53" spans="2:41" ht="18" customHeight="1" thickBot="1">
      <c r="B53" s="73"/>
      <c r="C53" s="74"/>
      <c r="D53" s="1041"/>
      <c r="E53" s="75"/>
      <c r="F53" s="165" t="s">
        <v>281</v>
      </c>
      <c r="G53" s="165" t="s">
        <v>282</v>
      </c>
      <c r="H53" s="165" t="s">
        <v>283</v>
      </c>
      <c r="I53" s="165" t="s">
        <v>284</v>
      </c>
      <c r="J53" s="165" t="s">
        <v>285</v>
      </c>
      <c r="K53" s="165" t="s">
        <v>286</v>
      </c>
      <c r="L53" s="166" t="s">
        <v>287</v>
      </c>
      <c r="M53" s="167" t="s">
        <v>281</v>
      </c>
      <c r="N53" s="165" t="s">
        <v>282</v>
      </c>
      <c r="O53" s="165" t="s">
        <v>283</v>
      </c>
      <c r="P53" s="165" t="s">
        <v>284</v>
      </c>
      <c r="Q53" s="165" t="s">
        <v>285</v>
      </c>
      <c r="R53" s="165" t="s">
        <v>286</v>
      </c>
      <c r="S53" s="165" t="s">
        <v>287</v>
      </c>
      <c r="T53" s="167" t="s">
        <v>281</v>
      </c>
      <c r="U53" s="165" t="s">
        <v>282</v>
      </c>
      <c r="V53" s="165" t="s">
        <v>283</v>
      </c>
      <c r="W53" s="165" t="s">
        <v>284</v>
      </c>
      <c r="X53" s="165" t="s">
        <v>285</v>
      </c>
      <c r="Y53" s="165" t="s">
        <v>286</v>
      </c>
      <c r="Z53" s="165" t="s">
        <v>287</v>
      </c>
      <c r="AA53" s="167" t="s">
        <v>281</v>
      </c>
      <c r="AB53" s="165" t="s">
        <v>282</v>
      </c>
      <c r="AC53" s="165" t="s">
        <v>283</v>
      </c>
      <c r="AD53" s="165" t="s">
        <v>284</v>
      </c>
      <c r="AE53" s="165" t="s">
        <v>285</v>
      </c>
      <c r="AF53" s="165" t="s">
        <v>286</v>
      </c>
      <c r="AG53" s="165" t="s">
        <v>287</v>
      </c>
      <c r="AH53" s="76" t="s">
        <v>318</v>
      </c>
      <c r="AI53" s="77" t="s">
        <v>319</v>
      </c>
      <c r="AJ53" s="77" t="s">
        <v>320</v>
      </c>
      <c r="AK53" s="78" t="s">
        <v>321</v>
      </c>
      <c r="AL53" s="79" t="s">
        <v>322</v>
      </c>
      <c r="AM53" s="80" t="s">
        <v>275</v>
      </c>
      <c r="AN53" s="81" t="s">
        <v>276</v>
      </c>
      <c r="AO53" s="82" t="s">
        <v>277</v>
      </c>
    </row>
    <row r="54" spans="2:41" ht="18" customHeight="1">
      <c r="B54" s="111" t="s">
        <v>368</v>
      </c>
      <c r="C54" s="112" t="s">
        <v>324</v>
      </c>
      <c r="D54" s="161"/>
      <c r="E54" s="162" t="s">
        <v>304</v>
      </c>
      <c r="F54" s="87"/>
      <c r="G54" s="112" t="s">
        <v>319</v>
      </c>
      <c r="H54" s="112" t="s">
        <v>319</v>
      </c>
      <c r="I54" s="112" t="s">
        <v>319</v>
      </c>
      <c r="J54" s="112" t="s">
        <v>319</v>
      </c>
      <c r="K54" s="112" t="s">
        <v>319</v>
      </c>
      <c r="L54" s="88"/>
      <c r="M54" s="87"/>
      <c r="N54" s="112" t="s">
        <v>319</v>
      </c>
      <c r="O54" s="112" t="s">
        <v>319</v>
      </c>
      <c r="P54" s="112" t="s">
        <v>319</v>
      </c>
      <c r="Q54" s="112" t="s">
        <v>319</v>
      </c>
      <c r="R54" s="112" t="s">
        <v>319</v>
      </c>
      <c r="S54" s="88"/>
      <c r="T54" s="87"/>
      <c r="U54" s="112" t="s">
        <v>319</v>
      </c>
      <c r="V54" s="112" t="s">
        <v>319</v>
      </c>
      <c r="W54" s="112" t="s">
        <v>319</v>
      </c>
      <c r="X54" s="112" t="s">
        <v>319</v>
      </c>
      <c r="Y54" s="112" t="s">
        <v>319</v>
      </c>
      <c r="Z54" s="88"/>
      <c r="AA54" s="89"/>
      <c r="AB54" s="112" t="s">
        <v>319</v>
      </c>
      <c r="AC54" s="112" t="s">
        <v>319</v>
      </c>
      <c r="AD54" s="112" t="s">
        <v>319</v>
      </c>
      <c r="AE54" s="112" t="s">
        <v>319</v>
      </c>
      <c r="AF54" s="112" t="s">
        <v>319</v>
      </c>
      <c r="AG54" s="88"/>
      <c r="AH54" s="90"/>
      <c r="AI54" s="115">
        <v>20</v>
      </c>
      <c r="AJ54" s="91"/>
      <c r="AK54" s="92"/>
      <c r="AL54" s="93"/>
      <c r="AM54" s="116">
        <v>160</v>
      </c>
      <c r="AN54" s="117">
        <v>40</v>
      </c>
      <c r="AO54" s="118">
        <v>1</v>
      </c>
    </row>
    <row r="55" spans="2:41" ht="18" customHeight="1">
      <c r="B55" s="111" t="s">
        <v>326</v>
      </c>
      <c r="C55" s="112" t="s">
        <v>369</v>
      </c>
      <c r="D55" s="113"/>
      <c r="E55" s="114" t="s">
        <v>305</v>
      </c>
      <c r="F55" s="112" t="s">
        <v>319</v>
      </c>
      <c r="G55" s="112"/>
      <c r="H55" s="119"/>
      <c r="I55" s="112" t="s">
        <v>319</v>
      </c>
      <c r="J55" s="112" t="s">
        <v>319</v>
      </c>
      <c r="K55" s="112" t="s">
        <v>319</v>
      </c>
      <c r="L55" s="112" t="s">
        <v>319</v>
      </c>
      <c r="M55" s="120" t="s">
        <v>319</v>
      </c>
      <c r="N55" s="112"/>
      <c r="O55" s="119"/>
      <c r="P55" s="112" t="s">
        <v>319</v>
      </c>
      <c r="Q55" s="112" t="s">
        <v>319</v>
      </c>
      <c r="R55" s="112" t="s">
        <v>319</v>
      </c>
      <c r="S55" s="112" t="s">
        <v>319</v>
      </c>
      <c r="T55" s="120" t="s">
        <v>319</v>
      </c>
      <c r="U55" s="112"/>
      <c r="V55" s="119"/>
      <c r="W55" s="112" t="s">
        <v>319</v>
      </c>
      <c r="X55" s="112" t="s">
        <v>319</v>
      </c>
      <c r="Y55" s="112" t="s">
        <v>319</v>
      </c>
      <c r="Z55" s="112" t="s">
        <v>319</v>
      </c>
      <c r="AA55" s="120" t="s">
        <v>319</v>
      </c>
      <c r="AB55" s="112"/>
      <c r="AC55" s="119"/>
      <c r="AD55" s="112" t="s">
        <v>319</v>
      </c>
      <c r="AE55" s="112" t="s">
        <v>319</v>
      </c>
      <c r="AF55" s="112" t="s">
        <v>319</v>
      </c>
      <c r="AG55" s="112" t="s">
        <v>319</v>
      </c>
      <c r="AH55" s="121"/>
      <c r="AI55" s="122">
        <v>20</v>
      </c>
      <c r="AJ55" s="122"/>
      <c r="AK55" s="123"/>
      <c r="AL55" s="124"/>
      <c r="AM55" s="125">
        <v>160</v>
      </c>
      <c r="AN55" s="126">
        <v>40</v>
      </c>
      <c r="AO55" s="118">
        <v>1</v>
      </c>
    </row>
    <row r="56" spans="2:41" ht="18" customHeight="1">
      <c r="B56" s="111" t="s">
        <v>288</v>
      </c>
      <c r="C56" s="112" t="s">
        <v>324</v>
      </c>
      <c r="D56" s="113"/>
      <c r="E56" s="114" t="s">
        <v>329</v>
      </c>
      <c r="F56" s="112" t="s">
        <v>319</v>
      </c>
      <c r="G56" s="112"/>
      <c r="H56" s="112" t="s">
        <v>319</v>
      </c>
      <c r="I56" s="112" t="s">
        <v>319</v>
      </c>
      <c r="J56" s="112" t="s">
        <v>319</v>
      </c>
      <c r="K56" s="112"/>
      <c r="L56" s="113" t="s">
        <v>319</v>
      </c>
      <c r="M56" s="120" t="s">
        <v>319</v>
      </c>
      <c r="N56" s="112"/>
      <c r="O56" s="112" t="s">
        <v>319</v>
      </c>
      <c r="P56" s="112" t="s">
        <v>319</v>
      </c>
      <c r="Q56" s="112" t="s">
        <v>319</v>
      </c>
      <c r="R56" s="112"/>
      <c r="S56" s="112" t="s">
        <v>319</v>
      </c>
      <c r="T56" s="120" t="s">
        <v>319</v>
      </c>
      <c r="U56" s="112"/>
      <c r="V56" s="112" t="s">
        <v>319</v>
      </c>
      <c r="W56" s="112" t="s">
        <v>319</v>
      </c>
      <c r="X56" s="112" t="s">
        <v>319</v>
      </c>
      <c r="Y56" s="112"/>
      <c r="Z56" s="112" t="s">
        <v>319</v>
      </c>
      <c r="AA56" s="120" t="s">
        <v>319</v>
      </c>
      <c r="AB56" s="112"/>
      <c r="AC56" s="112" t="s">
        <v>319</v>
      </c>
      <c r="AD56" s="112" t="s">
        <v>319</v>
      </c>
      <c r="AE56" s="112" t="s">
        <v>319</v>
      </c>
      <c r="AF56" s="112"/>
      <c r="AG56" s="112" t="s">
        <v>319</v>
      </c>
      <c r="AH56" s="121"/>
      <c r="AI56" s="122">
        <v>20</v>
      </c>
      <c r="AJ56" s="122"/>
      <c r="AK56" s="123"/>
      <c r="AL56" s="124"/>
      <c r="AM56" s="127">
        <v>160</v>
      </c>
      <c r="AN56" s="128">
        <v>40</v>
      </c>
      <c r="AO56" s="118">
        <v>1</v>
      </c>
    </row>
    <row r="57" spans="2:41" ht="18" customHeight="1">
      <c r="B57" s="111" t="s">
        <v>330</v>
      </c>
      <c r="C57" s="112" t="s">
        <v>324</v>
      </c>
      <c r="D57" s="113"/>
      <c r="E57" s="114" t="s">
        <v>329</v>
      </c>
      <c r="F57" s="129"/>
      <c r="G57" s="112" t="s">
        <v>319</v>
      </c>
      <c r="H57" s="112" t="s">
        <v>319</v>
      </c>
      <c r="I57" s="112" t="s">
        <v>319</v>
      </c>
      <c r="J57" s="112" t="s">
        <v>319</v>
      </c>
      <c r="K57" s="112" t="s">
        <v>319</v>
      </c>
      <c r="L57" s="130"/>
      <c r="M57" s="129"/>
      <c r="N57" s="112" t="s">
        <v>319</v>
      </c>
      <c r="O57" s="112" t="s">
        <v>319</v>
      </c>
      <c r="P57" s="112" t="s">
        <v>319</v>
      </c>
      <c r="Q57" s="112" t="s">
        <v>319</v>
      </c>
      <c r="R57" s="112" t="s">
        <v>319</v>
      </c>
      <c r="S57" s="130"/>
      <c r="T57" s="129"/>
      <c r="U57" s="112" t="s">
        <v>319</v>
      </c>
      <c r="V57" s="112" t="s">
        <v>319</v>
      </c>
      <c r="W57" s="112" t="s">
        <v>319</v>
      </c>
      <c r="X57" s="112" t="s">
        <v>319</v>
      </c>
      <c r="Y57" s="112" t="s">
        <v>319</v>
      </c>
      <c r="Z57" s="130"/>
      <c r="AA57" s="131"/>
      <c r="AB57" s="112" t="s">
        <v>319</v>
      </c>
      <c r="AC57" s="112" t="s">
        <v>319</v>
      </c>
      <c r="AD57" s="112" t="s">
        <v>319</v>
      </c>
      <c r="AE57" s="112" t="s">
        <v>319</v>
      </c>
      <c r="AF57" s="112" t="s">
        <v>319</v>
      </c>
      <c r="AG57" s="119"/>
      <c r="AH57" s="121"/>
      <c r="AI57" s="122">
        <v>20</v>
      </c>
      <c r="AJ57" s="122"/>
      <c r="AK57" s="123"/>
      <c r="AL57" s="124"/>
      <c r="AM57" s="127">
        <v>160</v>
      </c>
      <c r="AN57" s="128">
        <v>40</v>
      </c>
      <c r="AO57" s="118">
        <v>1</v>
      </c>
    </row>
    <row r="58" spans="2:41" ht="18" customHeight="1">
      <c r="B58" s="111" t="s">
        <v>330</v>
      </c>
      <c r="C58" s="112" t="s">
        <v>324</v>
      </c>
      <c r="D58" s="113"/>
      <c r="E58" s="114" t="s">
        <v>329</v>
      </c>
      <c r="F58" s="129" t="s">
        <v>319</v>
      </c>
      <c r="G58" s="112"/>
      <c r="H58" s="112" t="s">
        <v>319</v>
      </c>
      <c r="I58" s="112" t="s">
        <v>319</v>
      </c>
      <c r="J58" s="112" t="s">
        <v>319</v>
      </c>
      <c r="K58" s="112" t="s">
        <v>319</v>
      </c>
      <c r="L58" s="130"/>
      <c r="M58" s="129" t="s">
        <v>319</v>
      </c>
      <c r="N58" s="112" t="s">
        <v>319</v>
      </c>
      <c r="O58" s="112" t="s">
        <v>319</v>
      </c>
      <c r="P58" s="112"/>
      <c r="Q58" s="112" t="s">
        <v>319</v>
      </c>
      <c r="R58" s="112" t="s">
        <v>319</v>
      </c>
      <c r="S58" s="130" t="s">
        <v>319</v>
      </c>
      <c r="T58" s="129" t="s">
        <v>319</v>
      </c>
      <c r="U58" s="112"/>
      <c r="V58" s="112" t="s">
        <v>319</v>
      </c>
      <c r="W58" s="112" t="s">
        <v>319</v>
      </c>
      <c r="X58" s="112" t="s">
        <v>319</v>
      </c>
      <c r="Y58" s="112"/>
      <c r="Z58" s="130"/>
      <c r="AA58" s="131" t="s">
        <v>319</v>
      </c>
      <c r="AB58" s="112" t="s">
        <v>319</v>
      </c>
      <c r="AC58" s="112"/>
      <c r="AD58" s="112" t="s">
        <v>319</v>
      </c>
      <c r="AE58" s="112" t="s">
        <v>319</v>
      </c>
      <c r="AF58" s="112" t="s">
        <v>319</v>
      </c>
      <c r="AG58" s="119"/>
      <c r="AH58" s="121"/>
      <c r="AI58" s="122">
        <v>20</v>
      </c>
      <c r="AJ58" s="122"/>
      <c r="AK58" s="123"/>
      <c r="AL58" s="124"/>
      <c r="AM58" s="127">
        <v>160</v>
      </c>
      <c r="AN58" s="128">
        <v>40</v>
      </c>
      <c r="AO58" s="118">
        <v>1</v>
      </c>
    </row>
    <row r="59" spans="2:41" ht="18" customHeight="1">
      <c r="B59" s="111" t="s">
        <v>330</v>
      </c>
      <c r="C59" s="112" t="s">
        <v>331</v>
      </c>
      <c r="D59" s="113" t="s">
        <v>332</v>
      </c>
      <c r="E59" s="114" t="s">
        <v>333</v>
      </c>
      <c r="F59" s="132" t="s">
        <v>319</v>
      </c>
      <c r="G59" s="133" t="s">
        <v>319</v>
      </c>
      <c r="H59" s="133" t="s">
        <v>322</v>
      </c>
      <c r="I59" s="112"/>
      <c r="J59" s="112"/>
      <c r="K59" s="119" t="s">
        <v>322</v>
      </c>
      <c r="L59" s="134" t="s">
        <v>319</v>
      </c>
      <c r="M59" s="132" t="s">
        <v>319</v>
      </c>
      <c r="N59" s="133" t="s">
        <v>319</v>
      </c>
      <c r="O59" s="133" t="s">
        <v>319</v>
      </c>
      <c r="P59" s="112"/>
      <c r="Q59" s="112"/>
      <c r="R59" s="119" t="s">
        <v>322</v>
      </c>
      <c r="S59" s="134" t="s">
        <v>319</v>
      </c>
      <c r="T59" s="132" t="s">
        <v>319</v>
      </c>
      <c r="U59" s="133" t="s">
        <v>319</v>
      </c>
      <c r="V59" s="133" t="s">
        <v>322</v>
      </c>
      <c r="W59" s="112"/>
      <c r="X59" s="112"/>
      <c r="Y59" s="119" t="s">
        <v>319</v>
      </c>
      <c r="Z59" s="134" t="s">
        <v>319</v>
      </c>
      <c r="AA59" s="132" t="s">
        <v>319</v>
      </c>
      <c r="AB59" s="133" t="s">
        <v>319</v>
      </c>
      <c r="AC59" s="133"/>
      <c r="AD59" s="112" t="s">
        <v>322</v>
      </c>
      <c r="AE59" s="112" t="s">
        <v>322</v>
      </c>
      <c r="AF59" s="119"/>
      <c r="AG59" s="134" t="s">
        <v>319</v>
      </c>
      <c r="AH59" s="121"/>
      <c r="AI59" s="122">
        <v>14</v>
      </c>
      <c r="AJ59" s="122"/>
      <c r="AK59" s="123"/>
      <c r="AL59" s="124">
        <v>6</v>
      </c>
      <c r="AM59" s="127">
        <v>148</v>
      </c>
      <c r="AN59" s="128">
        <v>37</v>
      </c>
      <c r="AO59" s="135">
        <v>0.9</v>
      </c>
    </row>
    <row r="60" spans="2:41" ht="18" customHeight="1">
      <c r="B60" s="111" t="s">
        <v>330</v>
      </c>
      <c r="C60" s="112" t="s">
        <v>334</v>
      </c>
      <c r="D60" s="113"/>
      <c r="E60" s="114" t="s">
        <v>329</v>
      </c>
      <c r="F60" s="119" t="s">
        <v>370</v>
      </c>
      <c r="G60" s="133"/>
      <c r="H60" s="133"/>
      <c r="I60" s="133"/>
      <c r="J60" s="112" t="s">
        <v>371</v>
      </c>
      <c r="K60" s="112" t="s">
        <v>371</v>
      </c>
      <c r="L60" s="134" t="s">
        <v>370</v>
      </c>
      <c r="M60" s="129" t="s">
        <v>370</v>
      </c>
      <c r="N60" s="133"/>
      <c r="O60" s="133"/>
      <c r="P60" s="133"/>
      <c r="Q60" s="112" t="s">
        <v>371</v>
      </c>
      <c r="R60" s="112" t="s">
        <v>371</v>
      </c>
      <c r="S60" s="134" t="s">
        <v>370</v>
      </c>
      <c r="T60" s="129" t="s">
        <v>370</v>
      </c>
      <c r="U60" s="133"/>
      <c r="V60" s="133"/>
      <c r="W60" s="133"/>
      <c r="X60" s="112" t="s">
        <v>371</v>
      </c>
      <c r="Y60" s="112" t="s">
        <v>371</v>
      </c>
      <c r="Z60" s="134" t="s">
        <v>370</v>
      </c>
      <c r="AA60" s="129" t="s">
        <v>370</v>
      </c>
      <c r="AB60" s="133"/>
      <c r="AC60" s="133"/>
      <c r="AD60" s="133"/>
      <c r="AE60" s="112" t="s">
        <v>371</v>
      </c>
      <c r="AF60" s="112" t="s">
        <v>371</v>
      </c>
      <c r="AG60" s="134" t="s">
        <v>370</v>
      </c>
      <c r="AH60" s="121"/>
      <c r="AI60" s="122">
        <v>8</v>
      </c>
      <c r="AJ60" s="122">
        <v>8</v>
      </c>
      <c r="AK60" s="123"/>
      <c r="AL60" s="124"/>
      <c r="AM60" s="127">
        <v>80</v>
      </c>
      <c r="AN60" s="128">
        <v>20</v>
      </c>
      <c r="AO60" s="135">
        <v>0.5</v>
      </c>
    </row>
    <row r="61" spans="2:41" ht="18" customHeight="1">
      <c r="B61" s="111" t="s">
        <v>289</v>
      </c>
      <c r="C61" s="136"/>
      <c r="D61" s="137"/>
      <c r="E61" s="114"/>
      <c r="F61" s="129"/>
      <c r="G61" s="112"/>
      <c r="H61" s="112"/>
      <c r="I61" s="112"/>
      <c r="J61" s="112"/>
      <c r="K61" s="112"/>
      <c r="L61" s="130"/>
      <c r="M61" s="129"/>
      <c r="N61" s="112"/>
      <c r="O61" s="112"/>
      <c r="P61" s="112"/>
      <c r="Q61" s="112"/>
      <c r="R61" s="112"/>
      <c r="S61" s="130"/>
      <c r="T61" s="129"/>
      <c r="U61" s="112"/>
      <c r="V61" s="112"/>
      <c r="W61" s="112"/>
      <c r="X61" s="112"/>
      <c r="Y61" s="112"/>
      <c r="Z61" s="130"/>
      <c r="AA61" s="131"/>
      <c r="AB61" s="112"/>
      <c r="AC61" s="112"/>
      <c r="AD61" s="112"/>
      <c r="AE61" s="112"/>
      <c r="AF61" s="112"/>
      <c r="AG61" s="119"/>
      <c r="AH61" s="121"/>
      <c r="AI61" s="122"/>
      <c r="AJ61" s="122"/>
      <c r="AK61" s="123"/>
      <c r="AL61" s="124"/>
      <c r="AM61" s="127">
        <v>640</v>
      </c>
      <c r="AN61" s="128">
        <v>160</v>
      </c>
      <c r="AO61" s="138">
        <v>4.4000000000000004</v>
      </c>
    </row>
    <row r="62" spans="2:41" ht="18" customHeight="1">
      <c r="B62" s="111" t="s">
        <v>296</v>
      </c>
      <c r="C62" s="112" t="s">
        <v>324</v>
      </c>
      <c r="D62" s="113"/>
      <c r="E62" s="114" t="s">
        <v>329</v>
      </c>
      <c r="F62" s="112" t="s">
        <v>319</v>
      </c>
      <c r="G62" s="112" t="s">
        <v>319</v>
      </c>
      <c r="H62" s="112" t="s">
        <v>318</v>
      </c>
      <c r="I62" s="112" t="s">
        <v>321</v>
      </c>
      <c r="J62" s="119"/>
      <c r="K62" s="119"/>
      <c r="L62" s="130"/>
      <c r="M62" s="112" t="s">
        <v>319</v>
      </c>
      <c r="N62" s="112" t="s">
        <v>319</v>
      </c>
      <c r="O62" s="112" t="s">
        <v>318</v>
      </c>
      <c r="P62" s="112" t="s">
        <v>321</v>
      </c>
      <c r="Q62" s="119"/>
      <c r="R62" s="119"/>
      <c r="S62" s="130"/>
      <c r="T62" s="112" t="s">
        <v>319</v>
      </c>
      <c r="U62" s="112" t="s">
        <v>319</v>
      </c>
      <c r="V62" s="112" t="s">
        <v>318</v>
      </c>
      <c r="W62" s="112" t="s">
        <v>321</v>
      </c>
      <c r="X62" s="119"/>
      <c r="Y62" s="119"/>
      <c r="Z62" s="130"/>
      <c r="AA62" s="112" t="s">
        <v>319</v>
      </c>
      <c r="AB62" s="112" t="s">
        <v>319</v>
      </c>
      <c r="AC62" s="112" t="s">
        <v>318</v>
      </c>
      <c r="AD62" s="112" t="s">
        <v>321</v>
      </c>
      <c r="AE62" s="119"/>
      <c r="AF62" s="119"/>
      <c r="AG62" s="119"/>
      <c r="AH62" s="121">
        <v>4</v>
      </c>
      <c r="AI62" s="122">
        <v>8</v>
      </c>
      <c r="AJ62" s="122"/>
      <c r="AK62" s="123">
        <v>4</v>
      </c>
      <c r="AL62" s="124"/>
      <c r="AM62" s="127">
        <v>160</v>
      </c>
      <c r="AN62" s="128">
        <v>40</v>
      </c>
      <c r="AO62" s="118">
        <v>1</v>
      </c>
    </row>
    <row r="63" spans="2:41" ht="18" customHeight="1">
      <c r="B63" s="111" t="s">
        <v>330</v>
      </c>
      <c r="C63" s="112" t="s">
        <v>324</v>
      </c>
      <c r="D63" s="113"/>
      <c r="E63" s="114" t="s">
        <v>329</v>
      </c>
      <c r="F63" s="132"/>
      <c r="G63" s="112" t="s">
        <v>319</v>
      </c>
      <c r="H63" s="112" t="s">
        <v>319</v>
      </c>
      <c r="I63" s="112" t="s">
        <v>318</v>
      </c>
      <c r="J63" s="112" t="s">
        <v>321</v>
      </c>
      <c r="K63" s="133"/>
      <c r="L63" s="150"/>
      <c r="M63" s="132"/>
      <c r="N63" s="112" t="s">
        <v>319</v>
      </c>
      <c r="O63" s="112" t="s">
        <v>319</v>
      </c>
      <c r="P63" s="112" t="s">
        <v>318</v>
      </c>
      <c r="Q63" s="112" t="s">
        <v>321</v>
      </c>
      <c r="R63" s="133"/>
      <c r="S63" s="150"/>
      <c r="T63" s="132"/>
      <c r="U63" s="112" t="s">
        <v>319</v>
      </c>
      <c r="V63" s="112" t="s">
        <v>319</v>
      </c>
      <c r="W63" s="112" t="s">
        <v>318</v>
      </c>
      <c r="X63" s="112" t="s">
        <v>321</v>
      </c>
      <c r="Y63" s="133"/>
      <c r="Z63" s="150"/>
      <c r="AA63" s="132"/>
      <c r="AB63" s="112" t="s">
        <v>319</v>
      </c>
      <c r="AC63" s="112" t="s">
        <v>319</v>
      </c>
      <c r="AD63" s="112" t="s">
        <v>318</v>
      </c>
      <c r="AE63" s="112" t="s">
        <v>321</v>
      </c>
      <c r="AF63" s="133"/>
      <c r="AG63" s="150"/>
      <c r="AH63" s="121">
        <v>4</v>
      </c>
      <c r="AI63" s="122">
        <v>8</v>
      </c>
      <c r="AJ63" s="122"/>
      <c r="AK63" s="123">
        <v>4</v>
      </c>
      <c r="AL63" s="124"/>
      <c r="AM63" s="127">
        <v>160</v>
      </c>
      <c r="AN63" s="128">
        <v>40</v>
      </c>
      <c r="AO63" s="118">
        <v>1</v>
      </c>
    </row>
    <row r="64" spans="2:41" ht="18" customHeight="1">
      <c r="B64" s="111" t="s">
        <v>330</v>
      </c>
      <c r="C64" s="112" t="s">
        <v>324</v>
      </c>
      <c r="D64" s="113"/>
      <c r="E64" s="114" t="s">
        <v>329</v>
      </c>
      <c r="F64" s="132"/>
      <c r="G64" s="133"/>
      <c r="H64" s="112" t="s">
        <v>319</v>
      </c>
      <c r="I64" s="112" t="s">
        <v>319</v>
      </c>
      <c r="J64" s="112" t="s">
        <v>318</v>
      </c>
      <c r="K64" s="112" t="s">
        <v>321</v>
      </c>
      <c r="L64" s="150"/>
      <c r="M64" s="132"/>
      <c r="N64" s="133"/>
      <c r="O64" s="112" t="s">
        <v>319</v>
      </c>
      <c r="P64" s="112" t="s">
        <v>319</v>
      </c>
      <c r="Q64" s="112" t="s">
        <v>318</v>
      </c>
      <c r="R64" s="112" t="s">
        <v>321</v>
      </c>
      <c r="S64" s="150"/>
      <c r="T64" s="132"/>
      <c r="U64" s="133"/>
      <c r="V64" s="112" t="s">
        <v>319</v>
      </c>
      <c r="W64" s="112" t="s">
        <v>319</v>
      </c>
      <c r="X64" s="112" t="s">
        <v>318</v>
      </c>
      <c r="Y64" s="112" t="s">
        <v>321</v>
      </c>
      <c r="Z64" s="150"/>
      <c r="AA64" s="132"/>
      <c r="AB64" s="133"/>
      <c r="AC64" s="112" t="s">
        <v>319</v>
      </c>
      <c r="AD64" s="112" t="s">
        <v>319</v>
      </c>
      <c r="AE64" s="112" t="s">
        <v>318</v>
      </c>
      <c r="AF64" s="112" t="s">
        <v>321</v>
      </c>
      <c r="AG64" s="150"/>
      <c r="AH64" s="121">
        <v>4</v>
      </c>
      <c r="AI64" s="122">
        <v>8</v>
      </c>
      <c r="AJ64" s="122"/>
      <c r="AK64" s="123">
        <v>4</v>
      </c>
      <c r="AL64" s="124"/>
      <c r="AM64" s="127">
        <v>160</v>
      </c>
      <c r="AN64" s="128">
        <v>40</v>
      </c>
      <c r="AO64" s="118">
        <v>1</v>
      </c>
    </row>
    <row r="65" spans="2:41" ht="18" customHeight="1">
      <c r="B65" s="145" t="s">
        <v>372</v>
      </c>
      <c r="C65" s="146" t="s">
        <v>372</v>
      </c>
      <c r="D65" s="146"/>
      <c r="E65" s="146" t="s">
        <v>372</v>
      </c>
      <c r="F65" s="145" t="s">
        <v>372</v>
      </c>
      <c r="G65" s="147" t="s">
        <v>372</v>
      </c>
      <c r="H65" s="147" t="s">
        <v>372</v>
      </c>
      <c r="I65" s="147" t="s">
        <v>372</v>
      </c>
      <c r="J65" s="147" t="s">
        <v>372</v>
      </c>
      <c r="K65" s="146" t="s">
        <v>372</v>
      </c>
      <c r="L65" s="146" t="s">
        <v>372</v>
      </c>
      <c r="M65" s="145" t="s">
        <v>372</v>
      </c>
      <c r="N65" s="147" t="s">
        <v>372</v>
      </c>
      <c r="O65" s="147" t="s">
        <v>372</v>
      </c>
      <c r="P65" s="147" t="s">
        <v>372</v>
      </c>
      <c r="Q65" s="147" t="s">
        <v>372</v>
      </c>
      <c r="R65" s="146" t="s">
        <v>372</v>
      </c>
      <c r="S65" s="146" t="s">
        <v>372</v>
      </c>
      <c r="T65" s="145" t="s">
        <v>372</v>
      </c>
      <c r="U65" s="147" t="s">
        <v>372</v>
      </c>
      <c r="V65" s="147" t="s">
        <v>372</v>
      </c>
      <c r="W65" s="147" t="s">
        <v>372</v>
      </c>
      <c r="X65" s="147" t="s">
        <v>372</v>
      </c>
      <c r="Y65" s="146" t="s">
        <v>372</v>
      </c>
      <c r="Z65" s="146" t="s">
        <v>372</v>
      </c>
      <c r="AA65" s="145" t="s">
        <v>372</v>
      </c>
      <c r="AB65" s="147" t="s">
        <v>372</v>
      </c>
      <c r="AC65" s="147" t="s">
        <v>372</v>
      </c>
      <c r="AD65" s="147" t="s">
        <v>372</v>
      </c>
      <c r="AE65" s="147" t="s">
        <v>372</v>
      </c>
      <c r="AF65" s="146" t="s">
        <v>372</v>
      </c>
      <c r="AG65" s="148" t="s">
        <v>372</v>
      </c>
      <c r="AH65" s="146" t="s">
        <v>372</v>
      </c>
      <c r="AI65" s="147" t="s">
        <v>372</v>
      </c>
      <c r="AJ65" s="147" t="s">
        <v>372</v>
      </c>
      <c r="AK65" s="147" t="s">
        <v>372</v>
      </c>
      <c r="AL65" s="149" t="s">
        <v>372</v>
      </c>
      <c r="AM65" s="145" t="s">
        <v>372</v>
      </c>
      <c r="AN65" s="145" t="s">
        <v>372</v>
      </c>
      <c r="AO65" s="151"/>
    </row>
    <row r="66" spans="2:41" ht="18" customHeight="1">
      <c r="B66" s="145" t="s">
        <v>372</v>
      </c>
      <c r="C66" s="146" t="s">
        <v>372</v>
      </c>
      <c r="D66" s="146"/>
      <c r="E66" s="146" t="s">
        <v>372</v>
      </c>
      <c r="F66" s="145" t="s">
        <v>372</v>
      </c>
      <c r="G66" s="147" t="s">
        <v>372</v>
      </c>
      <c r="H66" s="147" t="s">
        <v>372</v>
      </c>
      <c r="I66" s="147" t="s">
        <v>372</v>
      </c>
      <c r="J66" s="147" t="s">
        <v>372</v>
      </c>
      <c r="K66" s="146" t="s">
        <v>372</v>
      </c>
      <c r="L66" s="146" t="s">
        <v>372</v>
      </c>
      <c r="M66" s="145" t="s">
        <v>372</v>
      </c>
      <c r="N66" s="147" t="s">
        <v>372</v>
      </c>
      <c r="O66" s="147" t="s">
        <v>372</v>
      </c>
      <c r="P66" s="147" t="s">
        <v>372</v>
      </c>
      <c r="Q66" s="147" t="s">
        <v>372</v>
      </c>
      <c r="R66" s="146" t="s">
        <v>372</v>
      </c>
      <c r="S66" s="146" t="s">
        <v>372</v>
      </c>
      <c r="T66" s="145" t="s">
        <v>372</v>
      </c>
      <c r="U66" s="147" t="s">
        <v>372</v>
      </c>
      <c r="V66" s="147" t="s">
        <v>372</v>
      </c>
      <c r="W66" s="147" t="s">
        <v>372</v>
      </c>
      <c r="X66" s="147" t="s">
        <v>372</v>
      </c>
      <c r="Y66" s="146" t="s">
        <v>372</v>
      </c>
      <c r="Z66" s="146" t="s">
        <v>372</v>
      </c>
      <c r="AA66" s="145" t="s">
        <v>372</v>
      </c>
      <c r="AB66" s="147" t="s">
        <v>372</v>
      </c>
      <c r="AC66" s="147" t="s">
        <v>372</v>
      </c>
      <c r="AD66" s="147" t="s">
        <v>372</v>
      </c>
      <c r="AE66" s="147" t="s">
        <v>372</v>
      </c>
      <c r="AF66" s="146" t="s">
        <v>372</v>
      </c>
      <c r="AG66" s="148" t="s">
        <v>372</v>
      </c>
      <c r="AH66" s="146" t="s">
        <v>372</v>
      </c>
      <c r="AI66" s="147" t="s">
        <v>372</v>
      </c>
      <c r="AJ66" s="147" t="s">
        <v>372</v>
      </c>
      <c r="AK66" s="147" t="s">
        <v>372</v>
      </c>
      <c r="AL66" s="149" t="s">
        <v>372</v>
      </c>
      <c r="AM66" s="145" t="s">
        <v>372</v>
      </c>
      <c r="AN66" s="145" t="s">
        <v>372</v>
      </c>
      <c r="AO66" s="151"/>
    </row>
    <row r="67" spans="2:41" ht="18" customHeight="1">
      <c r="B67" s="152"/>
      <c r="C67" s="153"/>
      <c r="D67" s="153"/>
      <c r="E67" s="153"/>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5"/>
      <c r="AI67" s="155"/>
      <c r="AJ67" s="155"/>
      <c r="AK67" s="155"/>
      <c r="AL67" s="155"/>
      <c r="AM67" s="155"/>
      <c r="AN67" s="156"/>
      <c r="AO67" s="157"/>
    </row>
    <row r="68" spans="2:41" ht="18" customHeight="1">
      <c r="B68" s="111" t="s">
        <v>330</v>
      </c>
      <c r="C68" s="112" t="s">
        <v>373</v>
      </c>
      <c r="D68" s="113"/>
      <c r="E68" s="114" t="s">
        <v>329</v>
      </c>
      <c r="F68" s="132"/>
      <c r="G68" s="133"/>
      <c r="H68" s="133"/>
      <c r="I68" s="112" t="s">
        <v>371</v>
      </c>
      <c r="J68" s="112" t="s">
        <v>371</v>
      </c>
      <c r="K68" s="119" t="s">
        <v>370</v>
      </c>
      <c r="L68" s="134" t="s">
        <v>370</v>
      </c>
      <c r="M68" s="132"/>
      <c r="N68" s="133"/>
      <c r="O68" s="133"/>
      <c r="P68" s="112" t="s">
        <v>371</v>
      </c>
      <c r="Q68" s="112" t="s">
        <v>371</v>
      </c>
      <c r="R68" s="119" t="s">
        <v>370</v>
      </c>
      <c r="S68" s="134" t="s">
        <v>370</v>
      </c>
      <c r="T68" s="132"/>
      <c r="U68" s="133"/>
      <c r="V68" s="133"/>
      <c r="W68" s="112" t="s">
        <v>371</v>
      </c>
      <c r="X68" s="112" t="s">
        <v>371</v>
      </c>
      <c r="Y68" s="119" t="s">
        <v>370</v>
      </c>
      <c r="Z68" s="134" t="s">
        <v>370</v>
      </c>
      <c r="AA68" s="132"/>
      <c r="AB68" s="133"/>
      <c r="AC68" s="133"/>
      <c r="AD68" s="112" t="s">
        <v>371</v>
      </c>
      <c r="AE68" s="112" t="s">
        <v>371</v>
      </c>
      <c r="AF68" s="119" t="s">
        <v>370</v>
      </c>
      <c r="AG68" s="134" t="s">
        <v>370</v>
      </c>
      <c r="AH68" s="121"/>
      <c r="AI68" s="122">
        <v>8</v>
      </c>
      <c r="AJ68" s="122">
        <v>8</v>
      </c>
      <c r="AK68" s="123"/>
      <c r="AL68" s="124"/>
      <c r="AM68" s="127">
        <v>80</v>
      </c>
      <c r="AN68" s="128">
        <v>20</v>
      </c>
      <c r="AO68" s="135">
        <v>0.5</v>
      </c>
    </row>
    <row r="69" spans="2:41" ht="18" customHeight="1">
      <c r="B69" s="111" t="s">
        <v>330</v>
      </c>
      <c r="C69" s="112" t="s">
        <v>373</v>
      </c>
      <c r="D69" s="113"/>
      <c r="E69" s="114" t="s">
        <v>329</v>
      </c>
      <c r="F69" s="119" t="s">
        <v>370</v>
      </c>
      <c r="G69" s="133"/>
      <c r="H69" s="133"/>
      <c r="I69" s="133"/>
      <c r="J69" s="112" t="s">
        <v>371</v>
      </c>
      <c r="K69" s="112" t="s">
        <v>371</v>
      </c>
      <c r="L69" s="134" t="s">
        <v>370</v>
      </c>
      <c r="M69" s="129" t="s">
        <v>370</v>
      </c>
      <c r="N69" s="133"/>
      <c r="O69" s="133"/>
      <c r="P69" s="133"/>
      <c r="Q69" s="112" t="s">
        <v>371</v>
      </c>
      <c r="R69" s="112" t="s">
        <v>371</v>
      </c>
      <c r="S69" s="134" t="s">
        <v>370</v>
      </c>
      <c r="T69" s="129" t="s">
        <v>370</v>
      </c>
      <c r="U69" s="133"/>
      <c r="V69" s="133"/>
      <c r="W69" s="133"/>
      <c r="X69" s="112" t="s">
        <v>371</v>
      </c>
      <c r="Y69" s="112" t="s">
        <v>371</v>
      </c>
      <c r="Z69" s="134" t="s">
        <v>370</v>
      </c>
      <c r="AA69" s="129" t="s">
        <v>370</v>
      </c>
      <c r="AB69" s="133"/>
      <c r="AC69" s="133"/>
      <c r="AD69" s="133"/>
      <c r="AE69" s="112" t="s">
        <v>371</v>
      </c>
      <c r="AF69" s="112" t="s">
        <v>371</v>
      </c>
      <c r="AG69" s="134" t="s">
        <v>370</v>
      </c>
      <c r="AH69" s="121"/>
      <c r="AI69" s="122">
        <v>8</v>
      </c>
      <c r="AJ69" s="122">
        <v>8</v>
      </c>
      <c r="AK69" s="123"/>
      <c r="AL69" s="124"/>
      <c r="AM69" s="127">
        <v>80</v>
      </c>
      <c r="AN69" s="128">
        <v>20</v>
      </c>
      <c r="AO69" s="135">
        <v>0.5</v>
      </c>
    </row>
    <row r="70" spans="2:41" ht="18" customHeight="1">
      <c r="B70" s="111" t="s">
        <v>301</v>
      </c>
      <c r="C70" s="158"/>
      <c r="D70" s="159"/>
      <c r="E70" s="160"/>
      <c r="F70" s="103"/>
      <c r="G70" s="104"/>
      <c r="H70" s="104"/>
      <c r="I70" s="104"/>
      <c r="J70" s="104"/>
      <c r="K70" s="104"/>
      <c r="L70" s="105"/>
      <c r="M70" s="103"/>
      <c r="N70" s="104"/>
      <c r="O70" s="104"/>
      <c r="P70" s="104"/>
      <c r="Q70" s="104"/>
      <c r="R70" s="104"/>
      <c r="S70" s="105"/>
      <c r="T70" s="103"/>
      <c r="U70" s="104"/>
      <c r="V70" s="104"/>
      <c r="W70" s="104"/>
      <c r="X70" s="104"/>
      <c r="Y70" s="104"/>
      <c r="Z70" s="105"/>
      <c r="AA70" s="106"/>
      <c r="AB70" s="104"/>
      <c r="AC70" s="104"/>
      <c r="AD70" s="104"/>
      <c r="AE70" s="104"/>
      <c r="AF70" s="104"/>
      <c r="AG70" s="104"/>
      <c r="AH70" s="107"/>
      <c r="AI70" s="108"/>
      <c r="AJ70" s="108"/>
      <c r="AK70" s="109"/>
      <c r="AL70" s="110"/>
      <c r="AM70" s="127">
        <v>2960</v>
      </c>
      <c r="AN70" s="128">
        <v>740</v>
      </c>
      <c r="AO70" s="138">
        <v>18.5</v>
      </c>
    </row>
    <row r="71" spans="2:41" ht="18" customHeight="1">
      <c r="B71" s="139" t="s">
        <v>290</v>
      </c>
      <c r="C71" s="112" t="s">
        <v>324</v>
      </c>
      <c r="D71" s="113"/>
      <c r="E71" s="114" t="s">
        <v>329</v>
      </c>
      <c r="F71" s="112"/>
      <c r="G71" s="112" t="s">
        <v>319</v>
      </c>
      <c r="H71" s="112" t="s">
        <v>319</v>
      </c>
      <c r="I71" s="112" t="s">
        <v>319</v>
      </c>
      <c r="J71" s="112" t="s">
        <v>319</v>
      </c>
      <c r="K71" s="112" t="s">
        <v>319</v>
      </c>
      <c r="L71" s="94"/>
      <c r="M71" s="112"/>
      <c r="N71" s="112" t="s">
        <v>319</v>
      </c>
      <c r="O71" s="112" t="s">
        <v>319</v>
      </c>
      <c r="P71" s="112" t="s">
        <v>319</v>
      </c>
      <c r="Q71" s="112" t="s">
        <v>319</v>
      </c>
      <c r="R71" s="112" t="s">
        <v>319</v>
      </c>
      <c r="S71" s="94"/>
      <c r="T71" s="112"/>
      <c r="U71" s="112" t="s">
        <v>319</v>
      </c>
      <c r="V71" s="112" t="s">
        <v>319</v>
      </c>
      <c r="W71" s="112" t="s">
        <v>319</v>
      </c>
      <c r="X71" s="112" t="s">
        <v>319</v>
      </c>
      <c r="Y71" s="112" t="s">
        <v>319</v>
      </c>
      <c r="Z71" s="94"/>
      <c r="AA71" s="112"/>
      <c r="AB71" s="112" t="s">
        <v>319</v>
      </c>
      <c r="AC71" s="112" t="s">
        <v>319</v>
      </c>
      <c r="AD71" s="112" t="s">
        <v>319</v>
      </c>
      <c r="AE71" s="112" t="s">
        <v>319</v>
      </c>
      <c r="AF71" s="112" t="s">
        <v>319</v>
      </c>
      <c r="AG71" s="94"/>
      <c r="AH71" s="95"/>
      <c r="AI71" s="122">
        <v>20</v>
      </c>
      <c r="AJ71" s="96"/>
      <c r="AK71" s="97"/>
      <c r="AL71" s="98"/>
      <c r="AM71" s="127">
        <v>160</v>
      </c>
      <c r="AN71" s="128">
        <v>40</v>
      </c>
      <c r="AO71" s="118">
        <v>1</v>
      </c>
    </row>
    <row r="72" spans="2:41" ht="18" customHeight="1">
      <c r="B72" s="139" t="s">
        <v>340</v>
      </c>
      <c r="C72" s="112" t="s">
        <v>331</v>
      </c>
      <c r="D72" s="113" t="s">
        <v>332</v>
      </c>
      <c r="E72" s="114" t="s">
        <v>374</v>
      </c>
      <c r="F72" s="112"/>
      <c r="G72" s="112" t="s">
        <v>322</v>
      </c>
      <c r="H72" s="112" t="s">
        <v>319</v>
      </c>
      <c r="I72" s="112" t="s">
        <v>322</v>
      </c>
      <c r="J72" s="112" t="s">
        <v>322</v>
      </c>
      <c r="K72" s="112" t="s">
        <v>322</v>
      </c>
      <c r="L72" s="94"/>
      <c r="M72" s="112"/>
      <c r="N72" s="112" t="s">
        <v>319</v>
      </c>
      <c r="O72" s="112" t="s">
        <v>319</v>
      </c>
      <c r="P72" s="112" t="s">
        <v>322</v>
      </c>
      <c r="Q72" s="112" t="s">
        <v>322</v>
      </c>
      <c r="R72" s="112" t="s">
        <v>322</v>
      </c>
      <c r="S72" s="94"/>
      <c r="T72" s="112"/>
      <c r="U72" s="112" t="s">
        <v>319</v>
      </c>
      <c r="V72" s="112" t="s">
        <v>319</v>
      </c>
      <c r="W72" s="112" t="s">
        <v>322</v>
      </c>
      <c r="X72" s="112" t="s">
        <v>322</v>
      </c>
      <c r="Y72" s="112" t="s">
        <v>322</v>
      </c>
      <c r="Z72" s="94"/>
      <c r="AA72" s="112"/>
      <c r="AB72" s="112" t="s">
        <v>319</v>
      </c>
      <c r="AC72" s="112" t="s">
        <v>319</v>
      </c>
      <c r="AD72" s="112" t="s">
        <v>322</v>
      </c>
      <c r="AE72" s="112" t="s">
        <v>322</v>
      </c>
      <c r="AF72" s="112" t="s">
        <v>322</v>
      </c>
      <c r="AG72" s="94"/>
      <c r="AH72" s="95"/>
      <c r="AI72" s="122">
        <v>7</v>
      </c>
      <c r="AJ72" s="96"/>
      <c r="AK72" s="97"/>
      <c r="AL72" s="140">
        <v>13</v>
      </c>
      <c r="AM72" s="141">
        <v>134</v>
      </c>
      <c r="AN72" s="128">
        <v>33.5</v>
      </c>
      <c r="AO72" s="135">
        <v>0.8</v>
      </c>
    </row>
    <row r="73" spans="2:41" ht="18" customHeight="1">
      <c r="B73" s="139" t="s">
        <v>344</v>
      </c>
      <c r="C73" s="112" t="s">
        <v>324</v>
      </c>
      <c r="D73" s="113"/>
      <c r="E73" s="114" t="s">
        <v>329</v>
      </c>
      <c r="F73" s="112" t="s">
        <v>319</v>
      </c>
      <c r="G73" s="112"/>
      <c r="H73" s="99"/>
      <c r="I73" s="112" t="s">
        <v>319</v>
      </c>
      <c r="J73" s="112" t="s">
        <v>319</v>
      </c>
      <c r="K73" s="112" t="s">
        <v>319</v>
      </c>
      <c r="L73" s="112" t="s">
        <v>319</v>
      </c>
      <c r="M73" s="120" t="s">
        <v>319</v>
      </c>
      <c r="N73" s="112"/>
      <c r="O73" s="99"/>
      <c r="P73" s="112" t="s">
        <v>319</v>
      </c>
      <c r="Q73" s="112" t="s">
        <v>319</v>
      </c>
      <c r="R73" s="112" t="s">
        <v>319</v>
      </c>
      <c r="S73" s="112" t="s">
        <v>319</v>
      </c>
      <c r="T73" s="120" t="s">
        <v>319</v>
      </c>
      <c r="U73" s="112"/>
      <c r="V73" s="99"/>
      <c r="W73" s="112" t="s">
        <v>319</v>
      </c>
      <c r="X73" s="112" t="s">
        <v>319</v>
      </c>
      <c r="Y73" s="112" t="s">
        <v>319</v>
      </c>
      <c r="Z73" s="112" t="s">
        <v>319</v>
      </c>
      <c r="AA73" s="120" t="s">
        <v>319</v>
      </c>
      <c r="AB73" s="112"/>
      <c r="AC73" s="99"/>
      <c r="AD73" s="112" t="s">
        <v>319</v>
      </c>
      <c r="AE73" s="112" t="s">
        <v>319</v>
      </c>
      <c r="AF73" s="112" t="s">
        <v>319</v>
      </c>
      <c r="AG73" s="112" t="s">
        <v>319</v>
      </c>
      <c r="AH73" s="95"/>
      <c r="AI73" s="142">
        <v>20</v>
      </c>
      <c r="AJ73" s="96"/>
      <c r="AK73" s="97"/>
      <c r="AL73" s="98"/>
      <c r="AM73" s="125">
        <v>160</v>
      </c>
      <c r="AN73" s="126">
        <v>40</v>
      </c>
      <c r="AO73" s="118">
        <v>1</v>
      </c>
    </row>
    <row r="74" spans="2:41" ht="18" customHeight="1">
      <c r="B74" s="139" t="s">
        <v>291</v>
      </c>
      <c r="C74" s="112" t="s">
        <v>324</v>
      </c>
      <c r="D74" s="113"/>
      <c r="E74" s="114" t="s">
        <v>329</v>
      </c>
      <c r="F74" s="100"/>
      <c r="G74" s="112" t="s">
        <v>319</v>
      </c>
      <c r="H74" s="112" t="s">
        <v>319</v>
      </c>
      <c r="I74" s="112" t="s">
        <v>319</v>
      </c>
      <c r="J74" s="112" t="s">
        <v>319</v>
      </c>
      <c r="K74" s="112" t="s">
        <v>319</v>
      </c>
      <c r="L74" s="94"/>
      <c r="M74" s="100"/>
      <c r="N74" s="112" t="s">
        <v>319</v>
      </c>
      <c r="O74" s="112" t="s">
        <v>319</v>
      </c>
      <c r="P74" s="112" t="s">
        <v>319</v>
      </c>
      <c r="Q74" s="112" t="s">
        <v>319</v>
      </c>
      <c r="R74" s="112" t="s">
        <v>319</v>
      </c>
      <c r="S74" s="94"/>
      <c r="T74" s="100"/>
      <c r="U74" s="112" t="s">
        <v>319</v>
      </c>
      <c r="V74" s="112" t="s">
        <v>319</v>
      </c>
      <c r="W74" s="112" t="s">
        <v>319</v>
      </c>
      <c r="X74" s="112" t="s">
        <v>319</v>
      </c>
      <c r="Y74" s="112" t="s">
        <v>319</v>
      </c>
      <c r="Z74" s="94"/>
      <c r="AA74" s="101"/>
      <c r="AB74" s="112" t="s">
        <v>319</v>
      </c>
      <c r="AC74" s="112" t="s">
        <v>319</v>
      </c>
      <c r="AD74" s="112" t="s">
        <v>319</v>
      </c>
      <c r="AE74" s="112" t="s">
        <v>319</v>
      </c>
      <c r="AF74" s="112" t="s">
        <v>319</v>
      </c>
      <c r="AG74" s="99"/>
      <c r="AH74" s="95"/>
      <c r="AI74" s="142">
        <v>20</v>
      </c>
      <c r="AJ74" s="96"/>
      <c r="AK74" s="97"/>
      <c r="AL74" s="98"/>
      <c r="AM74" s="127">
        <v>160</v>
      </c>
      <c r="AN74" s="128">
        <v>40</v>
      </c>
      <c r="AO74" s="118">
        <v>1</v>
      </c>
    </row>
    <row r="75" spans="2:41" ht="45" customHeight="1" thickBot="1">
      <c r="B75" s="1030" t="s">
        <v>306</v>
      </c>
      <c r="C75" s="1031"/>
      <c r="D75" s="1031"/>
      <c r="E75" s="1032"/>
      <c r="F75" s="1033" t="s">
        <v>398</v>
      </c>
      <c r="G75" s="1034"/>
      <c r="H75" s="1034"/>
      <c r="I75" s="1034"/>
      <c r="J75" s="1034"/>
      <c r="K75" s="1034"/>
      <c r="L75" s="1034"/>
      <c r="M75" s="1034"/>
      <c r="N75" s="1034"/>
      <c r="O75" s="1034"/>
      <c r="P75" s="1034"/>
      <c r="Q75" s="1034"/>
      <c r="R75" s="1034"/>
      <c r="S75" s="1034"/>
      <c r="T75" s="1034"/>
      <c r="U75" s="1034"/>
      <c r="V75" s="1034"/>
      <c r="W75" s="1034"/>
      <c r="X75" s="1034"/>
      <c r="Y75" s="1034"/>
      <c r="Z75" s="1034"/>
      <c r="AA75" s="1034"/>
      <c r="AB75" s="1034"/>
      <c r="AC75" s="1034"/>
      <c r="AD75" s="1034"/>
      <c r="AE75" s="1034"/>
      <c r="AF75" s="1034"/>
      <c r="AG75" s="1034"/>
      <c r="AH75" s="1034"/>
      <c r="AI75" s="1034"/>
      <c r="AJ75" s="1034"/>
      <c r="AK75" s="1034"/>
      <c r="AL75" s="1034"/>
      <c r="AM75" s="1034"/>
      <c r="AN75" s="1034"/>
      <c r="AO75" s="1035"/>
    </row>
    <row r="76" spans="2:41" s="52" customFormat="1" ht="18" customHeight="1">
      <c r="B76" s="1036" t="s">
        <v>359</v>
      </c>
      <c r="C76" s="1036"/>
      <c r="D76" s="1036"/>
      <c r="E76" s="1036"/>
      <c r="F76" s="1036"/>
      <c r="G76" s="1036"/>
      <c r="H76" s="1036"/>
      <c r="I76" s="1036"/>
      <c r="J76" s="1036"/>
      <c r="K76" s="1036"/>
      <c r="L76" s="1036"/>
      <c r="M76" s="1036"/>
      <c r="N76" s="1036"/>
      <c r="O76" s="1036"/>
      <c r="P76" s="1036"/>
      <c r="Q76" s="1036"/>
      <c r="R76" s="1036"/>
      <c r="S76" s="1036"/>
      <c r="T76" s="1036"/>
      <c r="U76" s="1036"/>
      <c r="V76" s="1036"/>
      <c r="W76" s="1036"/>
      <c r="X76" s="1036"/>
      <c r="Y76" s="1036"/>
      <c r="Z76" s="1036"/>
      <c r="AA76" s="1037"/>
      <c r="AB76" s="1037"/>
      <c r="AC76" s="1037"/>
      <c r="AD76" s="1037"/>
      <c r="AE76" s="1037"/>
      <c r="AF76" s="1037"/>
      <c r="AG76" s="1037"/>
      <c r="AH76" s="1037"/>
      <c r="AI76" s="1037"/>
      <c r="AJ76" s="1037"/>
      <c r="AK76" s="1037"/>
      <c r="AL76" s="1037"/>
      <c r="AM76" s="1037"/>
      <c r="AN76" s="1037"/>
      <c r="AO76" s="1037"/>
    </row>
    <row r="77" spans="2:41">
      <c r="B77" s="48" t="s">
        <v>375</v>
      </c>
      <c r="C77" s="48"/>
      <c r="D77" s="48"/>
      <c r="E77" s="48"/>
      <c r="F77" s="48"/>
      <c r="G77" s="48"/>
      <c r="H77" s="48"/>
      <c r="I77" s="48"/>
      <c r="J77" s="48"/>
      <c r="K77" s="48"/>
      <c r="L77" s="48"/>
      <c r="M77" s="48"/>
      <c r="N77" s="48"/>
      <c r="O77" s="48"/>
      <c r="P77" s="48"/>
      <c r="Q77" s="48"/>
      <c r="R77" s="48"/>
      <c r="S77" s="48"/>
      <c r="T77" s="48"/>
      <c r="U77" s="48"/>
      <c r="V77" s="48"/>
      <c r="W77" s="48"/>
      <c r="X77" s="48"/>
      <c r="Y77" s="48"/>
      <c r="Z77" s="48"/>
      <c r="AA77" s="83"/>
      <c r="AB77" s="83"/>
      <c r="AC77" s="48"/>
      <c r="AD77" s="48"/>
      <c r="AE77" s="48"/>
      <c r="AF77" s="48"/>
      <c r="AG77" s="48"/>
      <c r="AH77" s="48"/>
      <c r="AI77" s="48"/>
      <c r="AJ77" s="48"/>
      <c r="AK77" s="48"/>
      <c r="AL77" s="48"/>
      <c r="AM77" s="48"/>
      <c r="AN77" s="48"/>
      <c r="AO77" s="48"/>
    </row>
    <row r="78" spans="2:41">
      <c r="B78" s="48"/>
      <c r="C78" s="48" t="s">
        <v>360</v>
      </c>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row>
    <row r="79" spans="2:41">
      <c r="B79" s="48" t="s">
        <v>361</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row r="80" spans="2:41">
      <c r="B80" s="48"/>
      <c r="C80" s="48" t="s">
        <v>376</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row>
    <row r="81" spans="2:41">
      <c r="B81" s="48" t="s">
        <v>377</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row>
    <row r="82" spans="2:41">
      <c r="B82" s="48" t="s">
        <v>378</v>
      </c>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row>
    <row r="83" spans="2:41" ht="18.75">
      <c r="B83" s="86" t="s">
        <v>379</v>
      </c>
    </row>
    <row r="85" spans="2:41" ht="18.75" customHeight="1">
      <c r="B85" s="46" t="s">
        <v>255</v>
      </c>
      <c r="L85" s="47" t="s">
        <v>1098</v>
      </c>
      <c r="M85" s="48"/>
      <c r="N85" s="48"/>
      <c r="P85" s="49"/>
      <c r="Q85" s="50"/>
      <c r="R85" s="50"/>
      <c r="S85" s="50"/>
      <c r="T85" s="50"/>
      <c r="AA85" s="51" t="s">
        <v>380</v>
      </c>
      <c r="AB85" s="163"/>
      <c r="AE85" s="169" t="s">
        <v>381</v>
      </c>
      <c r="AF85" s="52"/>
      <c r="AO85" s="51" t="s">
        <v>382</v>
      </c>
    </row>
    <row r="86" spans="2:41" ht="18.75" customHeight="1">
      <c r="B86" s="1038" t="s">
        <v>366</v>
      </c>
      <c r="C86" s="1038"/>
      <c r="D86" s="1038"/>
      <c r="E86" s="1038"/>
      <c r="F86" s="1038"/>
      <c r="G86" s="1038"/>
      <c r="H86" s="1038"/>
      <c r="I86" s="1038"/>
      <c r="J86" s="1038"/>
      <c r="K86" s="1038"/>
      <c r="L86" s="1038"/>
      <c r="M86" s="1038"/>
      <c r="N86" s="1038"/>
      <c r="O86" s="1038"/>
      <c r="P86" s="1038"/>
      <c r="Q86" s="1038"/>
      <c r="R86" s="1038"/>
      <c r="S86" s="1038"/>
      <c r="T86" s="1038"/>
      <c r="U86" s="1038"/>
      <c r="V86" s="1038"/>
      <c r="W86" s="1038"/>
      <c r="X86" s="1038"/>
      <c r="Y86" s="1038"/>
      <c r="AA86" s="51" t="s">
        <v>394</v>
      </c>
      <c r="AB86" s="163"/>
      <c r="AF86" s="52"/>
      <c r="AO86" s="51" t="s">
        <v>382</v>
      </c>
    </row>
    <row r="87" spans="2:41" ht="18.75" customHeight="1">
      <c r="B87" s="55"/>
      <c r="C87" s="56"/>
      <c r="D87" s="56"/>
      <c r="E87" s="56"/>
      <c r="L87" s="47"/>
      <c r="M87" s="48"/>
      <c r="N87" s="48"/>
      <c r="P87" s="49"/>
      <c r="Q87" s="50"/>
      <c r="R87" s="50"/>
      <c r="S87" s="50"/>
      <c r="T87" s="50"/>
      <c r="AA87" s="51"/>
      <c r="AB87" s="163"/>
      <c r="AF87" s="52"/>
    </row>
    <row r="88" spans="2:41" ht="18.75" customHeight="1" thickBot="1">
      <c r="B88" s="55" t="s">
        <v>400</v>
      </c>
      <c r="C88" s="57"/>
      <c r="D88" s="57"/>
      <c r="E88" s="56"/>
      <c r="F88" s="56"/>
      <c r="G88" s="56"/>
      <c r="H88" s="56"/>
      <c r="I88" s="56"/>
      <c r="J88" s="58"/>
      <c r="K88" s="58"/>
      <c r="L88" s="58"/>
      <c r="M88" s="58"/>
      <c r="N88" s="58"/>
      <c r="O88" s="58"/>
      <c r="P88" s="58"/>
      <c r="Q88" s="56"/>
      <c r="R88" s="56"/>
      <c r="S88" s="55"/>
      <c r="T88" s="56"/>
      <c r="U88" s="56"/>
      <c r="V88" s="56"/>
      <c r="W88" s="56"/>
      <c r="X88" s="55"/>
      <c r="Y88" s="56"/>
      <c r="Z88" s="56"/>
      <c r="AA88" s="55" t="s">
        <v>401</v>
      </c>
      <c r="AB88" s="164"/>
      <c r="AC88" s="56"/>
      <c r="AD88" s="56"/>
      <c r="AE88" s="56"/>
      <c r="AF88" s="56"/>
      <c r="AG88" s="56"/>
      <c r="AH88" s="56"/>
      <c r="AI88" s="56"/>
      <c r="AJ88" s="56"/>
      <c r="AK88" s="56"/>
      <c r="AL88" s="56"/>
      <c r="AM88" s="56"/>
      <c r="AN88" s="56"/>
      <c r="AO88" s="51"/>
    </row>
    <row r="89" spans="2:41" ht="18.75" customHeight="1">
      <c r="B89" s="59"/>
      <c r="C89" s="60" t="s">
        <v>383</v>
      </c>
      <c r="D89" s="1039" t="s">
        <v>313</v>
      </c>
      <c r="E89" s="61"/>
      <c r="F89" s="1042" t="s">
        <v>384</v>
      </c>
      <c r="G89" s="1043"/>
      <c r="H89" s="1043"/>
      <c r="I89" s="1043"/>
      <c r="J89" s="1043"/>
      <c r="K89" s="1043"/>
      <c r="L89" s="1044"/>
      <c r="M89" s="1042" t="s">
        <v>385</v>
      </c>
      <c r="N89" s="1043"/>
      <c r="O89" s="1043"/>
      <c r="P89" s="1043"/>
      <c r="Q89" s="1043"/>
      <c r="R89" s="1043"/>
      <c r="S89" s="1044"/>
      <c r="T89" s="1042" t="s">
        <v>386</v>
      </c>
      <c r="U89" s="1043"/>
      <c r="V89" s="1043"/>
      <c r="W89" s="1043"/>
      <c r="X89" s="1043"/>
      <c r="Y89" s="1043"/>
      <c r="Z89" s="1044"/>
      <c r="AA89" s="1042" t="s">
        <v>387</v>
      </c>
      <c r="AB89" s="1043"/>
      <c r="AC89" s="1043"/>
      <c r="AD89" s="1043"/>
      <c r="AE89" s="1043"/>
      <c r="AF89" s="1043"/>
      <c r="AG89" s="1045"/>
      <c r="AH89" s="1046" t="s">
        <v>267</v>
      </c>
      <c r="AI89" s="1047"/>
      <c r="AJ89" s="1047"/>
      <c r="AK89" s="1047"/>
      <c r="AL89" s="1048"/>
      <c r="AM89" s="62" t="s">
        <v>268</v>
      </c>
      <c r="AN89" s="63" t="s">
        <v>269</v>
      </c>
      <c r="AO89" s="63" t="s">
        <v>270</v>
      </c>
    </row>
    <row r="90" spans="2:41" ht="18" customHeight="1">
      <c r="B90" s="64" t="s">
        <v>271</v>
      </c>
      <c r="C90" s="65" t="s">
        <v>280</v>
      </c>
      <c r="D90" s="1040"/>
      <c r="E90" s="66" t="s">
        <v>272</v>
      </c>
      <c r="F90" s="67">
        <v>1</v>
      </c>
      <c r="G90" s="68">
        <v>2</v>
      </c>
      <c r="H90" s="68">
        <v>3</v>
      </c>
      <c r="I90" s="68">
        <v>4</v>
      </c>
      <c r="J90" s="68">
        <v>5</v>
      </c>
      <c r="K90" s="68">
        <v>6</v>
      </c>
      <c r="L90" s="69">
        <v>7</v>
      </c>
      <c r="M90" s="67">
        <v>8</v>
      </c>
      <c r="N90" s="68">
        <v>9</v>
      </c>
      <c r="O90" s="68">
        <v>10</v>
      </c>
      <c r="P90" s="68">
        <v>11</v>
      </c>
      <c r="Q90" s="68">
        <v>12</v>
      </c>
      <c r="R90" s="68">
        <v>13</v>
      </c>
      <c r="S90" s="68">
        <v>14</v>
      </c>
      <c r="T90" s="67">
        <v>15</v>
      </c>
      <c r="U90" s="68">
        <v>16</v>
      </c>
      <c r="V90" s="68">
        <v>17</v>
      </c>
      <c r="W90" s="68">
        <v>18</v>
      </c>
      <c r="X90" s="68">
        <v>19</v>
      </c>
      <c r="Y90" s="68">
        <v>20</v>
      </c>
      <c r="Z90" s="68">
        <v>21</v>
      </c>
      <c r="AA90" s="67">
        <v>22</v>
      </c>
      <c r="AB90" s="68">
        <v>23</v>
      </c>
      <c r="AC90" s="68">
        <v>24</v>
      </c>
      <c r="AD90" s="68">
        <v>25</v>
      </c>
      <c r="AE90" s="68">
        <v>26</v>
      </c>
      <c r="AF90" s="68">
        <v>27</v>
      </c>
      <c r="AG90" s="68">
        <v>28</v>
      </c>
      <c r="AH90" s="1049"/>
      <c r="AI90" s="1050"/>
      <c r="AJ90" s="1050"/>
      <c r="AK90" s="1050"/>
      <c r="AL90" s="1051"/>
      <c r="AM90" s="70"/>
      <c r="AN90" s="71" t="s">
        <v>273</v>
      </c>
      <c r="AO90" s="72" t="s">
        <v>274</v>
      </c>
    </row>
    <row r="91" spans="2:41" ht="18" customHeight="1" thickBot="1">
      <c r="B91" s="73"/>
      <c r="C91" s="74"/>
      <c r="D91" s="1041"/>
      <c r="E91" s="75"/>
      <c r="F91" s="165" t="s">
        <v>281</v>
      </c>
      <c r="G91" s="165" t="s">
        <v>282</v>
      </c>
      <c r="H91" s="165" t="s">
        <v>283</v>
      </c>
      <c r="I91" s="165" t="s">
        <v>284</v>
      </c>
      <c r="J91" s="165" t="s">
        <v>285</v>
      </c>
      <c r="K91" s="165" t="s">
        <v>286</v>
      </c>
      <c r="L91" s="166" t="s">
        <v>287</v>
      </c>
      <c r="M91" s="167" t="s">
        <v>281</v>
      </c>
      <c r="N91" s="165" t="s">
        <v>282</v>
      </c>
      <c r="O91" s="165" t="s">
        <v>283</v>
      </c>
      <c r="P91" s="165" t="s">
        <v>284</v>
      </c>
      <c r="Q91" s="165" t="s">
        <v>285</v>
      </c>
      <c r="R91" s="165" t="s">
        <v>286</v>
      </c>
      <c r="S91" s="165" t="s">
        <v>287</v>
      </c>
      <c r="T91" s="167" t="s">
        <v>281</v>
      </c>
      <c r="U91" s="165" t="s">
        <v>282</v>
      </c>
      <c r="V91" s="165" t="s">
        <v>283</v>
      </c>
      <c r="W91" s="165" t="s">
        <v>284</v>
      </c>
      <c r="X91" s="165" t="s">
        <v>285</v>
      </c>
      <c r="Y91" s="165" t="s">
        <v>286</v>
      </c>
      <c r="Z91" s="165" t="s">
        <v>287</v>
      </c>
      <c r="AA91" s="167" t="s">
        <v>281</v>
      </c>
      <c r="AB91" s="165" t="s">
        <v>282</v>
      </c>
      <c r="AC91" s="165" t="s">
        <v>283</v>
      </c>
      <c r="AD91" s="165" t="s">
        <v>284</v>
      </c>
      <c r="AE91" s="165" t="s">
        <v>285</v>
      </c>
      <c r="AF91" s="165" t="s">
        <v>286</v>
      </c>
      <c r="AG91" s="165" t="s">
        <v>287</v>
      </c>
      <c r="AH91" s="76" t="s">
        <v>318</v>
      </c>
      <c r="AI91" s="77" t="s">
        <v>319</v>
      </c>
      <c r="AJ91" s="77" t="s">
        <v>320</v>
      </c>
      <c r="AK91" s="78" t="s">
        <v>321</v>
      </c>
      <c r="AL91" s="79" t="s">
        <v>322</v>
      </c>
      <c r="AM91" s="80" t="s">
        <v>275</v>
      </c>
      <c r="AN91" s="81" t="s">
        <v>276</v>
      </c>
      <c r="AO91" s="82" t="s">
        <v>277</v>
      </c>
    </row>
    <row r="92" spans="2:41" ht="18" customHeight="1">
      <c r="B92" s="111" t="s">
        <v>288</v>
      </c>
      <c r="C92" s="112" t="s">
        <v>324</v>
      </c>
      <c r="D92" s="113"/>
      <c r="E92" s="114" t="s">
        <v>329</v>
      </c>
      <c r="F92" s="112" t="s">
        <v>319</v>
      </c>
      <c r="G92" s="112"/>
      <c r="H92" s="112" t="s">
        <v>319</v>
      </c>
      <c r="I92" s="112" t="s">
        <v>319</v>
      </c>
      <c r="J92" s="112" t="s">
        <v>319</v>
      </c>
      <c r="K92" s="112"/>
      <c r="L92" s="113" t="s">
        <v>319</v>
      </c>
      <c r="M92" s="120" t="s">
        <v>319</v>
      </c>
      <c r="N92" s="112"/>
      <c r="O92" s="112" t="s">
        <v>319</v>
      </c>
      <c r="P92" s="112" t="s">
        <v>319</v>
      </c>
      <c r="Q92" s="112" t="s">
        <v>319</v>
      </c>
      <c r="R92" s="112"/>
      <c r="S92" s="112" t="s">
        <v>319</v>
      </c>
      <c r="T92" s="120" t="s">
        <v>319</v>
      </c>
      <c r="U92" s="112"/>
      <c r="V92" s="112" t="s">
        <v>319</v>
      </c>
      <c r="W92" s="112" t="s">
        <v>319</v>
      </c>
      <c r="X92" s="112" t="s">
        <v>319</v>
      </c>
      <c r="Y92" s="112"/>
      <c r="Z92" s="112" t="s">
        <v>319</v>
      </c>
      <c r="AA92" s="120" t="s">
        <v>319</v>
      </c>
      <c r="AB92" s="112"/>
      <c r="AC92" s="112" t="s">
        <v>319</v>
      </c>
      <c r="AD92" s="112" t="s">
        <v>319</v>
      </c>
      <c r="AE92" s="112" t="s">
        <v>319</v>
      </c>
      <c r="AF92" s="112"/>
      <c r="AG92" s="112" t="s">
        <v>319</v>
      </c>
      <c r="AH92" s="121"/>
      <c r="AI92" s="122">
        <v>20</v>
      </c>
      <c r="AJ92" s="122"/>
      <c r="AK92" s="123"/>
      <c r="AL92" s="124"/>
      <c r="AM92" s="127">
        <v>160</v>
      </c>
      <c r="AN92" s="128">
        <v>40</v>
      </c>
      <c r="AO92" s="118">
        <v>1</v>
      </c>
    </row>
    <row r="93" spans="2:41" ht="18" customHeight="1">
      <c r="B93" s="111" t="s">
        <v>330</v>
      </c>
      <c r="C93" s="112" t="s">
        <v>369</v>
      </c>
      <c r="D93" s="113" t="s">
        <v>388</v>
      </c>
      <c r="E93" s="114" t="s">
        <v>333</v>
      </c>
      <c r="F93" s="132"/>
      <c r="G93" s="133"/>
      <c r="H93" s="133" t="s">
        <v>322</v>
      </c>
      <c r="I93" s="112"/>
      <c r="J93" s="112"/>
      <c r="K93" s="119" t="s">
        <v>322</v>
      </c>
      <c r="L93" s="134"/>
      <c r="M93" s="132"/>
      <c r="N93" s="133"/>
      <c r="O93" s="133"/>
      <c r="P93" s="112"/>
      <c r="Q93" s="112"/>
      <c r="R93" s="119" t="s">
        <v>322</v>
      </c>
      <c r="S93" s="134"/>
      <c r="T93" s="132"/>
      <c r="U93" s="133"/>
      <c r="V93" s="133" t="s">
        <v>322</v>
      </c>
      <c r="W93" s="112"/>
      <c r="X93" s="112"/>
      <c r="Y93" s="119"/>
      <c r="Z93" s="134"/>
      <c r="AA93" s="132"/>
      <c r="AB93" s="133"/>
      <c r="AC93" s="133"/>
      <c r="AD93" s="112" t="s">
        <v>322</v>
      </c>
      <c r="AE93" s="112" t="s">
        <v>322</v>
      </c>
      <c r="AF93" s="119"/>
      <c r="AG93" s="134"/>
      <c r="AH93" s="121"/>
      <c r="AI93" s="122"/>
      <c r="AJ93" s="122"/>
      <c r="AK93" s="123"/>
      <c r="AL93" s="124">
        <v>6</v>
      </c>
      <c r="AM93" s="127">
        <v>18</v>
      </c>
      <c r="AN93" s="128">
        <v>4.5</v>
      </c>
      <c r="AO93" s="118">
        <v>0.1</v>
      </c>
    </row>
    <row r="94" spans="2:41" ht="18" customHeight="1">
      <c r="B94" s="111" t="s">
        <v>296</v>
      </c>
      <c r="C94" s="112" t="s">
        <v>324</v>
      </c>
      <c r="D94" s="113"/>
      <c r="E94" s="114" t="s">
        <v>329</v>
      </c>
      <c r="F94" s="112" t="s">
        <v>319</v>
      </c>
      <c r="G94" s="112" t="s">
        <v>319</v>
      </c>
      <c r="H94" s="112" t="s">
        <v>318</v>
      </c>
      <c r="I94" s="112" t="s">
        <v>321</v>
      </c>
      <c r="J94" s="119"/>
      <c r="K94" s="119"/>
      <c r="L94" s="130"/>
      <c r="M94" s="112" t="s">
        <v>319</v>
      </c>
      <c r="N94" s="112" t="s">
        <v>319</v>
      </c>
      <c r="O94" s="112" t="s">
        <v>318</v>
      </c>
      <c r="P94" s="112" t="s">
        <v>321</v>
      </c>
      <c r="Q94" s="119"/>
      <c r="R94" s="119"/>
      <c r="S94" s="130"/>
      <c r="T94" s="112" t="s">
        <v>319</v>
      </c>
      <c r="U94" s="112" t="s">
        <v>319</v>
      </c>
      <c r="V94" s="112" t="s">
        <v>318</v>
      </c>
      <c r="W94" s="112" t="s">
        <v>321</v>
      </c>
      <c r="X94" s="119"/>
      <c r="Y94" s="119"/>
      <c r="Z94" s="130"/>
      <c r="AA94" s="112" t="s">
        <v>319</v>
      </c>
      <c r="AB94" s="112" t="s">
        <v>319</v>
      </c>
      <c r="AC94" s="112" t="s">
        <v>318</v>
      </c>
      <c r="AD94" s="112" t="s">
        <v>321</v>
      </c>
      <c r="AE94" s="119"/>
      <c r="AF94" s="119"/>
      <c r="AG94" s="119"/>
      <c r="AH94" s="121">
        <v>4</v>
      </c>
      <c r="AI94" s="122">
        <v>8</v>
      </c>
      <c r="AJ94" s="122"/>
      <c r="AK94" s="123">
        <v>4</v>
      </c>
      <c r="AL94" s="124">
        <v>4</v>
      </c>
      <c r="AM94" s="127">
        <v>160</v>
      </c>
      <c r="AN94" s="128">
        <v>40</v>
      </c>
      <c r="AO94" s="118">
        <v>1</v>
      </c>
    </row>
    <row r="95" spans="2:41" ht="18" customHeight="1">
      <c r="B95" s="111" t="s">
        <v>330</v>
      </c>
      <c r="C95" s="112" t="s">
        <v>324</v>
      </c>
      <c r="D95" s="113"/>
      <c r="E95" s="114" t="s">
        <v>329</v>
      </c>
      <c r="F95" s="132"/>
      <c r="G95" s="112" t="s">
        <v>319</v>
      </c>
      <c r="H95" s="112" t="s">
        <v>319</v>
      </c>
      <c r="I95" s="112" t="s">
        <v>318</v>
      </c>
      <c r="J95" s="112" t="s">
        <v>321</v>
      </c>
      <c r="K95" s="133"/>
      <c r="L95" s="150"/>
      <c r="M95" s="132"/>
      <c r="N95" s="112" t="s">
        <v>319</v>
      </c>
      <c r="O95" s="112" t="s">
        <v>319</v>
      </c>
      <c r="P95" s="112" t="s">
        <v>318</v>
      </c>
      <c r="Q95" s="112" t="s">
        <v>321</v>
      </c>
      <c r="R95" s="133"/>
      <c r="S95" s="150"/>
      <c r="T95" s="132"/>
      <c r="U95" s="112" t="s">
        <v>319</v>
      </c>
      <c r="V95" s="112" t="s">
        <v>319</v>
      </c>
      <c r="W95" s="112" t="s">
        <v>318</v>
      </c>
      <c r="X95" s="112" t="s">
        <v>321</v>
      </c>
      <c r="Y95" s="133"/>
      <c r="Z95" s="150"/>
      <c r="AA95" s="132"/>
      <c r="AB95" s="112" t="s">
        <v>319</v>
      </c>
      <c r="AC95" s="112" t="s">
        <v>319</v>
      </c>
      <c r="AD95" s="112" t="s">
        <v>318</v>
      </c>
      <c r="AE95" s="112" t="s">
        <v>321</v>
      </c>
      <c r="AF95" s="133"/>
      <c r="AG95" s="150"/>
      <c r="AH95" s="121">
        <v>4</v>
      </c>
      <c r="AI95" s="122">
        <v>8</v>
      </c>
      <c r="AJ95" s="122"/>
      <c r="AK95" s="123">
        <v>4</v>
      </c>
      <c r="AL95" s="124">
        <v>4</v>
      </c>
      <c r="AM95" s="127">
        <v>160</v>
      </c>
      <c r="AN95" s="128">
        <v>40</v>
      </c>
      <c r="AO95" s="118">
        <v>1</v>
      </c>
    </row>
    <row r="96" spans="2:41" ht="18" customHeight="1">
      <c r="B96" s="139" t="s">
        <v>340</v>
      </c>
      <c r="C96" s="112" t="s">
        <v>331</v>
      </c>
      <c r="D96" s="113" t="s">
        <v>388</v>
      </c>
      <c r="E96" s="114" t="s">
        <v>374</v>
      </c>
      <c r="F96" s="112"/>
      <c r="G96" s="112" t="s">
        <v>322</v>
      </c>
      <c r="H96" s="112"/>
      <c r="I96" s="112" t="s">
        <v>322</v>
      </c>
      <c r="J96" s="112" t="s">
        <v>322</v>
      </c>
      <c r="K96" s="112" t="s">
        <v>322</v>
      </c>
      <c r="L96" s="94"/>
      <c r="M96" s="112"/>
      <c r="N96" s="112"/>
      <c r="O96" s="112"/>
      <c r="P96" s="112" t="s">
        <v>322</v>
      </c>
      <c r="Q96" s="112" t="s">
        <v>322</v>
      </c>
      <c r="R96" s="112" t="s">
        <v>322</v>
      </c>
      <c r="S96" s="94"/>
      <c r="T96" s="112"/>
      <c r="U96" s="112"/>
      <c r="V96" s="112"/>
      <c r="W96" s="112" t="s">
        <v>322</v>
      </c>
      <c r="X96" s="112" t="s">
        <v>322</v>
      </c>
      <c r="Y96" s="112" t="s">
        <v>322</v>
      </c>
      <c r="Z96" s="94"/>
      <c r="AA96" s="112"/>
      <c r="AB96" s="112"/>
      <c r="AC96" s="112"/>
      <c r="AD96" s="112" t="s">
        <v>322</v>
      </c>
      <c r="AE96" s="112" t="s">
        <v>322</v>
      </c>
      <c r="AF96" s="112" t="s">
        <v>322</v>
      </c>
      <c r="AG96" s="94"/>
      <c r="AH96" s="95"/>
      <c r="AI96" s="122"/>
      <c r="AJ96" s="96"/>
      <c r="AK96" s="97"/>
      <c r="AL96" s="140">
        <v>13</v>
      </c>
      <c r="AM96" s="141">
        <v>39</v>
      </c>
      <c r="AN96" s="128">
        <v>9.6999999999999993</v>
      </c>
      <c r="AO96" s="135">
        <v>0.2</v>
      </c>
    </row>
    <row r="97" spans="2:41" ht="18" customHeight="1">
      <c r="B97" s="139" t="s">
        <v>389</v>
      </c>
      <c r="C97" s="112" t="s">
        <v>324</v>
      </c>
      <c r="D97" s="113"/>
      <c r="E97" s="114" t="s">
        <v>329</v>
      </c>
      <c r="F97" s="112" t="s">
        <v>319</v>
      </c>
      <c r="G97" s="112"/>
      <c r="H97" s="99"/>
      <c r="I97" s="112" t="s">
        <v>319</v>
      </c>
      <c r="J97" s="112" t="s">
        <v>319</v>
      </c>
      <c r="K97" s="112" t="s">
        <v>319</v>
      </c>
      <c r="L97" s="112" t="s">
        <v>319</v>
      </c>
      <c r="M97" s="120" t="s">
        <v>319</v>
      </c>
      <c r="N97" s="112"/>
      <c r="O97" s="99"/>
      <c r="P97" s="112" t="s">
        <v>319</v>
      </c>
      <c r="Q97" s="112" t="s">
        <v>319</v>
      </c>
      <c r="R97" s="112" t="s">
        <v>319</v>
      </c>
      <c r="S97" s="112" t="s">
        <v>319</v>
      </c>
      <c r="T97" s="120" t="s">
        <v>319</v>
      </c>
      <c r="U97" s="112"/>
      <c r="V97" s="99"/>
      <c r="W97" s="112" t="s">
        <v>319</v>
      </c>
      <c r="X97" s="112" t="s">
        <v>319</v>
      </c>
      <c r="Y97" s="112" t="s">
        <v>319</v>
      </c>
      <c r="Z97" s="112" t="s">
        <v>319</v>
      </c>
      <c r="AA97" s="120" t="s">
        <v>319</v>
      </c>
      <c r="AB97" s="112"/>
      <c r="AC97" s="99"/>
      <c r="AD97" s="112" t="s">
        <v>319</v>
      </c>
      <c r="AE97" s="112" t="s">
        <v>319</v>
      </c>
      <c r="AF97" s="112" t="s">
        <v>319</v>
      </c>
      <c r="AG97" s="112" t="s">
        <v>319</v>
      </c>
      <c r="AH97" s="95"/>
      <c r="AI97" s="142">
        <v>20</v>
      </c>
      <c r="AJ97" s="96"/>
      <c r="AK97" s="97"/>
      <c r="AL97" s="98"/>
      <c r="AM97" s="125">
        <v>160</v>
      </c>
      <c r="AN97" s="126">
        <v>40</v>
      </c>
      <c r="AO97" s="118">
        <v>1</v>
      </c>
    </row>
    <row r="98" spans="2:41" ht="47.25" customHeight="1" thickBot="1">
      <c r="B98" s="1030" t="s">
        <v>390</v>
      </c>
      <c r="C98" s="1031"/>
      <c r="D98" s="1031"/>
      <c r="E98" s="1032"/>
      <c r="F98" s="1033" t="s">
        <v>399</v>
      </c>
      <c r="G98" s="1034"/>
      <c r="H98" s="1034"/>
      <c r="I98" s="1034"/>
      <c r="J98" s="1034"/>
      <c r="K98" s="1034"/>
      <c r="L98" s="1034"/>
      <c r="M98" s="1034"/>
      <c r="N98" s="1034"/>
      <c r="O98" s="1034"/>
      <c r="P98" s="1034"/>
      <c r="Q98" s="1034"/>
      <c r="R98" s="1034"/>
      <c r="S98" s="1034"/>
      <c r="T98" s="1034"/>
      <c r="U98" s="1034"/>
      <c r="V98" s="1034"/>
      <c r="W98" s="1034"/>
      <c r="X98" s="1034"/>
      <c r="Y98" s="1034"/>
      <c r="Z98" s="1034"/>
      <c r="AA98" s="1034"/>
      <c r="AB98" s="1034"/>
      <c r="AC98" s="1034"/>
      <c r="AD98" s="1034"/>
      <c r="AE98" s="1034"/>
      <c r="AF98" s="1034"/>
      <c r="AG98" s="1034"/>
      <c r="AH98" s="1034"/>
      <c r="AI98" s="1034"/>
      <c r="AJ98" s="1034"/>
      <c r="AK98" s="1034"/>
      <c r="AL98" s="1034"/>
      <c r="AM98" s="1034"/>
      <c r="AN98" s="1034"/>
      <c r="AO98" s="1035"/>
    </row>
    <row r="99" spans="2:41" s="52" customFormat="1" ht="18" customHeight="1">
      <c r="B99" s="1036" t="s">
        <v>359</v>
      </c>
      <c r="C99" s="1036"/>
      <c r="D99" s="1036"/>
      <c r="E99" s="1036"/>
      <c r="F99" s="1036"/>
      <c r="G99" s="1036"/>
      <c r="H99" s="1036"/>
      <c r="I99" s="1036"/>
      <c r="J99" s="1036"/>
      <c r="K99" s="1036"/>
      <c r="L99" s="1036"/>
      <c r="M99" s="1036"/>
      <c r="N99" s="1036"/>
      <c r="O99" s="1036"/>
      <c r="P99" s="1036"/>
      <c r="Q99" s="1036"/>
      <c r="R99" s="1036"/>
      <c r="S99" s="1036"/>
      <c r="T99" s="1036"/>
      <c r="U99" s="1036"/>
      <c r="V99" s="1036"/>
      <c r="W99" s="1036"/>
      <c r="X99" s="1036"/>
      <c r="Y99" s="1036"/>
      <c r="Z99" s="1036"/>
      <c r="AA99" s="1037"/>
      <c r="AB99" s="1037"/>
      <c r="AC99" s="1037"/>
      <c r="AD99" s="1037"/>
      <c r="AE99" s="1037"/>
      <c r="AF99" s="1037"/>
      <c r="AG99" s="1037"/>
      <c r="AH99" s="1037"/>
      <c r="AI99" s="1037"/>
      <c r="AJ99" s="1037"/>
      <c r="AK99" s="1037"/>
      <c r="AL99" s="1037"/>
      <c r="AM99" s="1037"/>
      <c r="AN99" s="1037"/>
      <c r="AO99" s="1037"/>
    </row>
    <row r="100" spans="2:41">
      <c r="B100" s="48" t="s">
        <v>375</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83"/>
      <c r="AB100" s="83"/>
      <c r="AC100" s="48"/>
      <c r="AD100" s="48"/>
      <c r="AE100" s="48"/>
      <c r="AF100" s="48"/>
      <c r="AG100" s="48"/>
      <c r="AH100" s="48"/>
      <c r="AI100" s="48"/>
      <c r="AJ100" s="48"/>
      <c r="AK100" s="48"/>
      <c r="AL100" s="48"/>
      <c r="AM100" s="48"/>
      <c r="AN100" s="48"/>
      <c r="AO100" s="48"/>
    </row>
    <row r="101" spans="2:41">
      <c r="B101" s="48"/>
      <c r="C101" s="48" t="s">
        <v>391</v>
      </c>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row>
    <row r="102" spans="2:41">
      <c r="B102" s="48" t="s">
        <v>361</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row>
    <row r="103" spans="2:41">
      <c r="B103" s="48"/>
      <c r="C103" s="48" t="s">
        <v>376</v>
      </c>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row>
    <row r="104" spans="2:41">
      <c r="B104" s="48" t="s">
        <v>377</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row>
  </sheetData>
  <mergeCells count="34">
    <mergeCell ref="AA51:AG51"/>
    <mergeCell ref="AH51:AL52"/>
    <mergeCell ref="D7:D9"/>
    <mergeCell ref="F7:L7"/>
    <mergeCell ref="M7:S7"/>
    <mergeCell ref="T7:Z7"/>
    <mergeCell ref="B48:Y48"/>
    <mergeCell ref="D51:D53"/>
    <mergeCell ref="F51:L51"/>
    <mergeCell ref="M51:S51"/>
    <mergeCell ref="T51:Z51"/>
    <mergeCell ref="AA7:AG7"/>
    <mergeCell ref="AH7:AL8"/>
    <mergeCell ref="B22:E22"/>
    <mergeCell ref="B27:E27"/>
    <mergeCell ref="B31:E31"/>
    <mergeCell ref="B34:E34"/>
    <mergeCell ref="B35:E35"/>
    <mergeCell ref="B36:E36"/>
    <mergeCell ref="F36:AO36"/>
    <mergeCell ref="B37:AO37"/>
    <mergeCell ref="B98:E98"/>
    <mergeCell ref="F98:AO98"/>
    <mergeCell ref="B99:AO99"/>
    <mergeCell ref="B75:E75"/>
    <mergeCell ref="F75:AO75"/>
    <mergeCell ref="B76:AO76"/>
    <mergeCell ref="B86:Y86"/>
    <mergeCell ref="D89:D91"/>
    <mergeCell ref="F89:L89"/>
    <mergeCell ref="M89:S89"/>
    <mergeCell ref="T89:Z89"/>
    <mergeCell ref="AA89:AG89"/>
    <mergeCell ref="AH89:AL90"/>
  </mergeCells>
  <phoneticPr fontId="1"/>
  <printOptions horizontalCentered="1"/>
  <pageMargins left="0.19685039370078741" right="0.19685039370078741" top="0.39370078740157483" bottom="0.19685039370078741" header="0.31496062992125984" footer="0.31496062992125984"/>
  <pageSetup paperSize="9" scale="77" orientation="landscape" blackAndWhite="1" r:id="rId1"/>
  <rowBreaks count="2" manualBreakCount="2">
    <brk id="44" max="41" man="1"/>
    <brk id="82"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3300"/>
  </sheetPr>
  <dimension ref="A1:AW225"/>
  <sheetViews>
    <sheetView view="pageBreakPreview" zoomScaleNormal="100" zoomScaleSheetLayoutView="100" workbookViewId="0">
      <pane xSplit="6" ySplit="9" topLeftCell="G10" activePane="bottomRight" state="frozen"/>
      <selection activeCell="E147" sqref="E147:E148"/>
      <selection pane="topRight" activeCell="E147" sqref="E147:E148"/>
      <selection pane="bottomLeft" activeCell="E147" sqref="E147:E148"/>
      <selection pane="bottomRight"/>
    </sheetView>
  </sheetViews>
  <sheetFormatPr defaultRowHeight="12"/>
  <cols>
    <col min="1" max="1" width="1.75" style="391" customWidth="1"/>
    <col min="2" max="2" width="3.5" style="612" customWidth="1"/>
    <col min="3" max="3" width="12.875" style="612" customWidth="1"/>
    <col min="4" max="4" width="3.5" style="612" customWidth="1"/>
    <col min="5" max="5" width="12" style="612" customWidth="1"/>
    <col min="6" max="6" width="3.875" style="612" customWidth="1"/>
    <col min="7" max="37" width="3.75" style="612" customWidth="1"/>
    <col min="38" max="38" width="8.375" style="612" customWidth="1"/>
    <col min="39" max="40" width="5.875" style="612" customWidth="1"/>
    <col min="41" max="41" width="2.625" style="612" bestFit="1" customWidth="1"/>
    <col min="42" max="42" width="5.25" style="612" bestFit="1" customWidth="1"/>
    <col min="43" max="43" width="4.875" style="612" bestFit="1" customWidth="1"/>
    <col min="44" max="44" width="5.125" style="612" bestFit="1" customWidth="1"/>
    <col min="45" max="46" width="1.875" style="612" customWidth="1"/>
    <col min="47" max="47" width="3.125" style="612" bestFit="1" customWidth="1"/>
    <col min="48" max="48" width="3.25" style="612" customWidth="1"/>
    <col min="49" max="16384" width="9" style="391"/>
  </cols>
  <sheetData>
    <row r="1" spans="1:48" ht="15" thickBot="1">
      <c r="A1" s="611"/>
      <c r="C1" s="613" t="s">
        <v>1419</v>
      </c>
      <c r="R1" s="368" t="s">
        <v>1420</v>
      </c>
      <c r="AM1" s="389"/>
      <c r="AN1" s="389"/>
      <c r="AO1" s="389"/>
      <c r="AP1" s="389"/>
      <c r="AQ1" s="1004" t="s">
        <v>253</v>
      </c>
      <c r="AR1" s="1004"/>
      <c r="AS1" s="606"/>
    </row>
    <row r="2" spans="1:48" ht="14.25">
      <c r="A2" s="611"/>
      <c r="C2" s="391"/>
      <c r="J2" s="1217" t="s">
        <v>742</v>
      </c>
      <c r="K2" s="1217"/>
      <c r="L2" s="614"/>
      <c r="M2" s="615" t="s">
        <v>256</v>
      </c>
      <c r="N2" s="616"/>
      <c r="O2" s="1218" t="s">
        <v>257</v>
      </c>
      <c r="P2" s="1218"/>
      <c r="Q2" s="391"/>
      <c r="T2" s="40"/>
      <c r="U2" s="40"/>
      <c r="AA2" s="42"/>
      <c r="AB2" s="42"/>
      <c r="AC2" s="42"/>
      <c r="AD2" s="42"/>
      <c r="AE2" s="617"/>
      <c r="AF2" s="617"/>
      <c r="AG2" s="617"/>
      <c r="AH2" s="617"/>
      <c r="AI2" s="617"/>
      <c r="AJ2" s="617"/>
      <c r="AK2" s="617"/>
      <c r="AL2" s="617"/>
      <c r="AM2" s="617"/>
      <c r="AN2" s="617"/>
      <c r="AO2" s="617"/>
      <c r="AP2" s="617"/>
      <c r="AQ2" s="618"/>
      <c r="AR2" s="618"/>
      <c r="AU2" s="619" t="s">
        <v>254</v>
      </c>
      <c r="AV2" s="620">
        <v>1</v>
      </c>
    </row>
    <row r="3" spans="1:48" ht="12.75" customHeight="1" thickBot="1">
      <c r="A3" s="611"/>
      <c r="C3" s="621" t="s">
        <v>1421</v>
      </c>
      <c r="D3" s="622"/>
      <c r="E3" s="391"/>
      <c r="F3" s="623"/>
      <c r="G3" s="391"/>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17"/>
      <c r="AO3" s="617"/>
      <c r="AP3" s="617"/>
      <c r="AQ3" s="618"/>
      <c r="AR3" s="618"/>
      <c r="AU3" s="625" t="s">
        <v>259</v>
      </c>
      <c r="AV3" s="626">
        <v>1</v>
      </c>
    </row>
    <row r="4" spans="1:48" ht="12.75" thickBot="1">
      <c r="A4" s="611"/>
      <c r="C4" s="627">
        <v>43800</v>
      </c>
      <c r="D4" s="622"/>
      <c r="E4" s="1219"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1220"/>
      <c r="G4" s="1220"/>
      <c r="H4" s="1220"/>
      <c r="I4" s="1220"/>
      <c r="J4" s="1220"/>
      <c r="K4" s="1220"/>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1221"/>
      <c r="AL4" s="624"/>
      <c r="AM4" s="624"/>
      <c r="AN4" s="617"/>
      <c r="AO4" s="617"/>
      <c r="AP4" s="617"/>
      <c r="AQ4" s="618"/>
      <c r="AR4" s="618"/>
      <c r="AU4" s="625" t="s">
        <v>261</v>
      </c>
      <c r="AV4" s="626"/>
    </row>
    <row r="5" spans="1:48" s="611" customFormat="1">
      <c r="B5" s="612"/>
      <c r="C5" s="628">
        <f>DAY(EOMONTH(C4,0))</f>
        <v>31</v>
      </c>
      <c r="D5" s="622"/>
      <c r="E5" s="1222"/>
      <c r="F5" s="1223"/>
      <c r="G5" s="1223"/>
      <c r="H5" s="1223"/>
      <c r="I5" s="1223"/>
      <c r="J5" s="1223"/>
      <c r="K5" s="1223"/>
      <c r="L5" s="1223"/>
      <c r="M5" s="1223"/>
      <c r="N5" s="1223"/>
      <c r="O5" s="1223"/>
      <c r="P5" s="1223"/>
      <c r="Q5" s="1223"/>
      <c r="R5" s="1223"/>
      <c r="S5" s="1223"/>
      <c r="T5" s="1223"/>
      <c r="U5" s="1223"/>
      <c r="V5" s="1223"/>
      <c r="W5" s="1223"/>
      <c r="X5" s="1223"/>
      <c r="Y5" s="1223"/>
      <c r="Z5" s="1223"/>
      <c r="AA5" s="1223"/>
      <c r="AB5" s="1223"/>
      <c r="AC5" s="1223"/>
      <c r="AD5" s="1223"/>
      <c r="AE5" s="1223"/>
      <c r="AF5" s="1223"/>
      <c r="AG5" s="1223"/>
      <c r="AH5" s="1223"/>
      <c r="AI5" s="1223"/>
      <c r="AJ5" s="1223"/>
      <c r="AK5" s="1224"/>
      <c r="AL5" s="624"/>
      <c r="AM5" s="624"/>
      <c r="AN5" s="617"/>
      <c r="AO5" s="617"/>
      <c r="AP5" s="617"/>
      <c r="AQ5" s="618"/>
      <c r="AR5" s="618"/>
      <c r="AS5" s="612"/>
      <c r="AT5" s="612"/>
      <c r="AU5" s="625" t="s">
        <v>264</v>
      </c>
      <c r="AV5" s="626"/>
    </row>
    <row r="6" spans="1:48" ht="12.75" thickBot="1">
      <c r="A6" s="611"/>
      <c r="C6" s="629" t="s">
        <v>1422</v>
      </c>
      <c r="T6" s="40"/>
      <c r="U6" s="40"/>
      <c r="AA6" s="42"/>
      <c r="AB6" s="42"/>
      <c r="AC6" s="42"/>
      <c r="AD6" s="42"/>
      <c r="AE6" s="617"/>
      <c r="AF6" s="617"/>
      <c r="AG6" s="617"/>
      <c r="AH6" s="617"/>
      <c r="AI6" s="617"/>
      <c r="AJ6" s="617"/>
      <c r="AK6" s="630" t="s">
        <v>1423</v>
      </c>
      <c r="AL6" s="631">
        <f>N193</f>
        <v>155</v>
      </c>
      <c r="AM6" s="632">
        <f>N192</f>
        <v>38.75</v>
      </c>
      <c r="AN6" s="633"/>
      <c r="AO6" s="633"/>
      <c r="AP6" s="633"/>
      <c r="AQ6" s="618"/>
      <c r="AR6" s="618"/>
      <c r="AU6" s="634"/>
      <c r="AV6" s="635"/>
    </row>
    <row r="7" spans="1:48" ht="15.95" customHeight="1">
      <c r="A7" s="611"/>
      <c r="C7" s="636"/>
      <c r="D7" s="1225" t="s">
        <v>266</v>
      </c>
      <c r="E7" s="636"/>
      <c r="F7" s="637"/>
      <c r="G7" s="1228" t="s">
        <v>314</v>
      </c>
      <c r="H7" s="1123"/>
      <c r="I7" s="1123"/>
      <c r="J7" s="1123"/>
      <c r="K7" s="1123"/>
      <c r="L7" s="1123"/>
      <c r="M7" s="1229"/>
      <c r="N7" s="1228" t="s">
        <v>315</v>
      </c>
      <c r="O7" s="1123"/>
      <c r="P7" s="1123"/>
      <c r="Q7" s="1123"/>
      <c r="R7" s="1123"/>
      <c r="S7" s="1123"/>
      <c r="T7" s="1229"/>
      <c r="U7" s="1228" t="s">
        <v>316</v>
      </c>
      <c r="V7" s="1123"/>
      <c r="W7" s="1123"/>
      <c r="X7" s="1123"/>
      <c r="Y7" s="1123"/>
      <c r="Z7" s="1123"/>
      <c r="AA7" s="1229"/>
      <c r="AB7" s="1228" t="s">
        <v>317</v>
      </c>
      <c r="AC7" s="1123"/>
      <c r="AD7" s="1123"/>
      <c r="AE7" s="1123"/>
      <c r="AF7" s="1123"/>
      <c r="AG7" s="1123"/>
      <c r="AH7" s="1229"/>
      <c r="AI7" s="1123"/>
      <c r="AJ7" s="1123"/>
      <c r="AK7" s="1124"/>
      <c r="AL7" s="1208" t="s">
        <v>1424</v>
      </c>
      <c r="AM7" s="638" t="s">
        <v>269</v>
      </c>
      <c r="AN7" s="1211" t="s">
        <v>1425</v>
      </c>
      <c r="AO7" s="1212"/>
      <c r="AP7" s="1212"/>
      <c r="AQ7" s="1212"/>
      <c r="AR7" s="1213"/>
    </row>
    <row r="8" spans="1:48" ht="15.95" customHeight="1">
      <c r="A8" s="611"/>
      <c r="C8" s="639" t="s">
        <v>271</v>
      </c>
      <c r="D8" s="1226"/>
      <c r="E8" s="639" t="s">
        <v>272</v>
      </c>
      <c r="F8" s="640" t="s">
        <v>1426</v>
      </c>
      <c r="G8" s="641">
        <v>1</v>
      </c>
      <c r="H8" s="642">
        <v>2</v>
      </c>
      <c r="I8" s="642">
        <v>3</v>
      </c>
      <c r="J8" s="642">
        <v>4</v>
      </c>
      <c r="K8" s="642">
        <v>5</v>
      </c>
      <c r="L8" s="642">
        <v>6</v>
      </c>
      <c r="M8" s="643">
        <v>7</v>
      </c>
      <c r="N8" s="641">
        <v>8</v>
      </c>
      <c r="O8" s="642">
        <v>9</v>
      </c>
      <c r="P8" s="642">
        <v>10</v>
      </c>
      <c r="Q8" s="642">
        <v>11</v>
      </c>
      <c r="R8" s="642">
        <v>12</v>
      </c>
      <c r="S8" s="642">
        <v>13</v>
      </c>
      <c r="T8" s="643">
        <v>14</v>
      </c>
      <c r="U8" s="641">
        <v>15</v>
      </c>
      <c r="V8" s="642">
        <v>16</v>
      </c>
      <c r="W8" s="642">
        <v>17</v>
      </c>
      <c r="X8" s="642">
        <v>18</v>
      </c>
      <c r="Y8" s="642">
        <v>19</v>
      </c>
      <c r="Z8" s="642">
        <v>20</v>
      </c>
      <c r="AA8" s="643">
        <v>21</v>
      </c>
      <c r="AB8" s="641">
        <v>22</v>
      </c>
      <c r="AC8" s="642">
        <v>23</v>
      </c>
      <c r="AD8" s="642">
        <v>24</v>
      </c>
      <c r="AE8" s="642">
        <v>25</v>
      </c>
      <c r="AF8" s="642">
        <v>26</v>
      </c>
      <c r="AG8" s="642">
        <v>27</v>
      </c>
      <c r="AH8" s="643">
        <v>28</v>
      </c>
      <c r="AI8" s="644">
        <v>29</v>
      </c>
      <c r="AJ8" s="642">
        <v>30</v>
      </c>
      <c r="AK8" s="642">
        <v>31</v>
      </c>
      <c r="AL8" s="1209"/>
      <c r="AM8" s="639" t="s">
        <v>273</v>
      </c>
      <c r="AN8" s="1214"/>
      <c r="AO8" s="1215"/>
      <c r="AP8" s="1215"/>
      <c r="AQ8" s="1215"/>
      <c r="AR8" s="1216"/>
    </row>
    <row r="9" spans="1:48" ht="15.95" customHeight="1">
      <c r="A9" s="611"/>
      <c r="C9" s="645"/>
      <c r="D9" s="1227"/>
      <c r="E9" s="645"/>
      <c r="F9" s="646" t="s">
        <v>1427</v>
      </c>
      <c r="G9" s="647">
        <f>IF(C4="","",WEEKDAY(C4))</f>
        <v>1</v>
      </c>
      <c r="H9" s="648">
        <f>G9+1</f>
        <v>2</v>
      </c>
      <c r="I9" s="648">
        <f t="shared" ref="I9:AK9" si="0">H9+1</f>
        <v>3</v>
      </c>
      <c r="J9" s="648">
        <f t="shared" si="0"/>
        <v>4</v>
      </c>
      <c r="K9" s="648">
        <f t="shared" si="0"/>
        <v>5</v>
      </c>
      <c r="L9" s="648">
        <f t="shared" si="0"/>
        <v>6</v>
      </c>
      <c r="M9" s="649">
        <f t="shared" si="0"/>
        <v>7</v>
      </c>
      <c r="N9" s="647">
        <f t="shared" si="0"/>
        <v>8</v>
      </c>
      <c r="O9" s="648">
        <f t="shared" si="0"/>
        <v>9</v>
      </c>
      <c r="P9" s="648">
        <f t="shared" si="0"/>
        <v>10</v>
      </c>
      <c r="Q9" s="648">
        <f t="shared" si="0"/>
        <v>11</v>
      </c>
      <c r="R9" s="648">
        <f t="shared" si="0"/>
        <v>12</v>
      </c>
      <c r="S9" s="648">
        <f t="shared" si="0"/>
        <v>13</v>
      </c>
      <c r="T9" s="649">
        <f t="shared" si="0"/>
        <v>14</v>
      </c>
      <c r="U9" s="647">
        <f t="shared" si="0"/>
        <v>15</v>
      </c>
      <c r="V9" s="648">
        <f t="shared" si="0"/>
        <v>16</v>
      </c>
      <c r="W9" s="648">
        <f t="shared" si="0"/>
        <v>17</v>
      </c>
      <c r="X9" s="648">
        <f t="shared" si="0"/>
        <v>18</v>
      </c>
      <c r="Y9" s="648">
        <f t="shared" si="0"/>
        <v>19</v>
      </c>
      <c r="Z9" s="648">
        <f t="shared" si="0"/>
        <v>20</v>
      </c>
      <c r="AA9" s="649">
        <f t="shared" si="0"/>
        <v>21</v>
      </c>
      <c r="AB9" s="647">
        <f t="shared" si="0"/>
        <v>22</v>
      </c>
      <c r="AC9" s="648">
        <f t="shared" si="0"/>
        <v>23</v>
      </c>
      <c r="AD9" s="648">
        <f t="shared" si="0"/>
        <v>24</v>
      </c>
      <c r="AE9" s="648">
        <f t="shared" si="0"/>
        <v>25</v>
      </c>
      <c r="AF9" s="648">
        <f t="shared" si="0"/>
        <v>26</v>
      </c>
      <c r="AG9" s="648">
        <f t="shared" si="0"/>
        <v>27</v>
      </c>
      <c r="AH9" s="649">
        <f t="shared" si="0"/>
        <v>28</v>
      </c>
      <c r="AI9" s="648">
        <f t="shared" si="0"/>
        <v>29</v>
      </c>
      <c r="AJ9" s="648">
        <f t="shared" si="0"/>
        <v>30</v>
      </c>
      <c r="AK9" s="648">
        <f t="shared" si="0"/>
        <v>31</v>
      </c>
      <c r="AL9" s="1210"/>
      <c r="AM9" s="639" t="s">
        <v>276</v>
      </c>
      <c r="AN9" s="646" t="s">
        <v>1428</v>
      </c>
      <c r="AO9" s="650" t="s">
        <v>1429</v>
      </c>
      <c r="AP9" s="651" t="s">
        <v>1430</v>
      </c>
      <c r="AQ9" s="651" t="s">
        <v>1431</v>
      </c>
      <c r="AR9" s="651" t="s">
        <v>1432</v>
      </c>
    </row>
    <row r="10" spans="1:48" ht="15.95" customHeight="1">
      <c r="A10" s="611"/>
      <c r="B10" s="1203" t="s">
        <v>1433</v>
      </c>
      <c r="C10" s="1189"/>
      <c r="D10" s="1191"/>
      <c r="E10" s="1193"/>
      <c r="F10" s="652" t="s">
        <v>1436</v>
      </c>
      <c r="G10" s="653"/>
      <c r="H10" s="654"/>
      <c r="I10" s="431"/>
      <c r="J10" s="431"/>
      <c r="K10" s="431"/>
      <c r="L10" s="431"/>
      <c r="M10" s="655"/>
      <c r="N10" s="653"/>
      <c r="O10" s="654"/>
      <c r="P10" s="431"/>
      <c r="Q10" s="431"/>
      <c r="R10" s="431"/>
      <c r="S10" s="431"/>
      <c r="T10" s="655"/>
      <c r="U10" s="653"/>
      <c r="V10" s="654"/>
      <c r="W10" s="431"/>
      <c r="X10" s="431"/>
      <c r="Y10" s="431"/>
      <c r="Z10" s="431"/>
      <c r="AA10" s="655"/>
      <c r="AB10" s="653"/>
      <c r="AC10" s="654"/>
      <c r="AD10" s="431"/>
      <c r="AE10" s="431"/>
      <c r="AF10" s="431"/>
      <c r="AG10" s="431"/>
      <c r="AH10" s="655"/>
      <c r="AI10" s="656"/>
      <c r="AJ10" s="431"/>
      <c r="AK10" s="431"/>
      <c r="AL10" s="657">
        <f>SUM(G11:AK11)</f>
        <v>0</v>
      </c>
      <c r="AM10" s="658"/>
      <c r="AN10" s="607"/>
      <c r="AO10" s="608"/>
      <c r="AP10" s="659"/>
      <c r="AQ10" s="659"/>
      <c r="AR10" s="659"/>
    </row>
    <row r="11" spans="1:48" ht="15.95" customHeight="1">
      <c r="A11" s="611"/>
      <c r="B11" s="1203"/>
      <c r="C11" s="1204"/>
      <c r="D11" s="1205"/>
      <c r="E11" s="1206"/>
      <c r="F11" s="660" t="s">
        <v>1439</v>
      </c>
      <c r="G11" s="661" t="str">
        <f t="shared" ref="G11:AK11" si="1">IF(G10&lt;&gt;"",VLOOKUP(G10,$AC$197:$AL$221,9,FALSE),"")</f>
        <v/>
      </c>
      <c r="H11" s="662" t="str">
        <f t="shared" si="1"/>
        <v/>
      </c>
      <c r="I11" s="662" t="str">
        <f t="shared" si="1"/>
        <v/>
      </c>
      <c r="J11" s="662" t="str">
        <f t="shared" si="1"/>
        <v/>
      </c>
      <c r="K11" s="662" t="str">
        <f t="shared" si="1"/>
        <v/>
      </c>
      <c r="L11" s="662" t="str">
        <f t="shared" si="1"/>
        <v/>
      </c>
      <c r="M11" s="663" t="str">
        <f t="shared" si="1"/>
        <v/>
      </c>
      <c r="N11" s="661" t="str">
        <f t="shared" si="1"/>
        <v/>
      </c>
      <c r="O11" s="662" t="str">
        <f t="shared" si="1"/>
        <v/>
      </c>
      <c r="P11" s="662" t="str">
        <f t="shared" si="1"/>
        <v/>
      </c>
      <c r="Q11" s="662" t="str">
        <f t="shared" si="1"/>
        <v/>
      </c>
      <c r="R11" s="662" t="str">
        <f t="shared" si="1"/>
        <v/>
      </c>
      <c r="S11" s="662" t="str">
        <f t="shared" si="1"/>
        <v/>
      </c>
      <c r="T11" s="663" t="str">
        <f t="shared" si="1"/>
        <v/>
      </c>
      <c r="U11" s="661" t="str">
        <f t="shared" si="1"/>
        <v/>
      </c>
      <c r="V11" s="662" t="str">
        <f t="shared" si="1"/>
        <v/>
      </c>
      <c r="W11" s="662" t="str">
        <f t="shared" si="1"/>
        <v/>
      </c>
      <c r="X11" s="662" t="str">
        <f t="shared" si="1"/>
        <v/>
      </c>
      <c r="Y11" s="662" t="str">
        <f t="shared" si="1"/>
        <v/>
      </c>
      <c r="Z11" s="662" t="str">
        <f t="shared" si="1"/>
        <v/>
      </c>
      <c r="AA11" s="663" t="str">
        <f t="shared" si="1"/>
        <v/>
      </c>
      <c r="AB11" s="661" t="str">
        <f t="shared" si="1"/>
        <v/>
      </c>
      <c r="AC11" s="662" t="str">
        <f t="shared" si="1"/>
        <v/>
      </c>
      <c r="AD11" s="662" t="str">
        <f t="shared" si="1"/>
        <v/>
      </c>
      <c r="AE11" s="662" t="str">
        <f t="shared" si="1"/>
        <v/>
      </c>
      <c r="AF11" s="662" t="str">
        <f t="shared" si="1"/>
        <v/>
      </c>
      <c r="AG11" s="662" t="str">
        <f t="shared" si="1"/>
        <v/>
      </c>
      <c r="AH11" s="663" t="str">
        <f t="shared" si="1"/>
        <v/>
      </c>
      <c r="AI11" s="664" t="str">
        <f t="shared" si="1"/>
        <v/>
      </c>
      <c r="AJ11" s="662" t="str">
        <f t="shared" si="1"/>
        <v/>
      </c>
      <c r="AK11" s="662" t="str">
        <f t="shared" si="1"/>
        <v/>
      </c>
      <c r="AL11" s="665">
        <f>SUM(G11:AH11)</f>
        <v>0</v>
      </c>
      <c r="AM11" s="666">
        <f>AL11/4</f>
        <v>0</v>
      </c>
      <c r="AN11" s="667" t="str">
        <f>IF(C10="","",C10)</f>
        <v/>
      </c>
      <c r="AO11" s="668" t="str">
        <f>IF(D10="","",D10)</f>
        <v/>
      </c>
      <c r="AP11" s="669" t="str">
        <f>IF(D10&lt;&gt;"",VLOOKUP(D10,$AU$2:$AV$6,2,FALSE),"")</f>
        <v/>
      </c>
      <c r="AQ11" s="666">
        <f>ROUNDDOWN(AL11/$AL$6,2)</f>
        <v>0</v>
      </c>
      <c r="AR11" s="666">
        <f>IF(AP11=1,"",AQ11)</f>
        <v>0</v>
      </c>
    </row>
    <row r="12" spans="1:48" ht="15.95" customHeight="1">
      <c r="A12" s="611"/>
      <c r="B12" s="1203" t="s">
        <v>1440</v>
      </c>
      <c r="C12" s="1189"/>
      <c r="D12" s="1191"/>
      <c r="E12" s="1193"/>
      <c r="F12" s="652" t="s">
        <v>1436</v>
      </c>
      <c r="G12" s="653"/>
      <c r="H12" s="654"/>
      <c r="I12" s="431"/>
      <c r="J12" s="431"/>
      <c r="K12" s="431"/>
      <c r="L12" s="431"/>
      <c r="M12" s="655"/>
      <c r="N12" s="653"/>
      <c r="O12" s="654"/>
      <c r="P12" s="431"/>
      <c r="Q12" s="431"/>
      <c r="R12" s="431"/>
      <c r="S12" s="431"/>
      <c r="T12" s="655"/>
      <c r="U12" s="653"/>
      <c r="V12" s="654"/>
      <c r="W12" s="431"/>
      <c r="X12" s="431"/>
      <c r="Y12" s="431"/>
      <c r="Z12" s="431"/>
      <c r="AA12" s="655"/>
      <c r="AB12" s="653"/>
      <c r="AC12" s="654"/>
      <c r="AD12" s="431"/>
      <c r="AE12" s="431"/>
      <c r="AF12" s="431"/>
      <c r="AG12" s="431"/>
      <c r="AH12" s="655"/>
      <c r="AI12" s="670"/>
      <c r="AJ12" s="654"/>
      <c r="AK12" s="654"/>
      <c r="AL12" s="657">
        <f t="shared" ref="AL12" si="2">SUM(G13:AK13)</f>
        <v>0</v>
      </c>
      <c r="AM12" s="658"/>
      <c r="AN12" s="607"/>
      <c r="AO12" s="608"/>
      <c r="AP12" s="658"/>
      <c r="AQ12" s="659"/>
      <c r="AR12" s="659"/>
    </row>
    <row r="13" spans="1:48" ht="15.95" customHeight="1">
      <c r="A13" s="611"/>
      <c r="B13" s="1203"/>
      <c r="C13" s="1204"/>
      <c r="D13" s="1205"/>
      <c r="E13" s="1206"/>
      <c r="F13" s="660" t="s">
        <v>1439</v>
      </c>
      <c r="G13" s="661" t="str">
        <f t="shared" ref="G13:AK13" si="3">IF(G12&lt;&gt;"",VLOOKUP(G12,$AC$197:$AL$221,9,FALSE),"")</f>
        <v/>
      </c>
      <c r="H13" s="662" t="str">
        <f t="shared" si="3"/>
        <v/>
      </c>
      <c r="I13" s="662" t="str">
        <f t="shared" si="3"/>
        <v/>
      </c>
      <c r="J13" s="662" t="str">
        <f t="shared" si="3"/>
        <v/>
      </c>
      <c r="K13" s="662" t="str">
        <f t="shared" si="3"/>
        <v/>
      </c>
      <c r="L13" s="662" t="str">
        <f t="shared" si="3"/>
        <v/>
      </c>
      <c r="M13" s="663" t="str">
        <f t="shared" si="3"/>
        <v/>
      </c>
      <c r="N13" s="661" t="str">
        <f t="shared" si="3"/>
        <v/>
      </c>
      <c r="O13" s="662" t="str">
        <f t="shared" si="3"/>
        <v/>
      </c>
      <c r="P13" s="662" t="str">
        <f t="shared" si="3"/>
        <v/>
      </c>
      <c r="Q13" s="662" t="str">
        <f t="shared" si="3"/>
        <v/>
      </c>
      <c r="R13" s="662" t="str">
        <f t="shared" si="3"/>
        <v/>
      </c>
      <c r="S13" s="662" t="str">
        <f t="shared" si="3"/>
        <v/>
      </c>
      <c r="T13" s="663" t="str">
        <f t="shared" si="3"/>
        <v/>
      </c>
      <c r="U13" s="661" t="str">
        <f t="shared" si="3"/>
        <v/>
      </c>
      <c r="V13" s="662" t="str">
        <f t="shared" si="3"/>
        <v/>
      </c>
      <c r="W13" s="662" t="str">
        <f t="shared" si="3"/>
        <v/>
      </c>
      <c r="X13" s="662" t="str">
        <f t="shared" si="3"/>
        <v/>
      </c>
      <c r="Y13" s="662" t="str">
        <f t="shared" si="3"/>
        <v/>
      </c>
      <c r="Z13" s="662" t="str">
        <f t="shared" si="3"/>
        <v/>
      </c>
      <c r="AA13" s="663" t="str">
        <f t="shared" si="3"/>
        <v/>
      </c>
      <c r="AB13" s="661" t="str">
        <f t="shared" si="3"/>
        <v/>
      </c>
      <c r="AC13" s="662" t="str">
        <f t="shared" si="3"/>
        <v/>
      </c>
      <c r="AD13" s="662" t="str">
        <f t="shared" si="3"/>
        <v/>
      </c>
      <c r="AE13" s="662" t="str">
        <f t="shared" si="3"/>
        <v/>
      </c>
      <c r="AF13" s="662" t="str">
        <f t="shared" si="3"/>
        <v/>
      </c>
      <c r="AG13" s="662" t="str">
        <f t="shared" si="3"/>
        <v/>
      </c>
      <c r="AH13" s="663" t="str">
        <f t="shared" si="3"/>
        <v/>
      </c>
      <c r="AI13" s="664" t="str">
        <f t="shared" si="3"/>
        <v/>
      </c>
      <c r="AJ13" s="662" t="str">
        <f t="shared" si="3"/>
        <v/>
      </c>
      <c r="AK13" s="662" t="str">
        <f t="shared" si="3"/>
        <v/>
      </c>
      <c r="AL13" s="665">
        <f t="shared" ref="AL13" si="4">SUM(G13:AH13)</f>
        <v>0</v>
      </c>
      <c r="AM13" s="666">
        <f t="shared" ref="AM13" si="5">AL13/4</f>
        <v>0</v>
      </c>
      <c r="AN13" s="667" t="str">
        <f t="shared" ref="AN13:AO13" si="6">IF(C12="","",C12)</f>
        <v/>
      </c>
      <c r="AO13" s="668" t="str">
        <f t="shared" si="6"/>
        <v/>
      </c>
      <c r="AP13" s="669" t="str">
        <f>IF(D12&lt;&gt;"",VLOOKUP(D12,$AU$2:$AV$6,2,FALSE),"")</f>
        <v/>
      </c>
      <c r="AQ13" s="666">
        <f t="shared" ref="AQ13" si="7">ROUNDDOWN(AL13/$AL$6,2)</f>
        <v>0</v>
      </c>
      <c r="AR13" s="666">
        <f t="shared" ref="AR13" si="8">IF(AP13=1,"",AQ13)</f>
        <v>0</v>
      </c>
    </row>
    <row r="14" spans="1:48" ht="15.95" customHeight="1">
      <c r="A14" s="611"/>
      <c r="B14" s="1203" t="s">
        <v>1441</v>
      </c>
      <c r="C14" s="1189"/>
      <c r="D14" s="1191"/>
      <c r="E14" s="1193"/>
      <c r="F14" s="652" t="s">
        <v>1436</v>
      </c>
      <c r="G14" s="653"/>
      <c r="H14" s="654"/>
      <c r="I14" s="431"/>
      <c r="J14" s="431"/>
      <c r="K14" s="431"/>
      <c r="L14" s="431"/>
      <c r="M14" s="655"/>
      <c r="N14" s="653"/>
      <c r="O14" s="654"/>
      <c r="P14" s="431"/>
      <c r="Q14" s="431"/>
      <c r="R14" s="431"/>
      <c r="S14" s="431"/>
      <c r="T14" s="655"/>
      <c r="U14" s="653"/>
      <c r="V14" s="654"/>
      <c r="W14" s="431"/>
      <c r="X14" s="431"/>
      <c r="Y14" s="431"/>
      <c r="Z14" s="431"/>
      <c r="AA14" s="655"/>
      <c r="AB14" s="653"/>
      <c r="AC14" s="654"/>
      <c r="AD14" s="431"/>
      <c r="AE14" s="431"/>
      <c r="AF14" s="431"/>
      <c r="AG14" s="431"/>
      <c r="AH14" s="655"/>
      <c r="AI14" s="670"/>
      <c r="AJ14" s="654"/>
      <c r="AK14" s="654"/>
      <c r="AL14" s="657">
        <f t="shared" ref="AL14" si="9">SUM(G15:AK15)</f>
        <v>0</v>
      </c>
      <c r="AM14" s="658"/>
      <c r="AN14" s="607"/>
      <c r="AO14" s="608"/>
      <c r="AP14" s="658"/>
      <c r="AQ14" s="659"/>
      <c r="AR14" s="659"/>
    </row>
    <row r="15" spans="1:48" ht="15.95" customHeight="1">
      <c r="A15" s="611"/>
      <c r="B15" s="1203"/>
      <c r="C15" s="1204"/>
      <c r="D15" s="1205"/>
      <c r="E15" s="1206"/>
      <c r="F15" s="660" t="s">
        <v>1439</v>
      </c>
      <c r="G15" s="661" t="str">
        <f t="shared" ref="G15:AK15" si="10">IF(G14&lt;&gt;"",VLOOKUP(G14,$AC$197:$AL$221,9,FALSE),"")</f>
        <v/>
      </c>
      <c r="H15" s="662" t="str">
        <f t="shared" si="10"/>
        <v/>
      </c>
      <c r="I15" s="662" t="str">
        <f t="shared" si="10"/>
        <v/>
      </c>
      <c r="J15" s="662" t="str">
        <f t="shared" si="10"/>
        <v/>
      </c>
      <c r="K15" s="662" t="str">
        <f t="shared" si="10"/>
        <v/>
      </c>
      <c r="L15" s="662" t="str">
        <f t="shared" si="10"/>
        <v/>
      </c>
      <c r="M15" s="663" t="str">
        <f t="shared" si="10"/>
        <v/>
      </c>
      <c r="N15" s="661" t="str">
        <f t="shared" si="10"/>
        <v/>
      </c>
      <c r="O15" s="662" t="str">
        <f t="shared" si="10"/>
        <v/>
      </c>
      <c r="P15" s="662" t="str">
        <f t="shared" si="10"/>
        <v/>
      </c>
      <c r="Q15" s="662" t="str">
        <f t="shared" si="10"/>
        <v/>
      </c>
      <c r="R15" s="662" t="str">
        <f t="shared" si="10"/>
        <v/>
      </c>
      <c r="S15" s="662" t="str">
        <f t="shared" si="10"/>
        <v/>
      </c>
      <c r="T15" s="663" t="str">
        <f t="shared" si="10"/>
        <v/>
      </c>
      <c r="U15" s="661" t="str">
        <f t="shared" si="10"/>
        <v/>
      </c>
      <c r="V15" s="662" t="str">
        <f t="shared" si="10"/>
        <v/>
      </c>
      <c r="W15" s="662" t="str">
        <f t="shared" si="10"/>
        <v/>
      </c>
      <c r="X15" s="662" t="str">
        <f t="shared" si="10"/>
        <v/>
      </c>
      <c r="Y15" s="662" t="str">
        <f t="shared" si="10"/>
        <v/>
      </c>
      <c r="Z15" s="662" t="str">
        <f t="shared" si="10"/>
        <v/>
      </c>
      <c r="AA15" s="663" t="str">
        <f t="shared" si="10"/>
        <v/>
      </c>
      <c r="AB15" s="661" t="str">
        <f t="shared" si="10"/>
        <v/>
      </c>
      <c r="AC15" s="662" t="str">
        <f t="shared" si="10"/>
        <v/>
      </c>
      <c r="AD15" s="662" t="str">
        <f t="shared" si="10"/>
        <v/>
      </c>
      <c r="AE15" s="662" t="str">
        <f t="shared" si="10"/>
        <v/>
      </c>
      <c r="AF15" s="662" t="str">
        <f t="shared" si="10"/>
        <v/>
      </c>
      <c r="AG15" s="662" t="str">
        <f t="shared" si="10"/>
        <v/>
      </c>
      <c r="AH15" s="663" t="str">
        <f t="shared" si="10"/>
        <v/>
      </c>
      <c r="AI15" s="664" t="str">
        <f t="shared" si="10"/>
        <v/>
      </c>
      <c r="AJ15" s="662" t="str">
        <f t="shared" si="10"/>
        <v/>
      </c>
      <c r="AK15" s="662" t="str">
        <f t="shared" si="10"/>
        <v/>
      </c>
      <c r="AL15" s="665">
        <f t="shared" ref="AL15" si="11">SUM(G15:AH15)</f>
        <v>0</v>
      </c>
      <c r="AM15" s="666">
        <f t="shared" ref="AM15" si="12">AL15/4</f>
        <v>0</v>
      </c>
      <c r="AN15" s="667" t="str">
        <f t="shared" ref="AN15:AO15" si="13">IF(C14="","",C14)</f>
        <v/>
      </c>
      <c r="AO15" s="668" t="str">
        <f t="shared" si="13"/>
        <v/>
      </c>
      <c r="AP15" s="669" t="str">
        <f>IF(D14&lt;&gt;"",VLOOKUP(D14,$AU$2:$AV$6,2,FALSE),"")</f>
        <v/>
      </c>
      <c r="AQ15" s="666">
        <f t="shared" ref="AQ15" si="14">ROUNDDOWN(AL15/$AL$6,2)</f>
        <v>0</v>
      </c>
      <c r="AR15" s="666">
        <f t="shared" ref="AR15" si="15">IF(AP15=1,"",AQ15)</f>
        <v>0</v>
      </c>
    </row>
    <row r="16" spans="1:48" ht="15.95" customHeight="1">
      <c r="A16" s="611"/>
      <c r="B16" s="1203" t="s">
        <v>1443</v>
      </c>
      <c r="C16" s="1189"/>
      <c r="D16" s="1191"/>
      <c r="E16" s="1193"/>
      <c r="F16" s="652" t="s">
        <v>1436</v>
      </c>
      <c r="G16" s="653"/>
      <c r="H16" s="654"/>
      <c r="I16" s="431"/>
      <c r="J16" s="431"/>
      <c r="K16" s="431"/>
      <c r="L16" s="431"/>
      <c r="M16" s="655"/>
      <c r="N16" s="653"/>
      <c r="O16" s="654"/>
      <c r="P16" s="431"/>
      <c r="Q16" s="431"/>
      <c r="R16" s="431"/>
      <c r="S16" s="431"/>
      <c r="T16" s="655"/>
      <c r="U16" s="653"/>
      <c r="V16" s="654"/>
      <c r="W16" s="431"/>
      <c r="X16" s="431"/>
      <c r="Y16" s="431"/>
      <c r="Z16" s="431"/>
      <c r="AA16" s="655"/>
      <c r="AB16" s="653"/>
      <c r="AC16" s="654"/>
      <c r="AD16" s="431"/>
      <c r="AE16" s="431"/>
      <c r="AF16" s="431"/>
      <c r="AG16" s="431"/>
      <c r="AH16" s="655"/>
      <c r="AI16" s="670"/>
      <c r="AJ16" s="654"/>
      <c r="AK16" s="654"/>
      <c r="AL16" s="657">
        <f t="shared" ref="AL16" si="16">SUM(G17:AK17)</f>
        <v>0</v>
      </c>
      <c r="AM16" s="658"/>
      <c r="AN16" s="607"/>
      <c r="AO16" s="608"/>
      <c r="AP16" s="658"/>
      <c r="AQ16" s="659"/>
      <c r="AR16" s="659"/>
    </row>
    <row r="17" spans="1:44" ht="15.95" customHeight="1">
      <c r="A17" s="611"/>
      <c r="B17" s="1203"/>
      <c r="C17" s="1204"/>
      <c r="D17" s="1205"/>
      <c r="E17" s="1206"/>
      <c r="F17" s="660" t="s">
        <v>1439</v>
      </c>
      <c r="G17" s="661" t="str">
        <f t="shared" ref="G17:AK17" si="17">IF(G16&lt;&gt;"",VLOOKUP(G16,$AC$197:$AL$221,9,FALSE),"")</f>
        <v/>
      </c>
      <c r="H17" s="662" t="str">
        <f t="shared" si="17"/>
        <v/>
      </c>
      <c r="I17" s="662" t="str">
        <f t="shared" si="17"/>
        <v/>
      </c>
      <c r="J17" s="662" t="str">
        <f t="shared" si="17"/>
        <v/>
      </c>
      <c r="K17" s="662" t="str">
        <f t="shared" si="17"/>
        <v/>
      </c>
      <c r="L17" s="662" t="str">
        <f t="shared" si="17"/>
        <v/>
      </c>
      <c r="M17" s="663" t="str">
        <f t="shared" si="17"/>
        <v/>
      </c>
      <c r="N17" s="661" t="str">
        <f t="shared" si="17"/>
        <v/>
      </c>
      <c r="O17" s="662" t="str">
        <f t="shared" si="17"/>
        <v/>
      </c>
      <c r="P17" s="662" t="str">
        <f t="shared" si="17"/>
        <v/>
      </c>
      <c r="Q17" s="662" t="str">
        <f t="shared" si="17"/>
        <v/>
      </c>
      <c r="R17" s="662" t="str">
        <f t="shared" si="17"/>
        <v/>
      </c>
      <c r="S17" s="662" t="str">
        <f t="shared" si="17"/>
        <v/>
      </c>
      <c r="T17" s="663" t="str">
        <f t="shared" si="17"/>
        <v/>
      </c>
      <c r="U17" s="661" t="str">
        <f t="shared" si="17"/>
        <v/>
      </c>
      <c r="V17" s="662" t="str">
        <f t="shared" si="17"/>
        <v/>
      </c>
      <c r="W17" s="662" t="str">
        <f t="shared" si="17"/>
        <v/>
      </c>
      <c r="X17" s="662" t="str">
        <f t="shared" si="17"/>
        <v/>
      </c>
      <c r="Y17" s="662" t="str">
        <f t="shared" si="17"/>
        <v/>
      </c>
      <c r="Z17" s="662" t="str">
        <f t="shared" si="17"/>
        <v/>
      </c>
      <c r="AA17" s="663" t="str">
        <f t="shared" si="17"/>
        <v/>
      </c>
      <c r="AB17" s="661" t="str">
        <f t="shared" si="17"/>
        <v/>
      </c>
      <c r="AC17" s="662" t="str">
        <f t="shared" si="17"/>
        <v/>
      </c>
      <c r="AD17" s="662" t="str">
        <f t="shared" si="17"/>
        <v/>
      </c>
      <c r="AE17" s="662" t="str">
        <f t="shared" si="17"/>
        <v/>
      </c>
      <c r="AF17" s="662" t="str">
        <f t="shared" si="17"/>
        <v/>
      </c>
      <c r="AG17" s="662" t="str">
        <f t="shared" si="17"/>
        <v/>
      </c>
      <c r="AH17" s="663" t="str">
        <f t="shared" si="17"/>
        <v/>
      </c>
      <c r="AI17" s="664" t="str">
        <f t="shared" si="17"/>
        <v/>
      </c>
      <c r="AJ17" s="662" t="str">
        <f t="shared" si="17"/>
        <v/>
      </c>
      <c r="AK17" s="662" t="str">
        <f t="shared" si="17"/>
        <v/>
      </c>
      <c r="AL17" s="665">
        <f t="shared" ref="AL17" si="18">SUM(G17:AH17)</f>
        <v>0</v>
      </c>
      <c r="AM17" s="666">
        <f t="shared" ref="AM17" si="19">AL17/4</f>
        <v>0</v>
      </c>
      <c r="AN17" s="667" t="str">
        <f t="shared" ref="AN17:AO17" si="20">IF(C16="","",C16)</f>
        <v/>
      </c>
      <c r="AO17" s="668" t="str">
        <f t="shared" si="20"/>
        <v/>
      </c>
      <c r="AP17" s="669" t="str">
        <f>IF(D16&lt;&gt;"",VLOOKUP(D16,$AU$2:$AV$6,2,FALSE),"")</f>
        <v/>
      </c>
      <c r="AQ17" s="666">
        <f t="shared" ref="AQ17" si="21">ROUNDDOWN(AL17/$AL$6,2)</f>
        <v>0</v>
      </c>
      <c r="AR17" s="666">
        <f t="shared" ref="AR17" si="22">IF(AP17=1,"",AQ17)</f>
        <v>0</v>
      </c>
    </row>
    <row r="18" spans="1:44" ht="15.95" customHeight="1">
      <c r="A18" s="611"/>
      <c r="B18" s="1203" t="s">
        <v>1444</v>
      </c>
      <c r="C18" s="1189"/>
      <c r="D18" s="1191"/>
      <c r="E18" s="1193"/>
      <c r="F18" s="652" t="s">
        <v>1436</v>
      </c>
      <c r="G18" s="653"/>
      <c r="H18" s="654"/>
      <c r="I18" s="431"/>
      <c r="J18" s="431"/>
      <c r="K18" s="431"/>
      <c r="L18" s="431"/>
      <c r="M18" s="655"/>
      <c r="N18" s="653"/>
      <c r="O18" s="654"/>
      <c r="P18" s="431"/>
      <c r="Q18" s="431"/>
      <c r="R18" s="431"/>
      <c r="S18" s="431"/>
      <c r="T18" s="655"/>
      <c r="U18" s="653"/>
      <c r="V18" s="654"/>
      <c r="W18" s="431"/>
      <c r="X18" s="431"/>
      <c r="Y18" s="431"/>
      <c r="Z18" s="431"/>
      <c r="AA18" s="655"/>
      <c r="AB18" s="653"/>
      <c r="AC18" s="654"/>
      <c r="AD18" s="431"/>
      <c r="AE18" s="431"/>
      <c r="AF18" s="431"/>
      <c r="AG18" s="431"/>
      <c r="AH18" s="655"/>
      <c r="AI18" s="656"/>
      <c r="AJ18" s="431"/>
      <c r="AK18" s="431"/>
      <c r="AL18" s="657">
        <f t="shared" ref="AL18" si="23">SUM(G19:AK19)</f>
        <v>0</v>
      </c>
      <c r="AM18" s="658"/>
      <c r="AN18" s="607"/>
      <c r="AO18" s="608"/>
      <c r="AP18" s="658"/>
      <c r="AQ18" s="659"/>
      <c r="AR18" s="659"/>
    </row>
    <row r="19" spans="1:44" ht="15.95" customHeight="1">
      <c r="A19" s="611"/>
      <c r="B19" s="1203"/>
      <c r="C19" s="1204"/>
      <c r="D19" s="1205"/>
      <c r="E19" s="1206"/>
      <c r="F19" s="660" t="s">
        <v>1439</v>
      </c>
      <c r="G19" s="661" t="str">
        <f t="shared" ref="G19:AK19" si="24">IF(G18&lt;&gt;"",VLOOKUP(G18,$AC$197:$AL$221,9,FALSE),"")</f>
        <v/>
      </c>
      <c r="H19" s="662" t="str">
        <f t="shared" si="24"/>
        <v/>
      </c>
      <c r="I19" s="662" t="str">
        <f t="shared" si="24"/>
        <v/>
      </c>
      <c r="J19" s="662" t="str">
        <f t="shared" si="24"/>
        <v/>
      </c>
      <c r="K19" s="662" t="str">
        <f t="shared" si="24"/>
        <v/>
      </c>
      <c r="L19" s="662" t="str">
        <f t="shared" si="24"/>
        <v/>
      </c>
      <c r="M19" s="663" t="str">
        <f t="shared" si="24"/>
        <v/>
      </c>
      <c r="N19" s="661" t="str">
        <f t="shared" si="24"/>
        <v/>
      </c>
      <c r="O19" s="662" t="str">
        <f t="shared" si="24"/>
        <v/>
      </c>
      <c r="P19" s="662" t="str">
        <f t="shared" si="24"/>
        <v/>
      </c>
      <c r="Q19" s="662" t="str">
        <f t="shared" si="24"/>
        <v/>
      </c>
      <c r="R19" s="662" t="str">
        <f t="shared" si="24"/>
        <v/>
      </c>
      <c r="S19" s="662" t="str">
        <f t="shared" si="24"/>
        <v/>
      </c>
      <c r="T19" s="663" t="str">
        <f t="shared" si="24"/>
        <v/>
      </c>
      <c r="U19" s="661" t="str">
        <f t="shared" si="24"/>
        <v/>
      </c>
      <c r="V19" s="662" t="str">
        <f t="shared" si="24"/>
        <v/>
      </c>
      <c r="W19" s="662" t="str">
        <f t="shared" si="24"/>
        <v/>
      </c>
      <c r="X19" s="662" t="str">
        <f t="shared" si="24"/>
        <v/>
      </c>
      <c r="Y19" s="662" t="str">
        <f t="shared" si="24"/>
        <v/>
      </c>
      <c r="Z19" s="662" t="str">
        <f t="shared" si="24"/>
        <v/>
      </c>
      <c r="AA19" s="663" t="str">
        <f t="shared" si="24"/>
        <v/>
      </c>
      <c r="AB19" s="661" t="str">
        <f t="shared" si="24"/>
        <v/>
      </c>
      <c r="AC19" s="662" t="str">
        <f t="shared" si="24"/>
        <v/>
      </c>
      <c r="AD19" s="662" t="str">
        <f t="shared" si="24"/>
        <v/>
      </c>
      <c r="AE19" s="662" t="str">
        <f t="shared" si="24"/>
        <v/>
      </c>
      <c r="AF19" s="662" t="str">
        <f t="shared" si="24"/>
        <v/>
      </c>
      <c r="AG19" s="662" t="str">
        <f t="shared" si="24"/>
        <v/>
      </c>
      <c r="AH19" s="663" t="str">
        <f t="shared" si="24"/>
        <v/>
      </c>
      <c r="AI19" s="664" t="str">
        <f t="shared" si="24"/>
        <v/>
      </c>
      <c r="AJ19" s="662" t="str">
        <f t="shared" si="24"/>
        <v/>
      </c>
      <c r="AK19" s="662" t="str">
        <f t="shared" si="24"/>
        <v/>
      </c>
      <c r="AL19" s="665">
        <f t="shared" ref="AL19" si="25">SUM(G19:AH19)</f>
        <v>0</v>
      </c>
      <c r="AM19" s="666">
        <f t="shared" ref="AM19" si="26">AL19/4</f>
        <v>0</v>
      </c>
      <c r="AN19" s="667" t="str">
        <f t="shared" ref="AN19:AO19" si="27">IF(C18="","",C18)</f>
        <v/>
      </c>
      <c r="AO19" s="668" t="str">
        <f t="shared" si="27"/>
        <v/>
      </c>
      <c r="AP19" s="669" t="str">
        <f>IF(D18&lt;&gt;"",VLOOKUP(D18,$AU$2:$AV$6,2,FALSE),"")</f>
        <v/>
      </c>
      <c r="AQ19" s="666">
        <f t="shared" ref="AQ19" si="28">ROUNDDOWN(AL19/$AL$6,2)</f>
        <v>0</v>
      </c>
      <c r="AR19" s="666">
        <f t="shared" ref="AR19" si="29">IF(AP19=1,"",AQ19)</f>
        <v>0</v>
      </c>
    </row>
    <row r="20" spans="1:44" ht="15.95" customHeight="1">
      <c r="A20" s="611"/>
      <c r="B20" s="1203" t="s">
        <v>1445</v>
      </c>
      <c r="C20" s="1189"/>
      <c r="D20" s="1191"/>
      <c r="E20" s="1193"/>
      <c r="F20" s="652" t="s">
        <v>1436</v>
      </c>
      <c r="G20" s="653"/>
      <c r="H20" s="654"/>
      <c r="I20" s="431"/>
      <c r="J20" s="431"/>
      <c r="K20" s="431"/>
      <c r="L20" s="431"/>
      <c r="M20" s="655"/>
      <c r="N20" s="653"/>
      <c r="O20" s="654"/>
      <c r="P20" s="431"/>
      <c r="Q20" s="431"/>
      <c r="R20" s="431"/>
      <c r="S20" s="431"/>
      <c r="T20" s="655"/>
      <c r="U20" s="653"/>
      <c r="V20" s="654"/>
      <c r="W20" s="431"/>
      <c r="X20" s="431"/>
      <c r="Y20" s="431"/>
      <c r="Z20" s="431"/>
      <c r="AA20" s="655"/>
      <c r="AB20" s="653"/>
      <c r="AC20" s="654"/>
      <c r="AD20" s="431"/>
      <c r="AE20" s="431"/>
      <c r="AF20" s="431"/>
      <c r="AG20" s="431"/>
      <c r="AH20" s="655"/>
      <c r="AI20" s="656"/>
      <c r="AJ20" s="431"/>
      <c r="AK20" s="431"/>
      <c r="AL20" s="657">
        <f>SUM(G21:AK21)</f>
        <v>0</v>
      </c>
      <c r="AM20" s="658"/>
      <c r="AN20" s="607"/>
      <c r="AO20" s="608"/>
      <c r="AP20" s="658"/>
      <c r="AQ20" s="659"/>
      <c r="AR20" s="659"/>
    </row>
    <row r="21" spans="1:44" ht="15.95" customHeight="1">
      <c r="A21" s="611"/>
      <c r="B21" s="1203"/>
      <c r="C21" s="1204"/>
      <c r="D21" s="1205"/>
      <c r="E21" s="1206"/>
      <c r="F21" s="660" t="s">
        <v>1439</v>
      </c>
      <c r="G21" s="661" t="str">
        <f t="shared" ref="G21:AK21" si="30">IF(G20&lt;&gt;"",VLOOKUP(G20,$AC$197:$AL$221,9,FALSE),"")</f>
        <v/>
      </c>
      <c r="H21" s="662" t="str">
        <f t="shared" si="30"/>
        <v/>
      </c>
      <c r="I21" s="662" t="str">
        <f t="shared" si="30"/>
        <v/>
      </c>
      <c r="J21" s="662" t="str">
        <f t="shared" si="30"/>
        <v/>
      </c>
      <c r="K21" s="662" t="str">
        <f t="shared" si="30"/>
        <v/>
      </c>
      <c r="L21" s="662" t="str">
        <f t="shared" si="30"/>
        <v/>
      </c>
      <c r="M21" s="663" t="str">
        <f t="shared" si="30"/>
        <v/>
      </c>
      <c r="N21" s="661" t="str">
        <f t="shared" si="30"/>
        <v/>
      </c>
      <c r="O21" s="662" t="str">
        <f t="shared" si="30"/>
        <v/>
      </c>
      <c r="P21" s="662" t="str">
        <f t="shared" si="30"/>
        <v/>
      </c>
      <c r="Q21" s="662" t="str">
        <f t="shared" si="30"/>
        <v/>
      </c>
      <c r="R21" s="662" t="str">
        <f t="shared" si="30"/>
        <v/>
      </c>
      <c r="S21" s="662" t="str">
        <f t="shared" si="30"/>
        <v/>
      </c>
      <c r="T21" s="663" t="str">
        <f t="shared" si="30"/>
        <v/>
      </c>
      <c r="U21" s="661" t="str">
        <f t="shared" si="30"/>
        <v/>
      </c>
      <c r="V21" s="662" t="str">
        <f t="shared" si="30"/>
        <v/>
      </c>
      <c r="W21" s="662" t="str">
        <f t="shared" si="30"/>
        <v/>
      </c>
      <c r="X21" s="662" t="str">
        <f t="shared" si="30"/>
        <v/>
      </c>
      <c r="Y21" s="662" t="str">
        <f t="shared" si="30"/>
        <v/>
      </c>
      <c r="Z21" s="662" t="str">
        <f t="shared" si="30"/>
        <v/>
      </c>
      <c r="AA21" s="663" t="str">
        <f t="shared" si="30"/>
        <v/>
      </c>
      <c r="AB21" s="661" t="str">
        <f t="shared" si="30"/>
        <v/>
      </c>
      <c r="AC21" s="662" t="str">
        <f t="shared" si="30"/>
        <v/>
      </c>
      <c r="AD21" s="662" t="str">
        <f t="shared" si="30"/>
        <v/>
      </c>
      <c r="AE21" s="662" t="str">
        <f t="shared" si="30"/>
        <v/>
      </c>
      <c r="AF21" s="662" t="str">
        <f t="shared" si="30"/>
        <v/>
      </c>
      <c r="AG21" s="662" t="str">
        <f t="shared" si="30"/>
        <v/>
      </c>
      <c r="AH21" s="663" t="str">
        <f t="shared" si="30"/>
        <v/>
      </c>
      <c r="AI21" s="664" t="str">
        <f t="shared" si="30"/>
        <v/>
      </c>
      <c r="AJ21" s="662" t="str">
        <f t="shared" si="30"/>
        <v/>
      </c>
      <c r="AK21" s="662" t="str">
        <f t="shared" si="30"/>
        <v/>
      </c>
      <c r="AL21" s="665">
        <f t="shared" ref="AL21" si="31">SUM(G21:AH21)</f>
        <v>0</v>
      </c>
      <c r="AM21" s="666">
        <f t="shared" ref="AM21" si="32">AL21/4</f>
        <v>0</v>
      </c>
      <c r="AN21" s="667" t="str">
        <f t="shared" ref="AN21:AO21" si="33">IF(C20="","",C20)</f>
        <v/>
      </c>
      <c r="AO21" s="668" t="str">
        <f t="shared" si="33"/>
        <v/>
      </c>
      <c r="AP21" s="669" t="str">
        <f>IF(D20&lt;&gt;"",VLOOKUP(D20,$AU$2:$AV$6,2,FALSE),"")</f>
        <v/>
      </c>
      <c r="AQ21" s="666">
        <f t="shared" ref="AQ21" si="34">ROUNDDOWN(AL21/$AL$6,2)</f>
        <v>0</v>
      </c>
      <c r="AR21" s="666">
        <f t="shared" ref="AR21" si="35">IF(AP21=1,"",AQ21)</f>
        <v>0</v>
      </c>
    </row>
    <row r="22" spans="1:44" ht="15.95" customHeight="1">
      <c r="A22" s="611"/>
      <c r="B22" s="1203" t="s">
        <v>1446</v>
      </c>
      <c r="C22" s="1189"/>
      <c r="D22" s="1191"/>
      <c r="E22" s="1193"/>
      <c r="F22" s="652" t="s">
        <v>1436</v>
      </c>
      <c r="G22" s="653"/>
      <c r="H22" s="654"/>
      <c r="I22" s="431"/>
      <c r="J22" s="431"/>
      <c r="K22" s="431"/>
      <c r="L22" s="431"/>
      <c r="M22" s="655"/>
      <c r="N22" s="653"/>
      <c r="O22" s="654"/>
      <c r="P22" s="431"/>
      <c r="Q22" s="431"/>
      <c r="R22" s="431"/>
      <c r="S22" s="431"/>
      <c r="T22" s="655"/>
      <c r="U22" s="653"/>
      <c r="V22" s="654"/>
      <c r="W22" s="431"/>
      <c r="X22" s="431"/>
      <c r="Y22" s="431"/>
      <c r="Z22" s="431"/>
      <c r="AA22" s="655"/>
      <c r="AB22" s="653"/>
      <c r="AC22" s="654"/>
      <c r="AD22" s="431"/>
      <c r="AE22" s="431"/>
      <c r="AF22" s="431"/>
      <c r="AG22" s="431"/>
      <c r="AH22" s="655"/>
      <c r="AI22" s="670"/>
      <c r="AJ22" s="654"/>
      <c r="AK22" s="654"/>
      <c r="AL22" s="657">
        <f t="shared" ref="AL22" si="36">SUM(G23:AK23)</f>
        <v>0</v>
      </c>
      <c r="AM22" s="658"/>
      <c r="AN22" s="607"/>
      <c r="AO22" s="608"/>
      <c r="AP22" s="658"/>
      <c r="AQ22" s="659"/>
      <c r="AR22" s="659"/>
    </row>
    <row r="23" spans="1:44" ht="15.95" customHeight="1">
      <c r="A23" s="611"/>
      <c r="B23" s="1203"/>
      <c r="C23" s="1204"/>
      <c r="D23" s="1205"/>
      <c r="E23" s="1206"/>
      <c r="F23" s="660" t="s">
        <v>1439</v>
      </c>
      <c r="G23" s="661" t="str">
        <f t="shared" ref="G23:AK23" si="37">IF(G22&lt;&gt;"",VLOOKUP(G22,$AC$197:$AL$221,9,FALSE),"")</f>
        <v/>
      </c>
      <c r="H23" s="662" t="str">
        <f t="shared" si="37"/>
        <v/>
      </c>
      <c r="I23" s="662" t="str">
        <f t="shared" si="37"/>
        <v/>
      </c>
      <c r="J23" s="662" t="str">
        <f t="shared" si="37"/>
        <v/>
      </c>
      <c r="K23" s="662" t="str">
        <f t="shared" si="37"/>
        <v/>
      </c>
      <c r="L23" s="662" t="str">
        <f t="shared" si="37"/>
        <v/>
      </c>
      <c r="M23" s="663" t="str">
        <f t="shared" si="37"/>
        <v/>
      </c>
      <c r="N23" s="661" t="str">
        <f t="shared" si="37"/>
        <v/>
      </c>
      <c r="O23" s="662" t="str">
        <f t="shared" si="37"/>
        <v/>
      </c>
      <c r="P23" s="662" t="str">
        <f t="shared" si="37"/>
        <v/>
      </c>
      <c r="Q23" s="662" t="str">
        <f t="shared" si="37"/>
        <v/>
      </c>
      <c r="R23" s="662" t="str">
        <f t="shared" si="37"/>
        <v/>
      </c>
      <c r="S23" s="662" t="str">
        <f t="shared" si="37"/>
        <v/>
      </c>
      <c r="T23" s="663" t="str">
        <f t="shared" si="37"/>
        <v/>
      </c>
      <c r="U23" s="661" t="str">
        <f t="shared" si="37"/>
        <v/>
      </c>
      <c r="V23" s="662" t="str">
        <f t="shared" si="37"/>
        <v/>
      </c>
      <c r="W23" s="662" t="str">
        <f t="shared" si="37"/>
        <v/>
      </c>
      <c r="X23" s="662" t="str">
        <f t="shared" si="37"/>
        <v/>
      </c>
      <c r="Y23" s="662" t="str">
        <f t="shared" si="37"/>
        <v/>
      </c>
      <c r="Z23" s="662" t="str">
        <f t="shared" si="37"/>
        <v/>
      </c>
      <c r="AA23" s="663" t="str">
        <f t="shared" si="37"/>
        <v/>
      </c>
      <c r="AB23" s="661" t="str">
        <f t="shared" si="37"/>
        <v/>
      </c>
      <c r="AC23" s="662" t="str">
        <f t="shared" si="37"/>
        <v/>
      </c>
      <c r="AD23" s="662" t="str">
        <f t="shared" si="37"/>
        <v/>
      </c>
      <c r="AE23" s="662" t="str">
        <f t="shared" si="37"/>
        <v/>
      </c>
      <c r="AF23" s="662" t="str">
        <f t="shared" si="37"/>
        <v/>
      </c>
      <c r="AG23" s="662" t="str">
        <f t="shared" si="37"/>
        <v/>
      </c>
      <c r="AH23" s="663" t="str">
        <f t="shared" si="37"/>
        <v/>
      </c>
      <c r="AI23" s="664" t="str">
        <f t="shared" si="37"/>
        <v/>
      </c>
      <c r="AJ23" s="662" t="str">
        <f t="shared" si="37"/>
        <v/>
      </c>
      <c r="AK23" s="662" t="str">
        <f t="shared" si="37"/>
        <v/>
      </c>
      <c r="AL23" s="665">
        <f t="shared" ref="AL23" si="38">SUM(G23:AH23)</f>
        <v>0</v>
      </c>
      <c r="AM23" s="666">
        <f t="shared" ref="AM23" si="39">AL23/4</f>
        <v>0</v>
      </c>
      <c r="AN23" s="667" t="str">
        <f t="shared" ref="AN23:AO23" si="40">IF(C22="","",C22)</f>
        <v/>
      </c>
      <c r="AO23" s="668" t="str">
        <f t="shared" si="40"/>
        <v/>
      </c>
      <c r="AP23" s="669" t="str">
        <f>IF(D22&lt;&gt;"",VLOOKUP(D22,$AU$2:$AV$6,2,FALSE),"")</f>
        <v/>
      </c>
      <c r="AQ23" s="666">
        <f t="shared" ref="AQ23" si="41">ROUNDDOWN(AL23/$AL$6,2)</f>
        <v>0</v>
      </c>
      <c r="AR23" s="666">
        <f t="shared" ref="AR23" si="42">IF(AP23=1,"",AQ23)</f>
        <v>0</v>
      </c>
    </row>
    <row r="24" spans="1:44" ht="15.95" customHeight="1">
      <c r="A24" s="611"/>
      <c r="B24" s="1203" t="s">
        <v>1447</v>
      </c>
      <c r="C24" s="1189"/>
      <c r="D24" s="1191"/>
      <c r="E24" s="1193"/>
      <c r="F24" s="652" t="s">
        <v>1436</v>
      </c>
      <c r="G24" s="653"/>
      <c r="H24" s="654"/>
      <c r="I24" s="431"/>
      <c r="J24" s="431"/>
      <c r="K24" s="431"/>
      <c r="L24" s="431"/>
      <c r="M24" s="655"/>
      <c r="N24" s="653"/>
      <c r="O24" s="654"/>
      <c r="P24" s="431"/>
      <c r="Q24" s="431"/>
      <c r="R24" s="431"/>
      <c r="S24" s="431"/>
      <c r="T24" s="655"/>
      <c r="U24" s="653"/>
      <c r="V24" s="654"/>
      <c r="W24" s="431"/>
      <c r="X24" s="431"/>
      <c r="Y24" s="431"/>
      <c r="Z24" s="431"/>
      <c r="AA24" s="655"/>
      <c r="AB24" s="653"/>
      <c r="AC24" s="654"/>
      <c r="AD24" s="431"/>
      <c r="AE24" s="431"/>
      <c r="AF24" s="431"/>
      <c r="AG24" s="431"/>
      <c r="AH24" s="655"/>
      <c r="AI24" s="670"/>
      <c r="AJ24" s="654"/>
      <c r="AK24" s="654"/>
      <c r="AL24" s="657">
        <f t="shared" ref="AL24" si="43">SUM(G25:AK25)</f>
        <v>0</v>
      </c>
      <c r="AM24" s="658"/>
      <c r="AN24" s="607"/>
      <c r="AO24" s="608"/>
      <c r="AP24" s="658"/>
      <c r="AQ24" s="659"/>
      <c r="AR24" s="659"/>
    </row>
    <row r="25" spans="1:44" ht="15.95" customHeight="1">
      <c r="A25" s="611"/>
      <c r="B25" s="1203"/>
      <c r="C25" s="1204"/>
      <c r="D25" s="1205"/>
      <c r="E25" s="1206"/>
      <c r="F25" s="660" t="s">
        <v>1439</v>
      </c>
      <c r="G25" s="661" t="str">
        <f t="shared" ref="G25:AK25" si="44">IF(G24&lt;&gt;"",VLOOKUP(G24,$AC$197:$AL$221,9,FALSE),"")</f>
        <v/>
      </c>
      <c r="H25" s="662" t="str">
        <f t="shared" si="44"/>
        <v/>
      </c>
      <c r="I25" s="662" t="str">
        <f t="shared" si="44"/>
        <v/>
      </c>
      <c r="J25" s="662" t="str">
        <f t="shared" si="44"/>
        <v/>
      </c>
      <c r="K25" s="662" t="str">
        <f t="shared" si="44"/>
        <v/>
      </c>
      <c r="L25" s="662" t="str">
        <f t="shared" si="44"/>
        <v/>
      </c>
      <c r="M25" s="663" t="str">
        <f t="shared" si="44"/>
        <v/>
      </c>
      <c r="N25" s="661" t="str">
        <f t="shared" si="44"/>
        <v/>
      </c>
      <c r="O25" s="662" t="str">
        <f t="shared" si="44"/>
        <v/>
      </c>
      <c r="P25" s="662" t="str">
        <f t="shared" si="44"/>
        <v/>
      </c>
      <c r="Q25" s="662" t="str">
        <f t="shared" si="44"/>
        <v/>
      </c>
      <c r="R25" s="662" t="str">
        <f t="shared" si="44"/>
        <v/>
      </c>
      <c r="S25" s="662" t="str">
        <f t="shared" si="44"/>
        <v/>
      </c>
      <c r="T25" s="663" t="str">
        <f t="shared" si="44"/>
        <v/>
      </c>
      <c r="U25" s="661" t="str">
        <f t="shared" si="44"/>
        <v/>
      </c>
      <c r="V25" s="662" t="str">
        <f t="shared" si="44"/>
        <v/>
      </c>
      <c r="W25" s="662" t="str">
        <f t="shared" si="44"/>
        <v/>
      </c>
      <c r="X25" s="662" t="str">
        <f t="shared" si="44"/>
        <v/>
      </c>
      <c r="Y25" s="662" t="str">
        <f t="shared" si="44"/>
        <v/>
      </c>
      <c r="Z25" s="662" t="str">
        <f t="shared" si="44"/>
        <v/>
      </c>
      <c r="AA25" s="663" t="str">
        <f t="shared" si="44"/>
        <v/>
      </c>
      <c r="AB25" s="661" t="str">
        <f t="shared" si="44"/>
        <v/>
      </c>
      <c r="AC25" s="662" t="str">
        <f t="shared" si="44"/>
        <v/>
      </c>
      <c r="AD25" s="662" t="str">
        <f t="shared" si="44"/>
        <v/>
      </c>
      <c r="AE25" s="662" t="str">
        <f t="shared" si="44"/>
        <v/>
      </c>
      <c r="AF25" s="662" t="str">
        <f t="shared" si="44"/>
        <v/>
      </c>
      <c r="AG25" s="662" t="str">
        <f t="shared" si="44"/>
        <v/>
      </c>
      <c r="AH25" s="663" t="str">
        <f t="shared" si="44"/>
        <v/>
      </c>
      <c r="AI25" s="664" t="str">
        <f t="shared" si="44"/>
        <v/>
      </c>
      <c r="AJ25" s="662" t="str">
        <f t="shared" si="44"/>
        <v/>
      </c>
      <c r="AK25" s="662" t="str">
        <f t="shared" si="44"/>
        <v/>
      </c>
      <c r="AL25" s="665">
        <f t="shared" ref="AL25" si="45">SUM(G25:AH25)</f>
        <v>0</v>
      </c>
      <c r="AM25" s="666">
        <f t="shared" ref="AM25" si="46">AL25/4</f>
        <v>0</v>
      </c>
      <c r="AN25" s="667" t="str">
        <f t="shared" ref="AN25:AO25" si="47">IF(C24="","",C24)</f>
        <v/>
      </c>
      <c r="AO25" s="668" t="str">
        <f t="shared" si="47"/>
        <v/>
      </c>
      <c r="AP25" s="669" t="str">
        <f>IF(D24&lt;&gt;"",VLOOKUP(D24,$AU$2:$AV$6,2,FALSE),"")</f>
        <v/>
      </c>
      <c r="AQ25" s="666">
        <f t="shared" ref="AQ25" si="48">ROUNDDOWN(AL25/$AL$6,2)</f>
        <v>0</v>
      </c>
      <c r="AR25" s="666">
        <f t="shared" ref="AR25" si="49">IF(AP25=1,"",AQ25)</f>
        <v>0</v>
      </c>
    </row>
    <row r="26" spans="1:44" ht="15.95" customHeight="1">
      <c r="A26" s="611"/>
      <c r="B26" s="1203" t="s">
        <v>1448</v>
      </c>
      <c r="C26" s="1189"/>
      <c r="D26" s="1191"/>
      <c r="E26" s="1193"/>
      <c r="F26" s="652" t="s">
        <v>1436</v>
      </c>
      <c r="G26" s="653"/>
      <c r="H26" s="654"/>
      <c r="I26" s="431"/>
      <c r="J26" s="431"/>
      <c r="K26" s="431"/>
      <c r="L26" s="431"/>
      <c r="M26" s="655"/>
      <c r="N26" s="653"/>
      <c r="O26" s="654"/>
      <c r="P26" s="431"/>
      <c r="Q26" s="431"/>
      <c r="R26" s="431"/>
      <c r="S26" s="431"/>
      <c r="T26" s="655"/>
      <c r="U26" s="653"/>
      <c r="V26" s="654"/>
      <c r="W26" s="431"/>
      <c r="X26" s="431"/>
      <c r="Y26" s="431"/>
      <c r="Z26" s="431"/>
      <c r="AA26" s="655"/>
      <c r="AB26" s="653"/>
      <c r="AC26" s="654"/>
      <c r="AD26" s="431"/>
      <c r="AE26" s="431"/>
      <c r="AF26" s="431"/>
      <c r="AG26" s="431"/>
      <c r="AH26" s="655"/>
      <c r="AI26" s="656"/>
      <c r="AJ26" s="431"/>
      <c r="AK26" s="431"/>
      <c r="AL26" s="657">
        <f t="shared" ref="AL26" si="50">SUM(G27:AK27)</f>
        <v>0</v>
      </c>
      <c r="AM26" s="658"/>
      <c r="AN26" s="607"/>
      <c r="AO26" s="608"/>
      <c r="AP26" s="658"/>
      <c r="AQ26" s="659"/>
      <c r="AR26" s="659"/>
    </row>
    <row r="27" spans="1:44" ht="15.95" customHeight="1">
      <c r="A27" s="611"/>
      <c r="B27" s="1203"/>
      <c r="C27" s="1204"/>
      <c r="D27" s="1205"/>
      <c r="E27" s="1206"/>
      <c r="F27" s="660" t="s">
        <v>1439</v>
      </c>
      <c r="G27" s="661" t="str">
        <f t="shared" ref="G27:AK27" si="51">IF(G26&lt;&gt;"",VLOOKUP(G26,$AC$197:$AL$221,9,FALSE),"")</f>
        <v/>
      </c>
      <c r="H27" s="662" t="str">
        <f t="shared" si="51"/>
        <v/>
      </c>
      <c r="I27" s="662" t="str">
        <f t="shared" si="51"/>
        <v/>
      </c>
      <c r="J27" s="662" t="str">
        <f t="shared" si="51"/>
        <v/>
      </c>
      <c r="K27" s="662" t="str">
        <f t="shared" si="51"/>
        <v/>
      </c>
      <c r="L27" s="662" t="str">
        <f t="shared" si="51"/>
        <v/>
      </c>
      <c r="M27" s="663" t="str">
        <f t="shared" si="51"/>
        <v/>
      </c>
      <c r="N27" s="661" t="str">
        <f t="shared" si="51"/>
        <v/>
      </c>
      <c r="O27" s="662" t="str">
        <f t="shared" si="51"/>
        <v/>
      </c>
      <c r="P27" s="662" t="str">
        <f t="shared" si="51"/>
        <v/>
      </c>
      <c r="Q27" s="662" t="str">
        <f t="shared" si="51"/>
        <v/>
      </c>
      <c r="R27" s="662" t="str">
        <f t="shared" si="51"/>
        <v/>
      </c>
      <c r="S27" s="662" t="str">
        <f t="shared" si="51"/>
        <v/>
      </c>
      <c r="T27" s="663" t="str">
        <f t="shared" si="51"/>
        <v/>
      </c>
      <c r="U27" s="661" t="str">
        <f t="shared" si="51"/>
        <v/>
      </c>
      <c r="V27" s="662" t="str">
        <f t="shared" si="51"/>
        <v/>
      </c>
      <c r="W27" s="662" t="str">
        <f t="shared" si="51"/>
        <v/>
      </c>
      <c r="X27" s="662" t="str">
        <f t="shared" si="51"/>
        <v/>
      </c>
      <c r="Y27" s="662" t="str">
        <f t="shared" si="51"/>
        <v/>
      </c>
      <c r="Z27" s="662" t="str">
        <f t="shared" si="51"/>
        <v/>
      </c>
      <c r="AA27" s="663" t="str">
        <f t="shared" si="51"/>
        <v/>
      </c>
      <c r="AB27" s="661" t="str">
        <f t="shared" si="51"/>
        <v/>
      </c>
      <c r="AC27" s="662" t="str">
        <f t="shared" si="51"/>
        <v/>
      </c>
      <c r="AD27" s="662" t="str">
        <f t="shared" si="51"/>
        <v/>
      </c>
      <c r="AE27" s="662" t="str">
        <f t="shared" si="51"/>
        <v/>
      </c>
      <c r="AF27" s="662" t="str">
        <f t="shared" si="51"/>
        <v/>
      </c>
      <c r="AG27" s="662" t="str">
        <f t="shared" si="51"/>
        <v/>
      </c>
      <c r="AH27" s="663" t="str">
        <f t="shared" si="51"/>
        <v/>
      </c>
      <c r="AI27" s="664" t="str">
        <f t="shared" si="51"/>
        <v/>
      </c>
      <c r="AJ27" s="662" t="str">
        <f t="shared" si="51"/>
        <v/>
      </c>
      <c r="AK27" s="662" t="str">
        <f t="shared" si="51"/>
        <v/>
      </c>
      <c r="AL27" s="665">
        <f t="shared" ref="AL27" si="52">SUM(G27:AH27)</f>
        <v>0</v>
      </c>
      <c r="AM27" s="666">
        <f t="shared" ref="AM27" si="53">AL27/4</f>
        <v>0</v>
      </c>
      <c r="AN27" s="667" t="str">
        <f t="shared" ref="AN27:AO27" si="54">IF(C26="","",C26)</f>
        <v/>
      </c>
      <c r="AO27" s="668" t="str">
        <f t="shared" si="54"/>
        <v/>
      </c>
      <c r="AP27" s="669" t="str">
        <f>IF(D26&lt;&gt;"",VLOOKUP(D26,$AU$2:$AV$6,2,FALSE),"")</f>
        <v/>
      </c>
      <c r="AQ27" s="666">
        <f t="shared" ref="AQ27" si="55">ROUNDDOWN(AL27/$AL$6,2)</f>
        <v>0</v>
      </c>
      <c r="AR27" s="666">
        <f t="shared" ref="AR27" si="56">IF(AP27=1,"",AQ27)</f>
        <v>0</v>
      </c>
    </row>
    <row r="28" spans="1:44" ht="15.95" customHeight="1">
      <c r="A28" s="611"/>
      <c r="B28" s="1203" t="s">
        <v>1449</v>
      </c>
      <c r="C28" s="1189"/>
      <c r="D28" s="1191"/>
      <c r="E28" s="1193"/>
      <c r="F28" s="652" t="s">
        <v>1436</v>
      </c>
      <c r="G28" s="653"/>
      <c r="H28" s="654"/>
      <c r="I28" s="431"/>
      <c r="J28" s="431"/>
      <c r="K28" s="431"/>
      <c r="L28" s="431"/>
      <c r="M28" s="655"/>
      <c r="N28" s="653"/>
      <c r="O28" s="654"/>
      <c r="P28" s="431"/>
      <c r="Q28" s="431"/>
      <c r="R28" s="431"/>
      <c r="S28" s="431"/>
      <c r="T28" s="655"/>
      <c r="U28" s="653"/>
      <c r="V28" s="654"/>
      <c r="W28" s="431"/>
      <c r="X28" s="431"/>
      <c r="Y28" s="431"/>
      <c r="Z28" s="431"/>
      <c r="AA28" s="655"/>
      <c r="AB28" s="653"/>
      <c r="AC28" s="654"/>
      <c r="AD28" s="431"/>
      <c r="AE28" s="431"/>
      <c r="AF28" s="431"/>
      <c r="AG28" s="431"/>
      <c r="AH28" s="655"/>
      <c r="AI28" s="656"/>
      <c r="AJ28" s="431"/>
      <c r="AK28" s="431"/>
      <c r="AL28" s="657">
        <f t="shared" ref="AL28" si="57">SUM(G29:AK29)</f>
        <v>0</v>
      </c>
      <c r="AM28" s="658"/>
      <c r="AN28" s="607"/>
      <c r="AO28" s="608"/>
      <c r="AP28" s="658"/>
      <c r="AQ28" s="659"/>
      <c r="AR28" s="659"/>
    </row>
    <row r="29" spans="1:44" ht="15.95" customHeight="1">
      <c r="A29" s="611"/>
      <c r="B29" s="1203"/>
      <c r="C29" s="1204"/>
      <c r="D29" s="1205"/>
      <c r="E29" s="1206"/>
      <c r="F29" s="660" t="s">
        <v>1439</v>
      </c>
      <c r="G29" s="661" t="str">
        <f t="shared" ref="G29:AK29" si="58">IF(G28&lt;&gt;"",VLOOKUP(G28,$AC$197:$AL$221,9,FALSE),"")</f>
        <v/>
      </c>
      <c r="H29" s="662" t="str">
        <f t="shared" si="58"/>
        <v/>
      </c>
      <c r="I29" s="662" t="str">
        <f t="shared" si="58"/>
        <v/>
      </c>
      <c r="J29" s="662" t="str">
        <f t="shared" si="58"/>
        <v/>
      </c>
      <c r="K29" s="662" t="str">
        <f t="shared" si="58"/>
        <v/>
      </c>
      <c r="L29" s="662" t="str">
        <f t="shared" si="58"/>
        <v/>
      </c>
      <c r="M29" s="663" t="str">
        <f t="shared" si="58"/>
        <v/>
      </c>
      <c r="N29" s="661" t="str">
        <f t="shared" si="58"/>
        <v/>
      </c>
      <c r="O29" s="662" t="str">
        <f t="shared" si="58"/>
        <v/>
      </c>
      <c r="P29" s="662" t="str">
        <f t="shared" si="58"/>
        <v/>
      </c>
      <c r="Q29" s="662" t="str">
        <f t="shared" si="58"/>
        <v/>
      </c>
      <c r="R29" s="662" t="str">
        <f t="shared" si="58"/>
        <v/>
      </c>
      <c r="S29" s="662" t="str">
        <f t="shared" si="58"/>
        <v/>
      </c>
      <c r="T29" s="663" t="str">
        <f t="shared" si="58"/>
        <v/>
      </c>
      <c r="U29" s="661" t="str">
        <f t="shared" si="58"/>
        <v/>
      </c>
      <c r="V29" s="662" t="str">
        <f t="shared" si="58"/>
        <v/>
      </c>
      <c r="W29" s="662" t="str">
        <f t="shared" si="58"/>
        <v/>
      </c>
      <c r="X29" s="662" t="str">
        <f t="shared" si="58"/>
        <v/>
      </c>
      <c r="Y29" s="662" t="str">
        <f t="shared" si="58"/>
        <v/>
      </c>
      <c r="Z29" s="662" t="str">
        <f t="shared" si="58"/>
        <v/>
      </c>
      <c r="AA29" s="663" t="str">
        <f t="shared" si="58"/>
        <v/>
      </c>
      <c r="AB29" s="661" t="str">
        <f t="shared" si="58"/>
        <v/>
      </c>
      <c r="AC29" s="662" t="str">
        <f t="shared" si="58"/>
        <v/>
      </c>
      <c r="AD29" s="662" t="str">
        <f t="shared" si="58"/>
        <v/>
      </c>
      <c r="AE29" s="662" t="str">
        <f t="shared" si="58"/>
        <v/>
      </c>
      <c r="AF29" s="662" t="str">
        <f t="shared" si="58"/>
        <v/>
      </c>
      <c r="AG29" s="662" t="str">
        <f t="shared" si="58"/>
        <v/>
      </c>
      <c r="AH29" s="663" t="str">
        <f t="shared" si="58"/>
        <v/>
      </c>
      <c r="AI29" s="664" t="str">
        <f t="shared" si="58"/>
        <v/>
      </c>
      <c r="AJ29" s="662" t="str">
        <f t="shared" si="58"/>
        <v/>
      </c>
      <c r="AK29" s="662" t="str">
        <f t="shared" si="58"/>
        <v/>
      </c>
      <c r="AL29" s="665">
        <f t="shared" ref="AL29" si="59">SUM(G29:AH29)</f>
        <v>0</v>
      </c>
      <c r="AM29" s="666">
        <f t="shared" ref="AM29" si="60">AL29/4</f>
        <v>0</v>
      </c>
      <c r="AN29" s="667" t="str">
        <f t="shared" ref="AN29:AO29" si="61">IF(C28="","",C28)</f>
        <v/>
      </c>
      <c r="AO29" s="668" t="str">
        <f t="shared" si="61"/>
        <v/>
      </c>
      <c r="AP29" s="669" t="str">
        <f>IF(D28&lt;&gt;"",VLOOKUP(D28,$AU$2:$AV$6,2,FALSE),"")</f>
        <v/>
      </c>
      <c r="AQ29" s="666">
        <f t="shared" ref="AQ29" si="62">ROUNDDOWN(AL29/$AL$6,2)</f>
        <v>0</v>
      </c>
      <c r="AR29" s="666">
        <f t="shared" ref="AR29" si="63">IF(AP29=1,"",AQ29)</f>
        <v>0</v>
      </c>
    </row>
    <row r="30" spans="1:44" ht="15.95" customHeight="1">
      <c r="A30" s="611"/>
      <c r="B30" s="1203" t="s">
        <v>1450</v>
      </c>
      <c r="C30" s="1189"/>
      <c r="D30" s="1191"/>
      <c r="E30" s="1193"/>
      <c r="F30" s="652" t="s">
        <v>1436</v>
      </c>
      <c r="G30" s="653"/>
      <c r="H30" s="654"/>
      <c r="I30" s="431"/>
      <c r="J30" s="431"/>
      <c r="K30" s="431"/>
      <c r="L30" s="431"/>
      <c r="M30" s="655"/>
      <c r="N30" s="653"/>
      <c r="O30" s="654"/>
      <c r="P30" s="431"/>
      <c r="Q30" s="431"/>
      <c r="R30" s="431"/>
      <c r="S30" s="431"/>
      <c r="T30" s="655"/>
      <c r="U30" s="653"/>
      <c r="V30" s="654"/>
      <c r="W30" s="431"/>
      <c r="X30" s="431"/>
      <c r="Y30" s="431"/>
      <c r="Z30" s="431"/>
      <c r="AA30" s="655"/>
      <c r="AB30" s="653"/>
      <c r="AC30" s="654"/>
      <c r="AD30" s="431"/>
      <c r="AE30" s="431"/>
      <c r="AF30" s="431"/>
      <c r="AG30" s="431"/>
      <c r="AH30" s="655"/>
      <c r="AI30" s="670"/>
      <c r="AJ30" s="654"/>
      <c r="AK30" s="654"/>
      <c r="AL30" s="657">
        <f t="shared" ref="AL30" si="64">SUM(G31:AK31)</f>
        <v>0</v>
      </c>
      <c r="AM30" s="658"/>
      <c r="AN30" s="607"/>
      <c r="AO30" s="608"/>
      <c r="AP30" s="658"/>
      <c r="AQ30" s="659"/>
      <c r="AR30" s="659"/>
    </row>
    <row r="31" spans="1:44" ht="15.95" customHeight="1">
      <c r="A31" s="611"/>
      <c r="B31" s="1203"/>
      <c r="C31" s="1204"/>
      <c r="D31" s="1205"/>
      <c r="E31" s="1206"/>
      <c r="F31" s="660" t="s">
        <v>1439</v>
      </c>
      <c r="G31" s="661" t="str">
        <f t="shared" ref="G31:AK31" si="65">IF(G30&lt;&gt;"",VLOOKUP(G30,$AC$197:$AL$221,9,FALSE),"")</f>
        <v/>
      </c>
      <c r="H31" s="662" t="str">
        <f t="shared" si="65"/>
        <v/>
      </c>
      <c r="I31" s="662" t="str">
        <f t="shared" si="65"/>
        <v/>
      </c>
      <c r="J31" s="662" t="str">
        <f t="shared" si="65"/>
        <v/>
      </c>
      <c r="K31" s="662" t="str">
        <f t="shared" si="65"/>
        <v/>
      </c>
      <c r="L31" s="662" t="str">
        <f t="shared" si="65"/>
        <v/>
      </c>
      <c r="M31" s="663" t="str">
        <f t="shared" si="65"/>
        <v/>
      </c>
      <c r="N31" s="661" t="str">
        <f t="shared" si="65"/>
        <v/>
      </c>
      <c r="O31" s="662" t="str">
        <f t="shared" si="65"/>
        <v/>
      </c>
      <c r="P31" s="662" t="str">
        <f t="shared" si="65"/>
        <v/>
      </c>
      <c r="Q31" s="662" t="str">
        <f t="shared" si="65"/>
        <v/>
      </c>
      <c r="R31" s="662" t="str">
        <f t="shared" si="65"/>
        <v/>
      </c>
      <c r="S31" s="662" t="str">
        <f t="shared" si="65"/>
        <v/>
      </c>
      <c r="T31" s="663" t="str">
        <f t="shared" si="65"/>
        <v/>
      </c>
      <c r="U31" s="661" t="str">
        <f t="shared" si="65"/>
        <v/>
      </c>
      <c r="V31" s="662" t="str">
        <f t="shared" si="65"/>
        <v/>
      </c>
      <c r="W31" s="662" t="str">
        <f t="shared" si="65"/>
        <v/>
      </c>
      <c r="X31" s="662" t="str">
        <f t="shared" si="65"/>
        <v/>
      </c>
      <c r="Y31" s="662" t="str">
        <f t="shared" si="65"/>
        <v/>
      </c>
      <c r="Z31" s="662" t="str">
        <f t="shared" si="65"/>
        <v/>
      </c>
      <c r="AA31" s="663" t="str">
        <f t="shared" si="65"/>
        <v/>
      </c>
      <c r="AB31" s="661" t="str">
        <f t="shared" si="65"/>
        <v/>
      </c>
      <c r="AC31" s="662" t="str">
        <f t="shared" si="65"/>
        <v/>
      </c>
      <c r="AD31" s="662" t="str">
        <f t="shared" si="65"/>
        <v/>
      </c>
      <c r="AE31" s="662" t="str">
        <f t="shared" si="65"/>
        <v/>
      </c>
      <c r="AF31" s="662" t="str">
        <f t="shared" si="65"/>
        <v/>
      </c>
      <c r="AG31" s="662" t="str">
        <f t="shared" si="65"/>
        <v/>
      </c>
      <c r="AH31" s="663" t="str">
        <f t="shared" si="65"/>
        <v/>
      </c>
      <c r="AI31" s="664" t="str">
        <f t="shared" si="65"/>
        <v/>
      </c>
      <c r="AJ31" s="662" t="str">
        <f t="shared" si="65"/>
        <v/>
      </c>
      <c r="AK31" s="662" t="str">
        <f t="shared" si="65"/>
        <v/>
      </c>
      <c r="AL31" s="665">
        <f t="shared" ref="AL31" si="66">SUM(G31:AH31)</f>
        <v>0</v>
      </c>
      <c r="AM31" s="666">
        <f t="shared" ref="AM31" si="67">AL31/4</f>
        <v>0</v>
      </c>
      <c r="AN31" s="667" t="str">
        <f t="shared" ref="AN31:AO31" si="68">IF(C30="","",C30)</f>
        <v/>
      </c>
      <c r="AO31" s="668" t="str">
        <f t="shared" si="68"/>
        <v/>
      </c>
      <c r="AP31" s="669" t="str">
        <f>IF(D30&lt;&gt;"",VLOOKUP(D30,$AU$2:$AV$6,2,FALSE),"")</f>
        <v/>
      </c>
      <c r="AQ31" s="666">
        <f t="shared" ref="AQ31" si="69">ROUNDDOWN(AL31/$AL$6,2)</f>
        <v>0</v>
      </c>
      <c r="AR31" s="666">
        <f t="shared" ref="AR31" si="70">IF(AP31=1,"",AQ31)</f>
        <v>0</v>
      </c>
    </row>
    <row r="32" spans="1:44" ht="15.95" customHeight="1">
      <c r="A32" s="611"/>
      <c r="B32" s="1203" t="s">
        <v>1451</v>
      </c>
      <c r="C32" s="1189"/>
      <c r="D32" s="1191"/>
      <c r="E32" s="1193"/>
      <c r="F32" s="652" t="s">
        <v>1436</v>
      </c>
      <c r="G32" s="653"/>
      <c r="H32" s="654"/>
      <c r="I32" s="431"/>
      <c r="J32" s="431"/>
      <c r="K32" s="431"/>
      <c r="L32" s="431"/>
      <c r="M32" s="655"/>
      <c r="N32" s="653"/>
      <c r="O32" s="654"/>
      <c r="P32" s="431"/>
      <c r="Q32" s="431"/>
      <c r="R32" s="431"/>
      <c r="S32" s="431"/>
      <c r="T32" s="655"/>
      <c r="U32" s="653"/>
      <c r="V32" s="654"/>
      <c r="W32" s="431"/>
      <c r="X32" s="431"/>
      <c r="Y32" s="431"/>
      <c r="Z32" s="431"/>
      <c r="AA32" s="655"/>
      <c r="AB32" s="653"/>
      <c r="AC32" s="654"/>
      <c r="AD32" s="431"/>
      <c r="AE32" s="431"/>
      <c r="AF32" s="431"/>
      <c r="AG32" s="431"/>
      <c r="AH32" s="655"/>
      <c r="AI32" s="670"/>
      <c r="AJ32" s="654"/>
      <c r="AK32" s="654"/>
      <c r="AL32" s="657">
        <f t="shared" ref="AL32" si="71">SUM(G33:AK33)</f>
        <v>0</v>
      </c>
      <c r="AM32" s="658"/>
      <c r="AN32" s="607"/>
      <c r="AO32" s="608"/>
      <c r="AP32" s="658"/>
      <c r="AQ32" s="659"/>
      <c r="AR32" s="659"/>
    </row>
    <row r="33" spans="1:44" ht="15.95" customHeight="1">
      <c r="A33" s="611"/>
      <c r="B33" s="1203"/>
      <c r="C33" s="1204"/>
      <c r="D33" s="1205"/>
      <c r="E33" s="1206"/>
      <c r="F33" s="660" t="s">
        <v>1439</v>
      </c>
      <c r="G33" s="661" t="str">
        <f t="shared" ref="G33:AK33" si="72">IF(G32&lt;&gt;"",VLOOKUP(G32,$AC$197:$AL$221,9,FALSE),"")</f>
        <v/>
      </c>
      <c r="H33" s="662" t="str">
        <f t="shared" si="72"/>
        <v/>
      </c>
      <c r="I33" s="662" t="str">
        <f t="shared" si="72"/>
        <v/>
      </c>
      <c r="J33" s="662" t="str">
        <f t="shared" si="72"/>
        <v/>
      </c>
      <c r="K33" s="662" t="str">
        <f t="shared" si="72"/>
        <v/>
      </c>
      <c r="L33" s="662" t="str">
        <f t="shared" si="72"/>
        <v/>
      </c>
      <c r="M33" s="663" t="str">
        <f t="shared" si="72"/>
        <v/>
      </c>
      <c r="N33" s="661" t="str">
        <f t="shared" si="72"/>
        <v/>
      </c>
      <c r="O33" s="662" t="str">
        <f t="shared" si="72"/>
        <v/>
      </c>
      <c r="P33" s="662" t="str">
        <f t="shared" si="72"/>
        <v/>
      </c>
      <c r="Q33" s="662" t="str">
        <f t="shared" si="72"/>
        <v/>
      </c>
      <c r="R33" s="662" t="str">
        <f t="shared" si="72"/>
        <v/>
      </c>
      <c r="S33" s="662" t="str">
        <f t="shared" si="72"/>
        <v/>
      </c>
      <c r="T33" s="663" t="str">
        <f t="shared" si="72"/>
        <v/>
      </c>
      <c r="U33" s="661" t="str">
        <f t="shared" si="72"/>
        <v/>
      </c>
      <c r="V33" s="662" t="str">
        <f t="shared" si="72"/>
        <v/>
      </c>
      <c r="W33" s="662" t="str">
        <f t="shared" si="72"/>
        <v/>
      </c>
      <c r="X33" s="662" t="str">
        <f t="shared" si="72"/>
        <v/>
      </c>
      <c r="Y33" s="662" t="str">
        <f t="shared" si="72"/>
        <v/>
      </c>
      <c r="Z33" s="662" t="str">
        <f t="shared" si="72"/>
        <v/>
      </c>
      <c r="AA33" s="663" t="str">
        <f t="shared" si="72"/>
        <v/>
      </c>
      <c r="AB33" s="661" t="str">
        <f t="shared" si="72"/>
        <v/>
      </c>
      <c r="AC33" s="662" t="str">
        <f t="shared" si="72"/>
        <v/>
      </c>
      <c r="AD33" s="662" t="str">
        <f t="shared" si="72"/>
        <v/>
      </c>
      <c r="AE33" s="662" t="str">
        <f t="shared" si="72"/>
        <v/>
      </c>
      <c r="AF33" s="662" t="str">
        <f t="shared" si="72"/>
        <v/>
      </c>
      <c r="AG33" s="662" t="str">
        <f t="shared" si="72"/>
        <v/>
      </c>
      <c r="AH33" s="663" t="str">
        <f t="shared" si="72"/>
        <v/>
      </c>
      <c r="AI33" s="664" t="str">
        <f t="shared" si="72"/>
        <v/>
      </c>
      <c r="AJ33" s="662" t="str">
        <f t="shared" si="72"/>
        <v/>
      </c>
      <c r="AK33" s="662" t="str">
        <f t="shared" si="72"/>
        <v/>
      </c>
      <c r="AL33" s="665">
        <f t="shared" ref="AL33" si="73">SUM(G33:AH33)</f>
        <v>0</v>
      </c>
      <c r="AM33" s="666">
        <f t="shared" ref="AM33" si="74">AL33/4</f>
        <v>0</v>
      </c>
      <c r="AN33" s="667" t="str">
        <f t="shared" ref="AN33:AO33" si="75">IF(C32="","",C32)</f>
        <v/>
      </c>
      <c r="AO33" s="668" t="str">
        <f t="shared" si="75"/>
        <v/>
      </c>
      <c r="AP33" s="669" t="str">
        <f>IF(D32&lt;&gt;"",VLOOKUP(D32,$AU$2:$AV$6,2,FALSE),"")</f>
        <v/>
      </c>
      <c r="AQ33" s="666">
        <f t="shared" ref="AQ33" si="76">ROUNDDOWN(AL33/$AL$6,2)</f>
        <v>0</v>
      </c>
      <c r="AR33" s="666">
        <f t="shared" ref="AR33" si="77">IF(AP33=1,"",AQ33)</f>
        <v>0</v>
      </c>
    </row>
    <row r="34" spans="1:44" ht="15.95" customHeight="1">
      <c r="A34" s="611"/>
      <c r="B34" s="1203" t="s">
        <v>1452</v>
      </c>
      <c r="C34" s="1189"/>
      <c r="D34" s="1191"/>
      <c r="E34" s="1193"/>
      <c r="F34" s="652" t="s">
        <v>1436</v>
      </c>
      <c r="G34" s="653"/>
      <c r="H34" s="654"/>
      <c r="I34" s="431"/>
      <c r="J34" s="431"/>
      <c r="K34" s="431"/>
      <c r="L34" s="431"/>
      <c r="M34" s="655"/>
      <c r="N34" s="653"/>
      <c r="O34" s="654"/>
      <c r="P34" s="431"/>
      <c r="Q34" s="431"/>
      <c r="R34" s="431"/>
      <c r="S34" s="431"/>
      <c r="T34" s="655"/>
      <c r="U34" s="653"/>
      <c r="V34" s="654"/>
      <c r="W34" s="431"/>
      <c r="X34" s="431"/>
      <c r="Y34" s="431"/>
      <c r="Z34" s="431"/>
      <c r="AA34" s="655"/>
      <c r="AB34" s="653"/>
      <c r="AC34" s="654"/>
      <c r="AD34" s="431"/>
      <c r="AE34" s="431"/>
      <c r="AF34" s="431"/>
      <c r="AG34" s="431"/>
      <c r="AH34" s="655"/>
      <c r="AI34" s="656"/>
      <c r="AJ34" s="431"/>
      <c r="AK34" s="431"/>
      <c r="AL34" s="657">
        <f t="shared" ref="AL34" si="78">SUM(G35:AK35)</f>
        <v>0</v>
      </c>
      <c r="AM34" s="658"/>
      <c r="AN34" s="607"/>
      <c r="AO34" s="608"/>
      <c r="AP34" s="658"/>
      <c r="AQ34" s="659"/>
      <c r="AR34" s="659"/>
    </row>
    <row r="35" spans="1:44" ht="15.95" customHeight="1">
      <c r="A35" s="611"/>
      <c r="B35" s="1203"/>
      <c r="C35" s="1204"/>
      <c r="D35" s="1205"/>
      <c r="E35" s="1206"/>
      <c r="F35" s="660" t="s">
        <v>1439</v>
      </c>
      <c r="G35" s="661" t="str">
        <f t="shared" ref="G35:AK35" si="79">IF(G34&lt;&gt;"",VLOOKUP(G34,$AC$197:$AL$221,9,FALSE),"")</f>
        <v/>
      </c>
      <c r="H35" s="662" t="str">
        <f t="shared" si="79"/>
        <v/>
      </c>
      <c r="I35" s="662" t="str">
        <f t="shared" si="79"/>
        <v/>
      </c>
      <c r="J35" s="662" t="str">
        <f t="shared" si="79"/>
        <v/>
      </c>
      <c r="K35" s="662" t="str">
        <f t="shared" si="79"/>
        <v/>
      </c>
      <c r="L35" s="662" t="str">
        <f t="shared" si="79"/>
        <v/>
      </c>
      <c r="M35" s="663" t="str">
        <f t="shared" si="79"/>
        <v/>
      </c>
      <c r="N35" s="661" t="str">
        <f t="shared" si="79"/>
        <v/>
      </c>
      <c r="O35" s="662" t="str">
        <f t="shared" si="79"/>
        <v/>
      </c>
      <c r="P35" s="662" t="str">
        <f t="shared" si="79"/>
        <v/>
      </c>
      <c r="Q35" s="662" t="str">
        <f t="shared" si="79"/>
        <v/>
      </c>
      <c r="R35" s="662" t="str">
        <f t="shared" si="79"/>
        <v/>
      </c>
      <c r="S35" s="662" t="str">
        <f t="shared" si="79"/>
        <v/>
      </c>
      <c r="T35" s="663" t="str">
        <f t="shared" si="79"/>
        <v/>
      </c>
      <c r="U35" s="661" t="str">
        <f t="shared" si="79"/>
        <v/>
      </c>
      <c r="V35" s="662" t="str">
        <f t="shared" si="79"/>
        <v/>
      </c>
      <c r="W35" s="662" t="str">
        <f t="shared" si="79"/>
        <v/>
      </c>
      <c r="X35" s="662" t="str">
        <f t="shared" si="79"/>
        <v/>
      </c>
      <c r="Y35" s="662" t="str">
        <f t="shared" si="79"/>
        <v/>
      </c>
      <c r="Z35" s="662" t="str">
        <f t="shared" si="79"/>
        <v/>
      </c>
      <c r="AA35" s="663" t="str">
        <f t="shared" si="79"/>
        <v/>
      </c>
      <c r="AB35" s="661" t="str">
        <f t="shared" si="79"/>
        <v/>
      </c>
      <c r="AC35" s="662" t="str">
        <f t="shared" si="79"/>
        <v/>
      </c>
      <c r="AD35" s="662" t="str">
        <f t="shared" si="79"/>
        <v/>
      </c>
      <c r="AE35" s="662" t="str">
        <f t="shared" si="79"/>
        <v/>
      </c>
      <c r="AF35" s="662" t="str">
        <f t="shared" si="79"/>
        <v/>
      </c>
      <c r="AG35" s="662" t="str">
        <f t="shared" si="79"/>
        <v/>
      </c>
      <c r="AH35" s="663" t="str">
        <f t="shared" si="79"/>
        <v/>
      </c>
      <c r="AI35" s="664" t="str">
        <f t="shared" si="79"/>
        <v/>
      </c>
      <c r="AJ35" s="662" t="str">
        <f t="shared" si="79"/>
        <v/>
      </c>
      <c r="AK35" s="662" t="str">
        <f t="shared" si="79"/>
        <v/>
      </c>
      <c r="AL35" s="665">
        <f t="shared" ref="AL35" si="80">SUM(G35:AH35)</f>
        <v>0</v>
      </c>
      <c r="AM35" s="666">
        <f t="shared" ref="AM35" si="81">AL35/4</f>
        <v>0</v>
      </c>
      <c r="AN35" s="667" t="str">
        <f t="shared" ref="AN35:AO35" si="82">IF(C34="","",C34)</f>
        <v/>
      </c>
      <c r="AO35" s="668" t="str">
        <f t="shared" si="82"/>
        <v/>
      </c>
      <c r="AP35" s="669" t="str">
        <f>IF(D34&lt;&gt;"",VLOOKUP(D34,$AU$2:$AV$6,2,FALSE),"")</f>
        <v/>
      </c>
      <c r="AQ35" s="666">
        <f t="shared" ref="AQ35" si="83">ROUNDDOWN(AL35/$AL$6,2)</f>
        <v>0</v>
      </c>
      <c r="AR35" s="666">
        <f t="shared" ref="AR35" si="84">IF(AP35=1,"",AQ35)</f>
        <v>0</v>
      </c>
    </row>
    <row r="36" spans="1:44" ht="15.95" customHeight="1">
      <c r="A36" s="611"/>
      <c r="B36" s="1203" t="s">
        <v>1453</v>
      </c>
      <c r="C36" s="1189"/>
      <c r="D36" s="1191"/>
      <c r="E36" s="1193"/>
      <c r="F36" s="652" t="s">
        <v>1436</v>
      </c>
      <c r="G36" s="653"/>
      <c r="H36" s="654"/>
      <c r="I36" s="431"/>
      <c r="J36" s="431"/>
      <c r="K36" s="431"/>
      <c r="L36" s="431"/>
      <c r="M36" s="655"/>
      <c r="N36" s="653"/>
      <c r="O36" s="654"/>
      <c r="P36" s="431"/>
      <c r="Q36" s="431"/>
      <c r="R36" s="431"/>
      <c r="S36" s="431"/>
      <c r="T36" s="655"/>
      <c r="U36" s="653"/>
      <c r="V36" s="654"/>
      <c r="W36" s="431"/>
      <c r="X36" s="431"/>
      <c r="Y36" s="431"/>
      <c r="Z36" s="431"/>
      <c r="AA36" s="655"/>
      <c r="AB36" s="653"/>
      <c r="AC36" s="654"/>
      <c r="AD36" s="431"/>
      <c r="AE36" s="431"/>
      <c r="AF36" s="431"/>
      <c r="AG36" s="431"/>
      <c r="AH36" s="655"/>
      <c r="AI36" s="656"/>
      <c r="AJ36" s="431"/>
      <c r="AK36" s="431"/>
      <c r="AL36" s="657">
        <f t="shared" ref="AL36" si="85">SUM(G37:AK37)</f>
        <v>0</v>
      </c>
      <c r="AM36" s="658"/>
      <c r="AN36" s="607"/>
      <c r="AO36" s="608"/>
      <c r="AP36" s="658"/>
      <c r="AQ36" s="659"/>
      <c r="AR36" s="659"/>
    </row>
    <row r="37" spans="1:44" ht="15.95" customHeight="1">
      <c r="A37" s="611"/>
      <c r="B37" s="1203"/>
      <c r="C37" s="1204"/>
      <c r="D37" s="1205"/>
      <c r="E37" s="1206"/>
      <c r="F37" s="660" t="s">
        <v>1439</v>
      </c>
      <c r="G37" s="661" t="str">
        <f t="shared" ref="G37:AK37" si="86">IF(G36&lt;&gt;"",VLOOKUP(G36,$AC$197:$AL$221,9,FALSE),"")</f>
        <v/>
      </c>
      <c r="H37" s="662" t="str">
        <f t="shared" si="86"/>
        <v/>
      </c>
      <c r="I37" s="662" t="str">
        <f t="shared" si="86"/>
        <v/>
      </c>
      <c r="J37" s="662" t="str">
        <f t="shared" si="86"/>
        <v/>
      </c>
      <c r="K37" s="662" t="str">
        <f t="shared" si="86"/>
        <v/>
      </c>
      <c r="L37" s="662" t="str">
        <f t="shared" si="86"/>
        <v/>
      </c>
      <c r="M37" s="663" t="str">
        <f t="shared" si="86"/>
        <v/>
      </c>
      <c r="N37" s="661" t="str">
        <f t="shared" si="86"/>
        <v/>
      </c>
      <c r="O37" s="662" t="str">
        <f t="shared" si="86"/>
        <v/>
      </c>
      <c r="P37" s="662" t="str">
        <f t="shared" si="86"/>
        <v/>
      </c>
      <c r="Q37" s="662" t="str">
        <f t="shared" si="86"/>
        <v/>
      </c>
      <c r="R37" s="662" t="str">
        <f t="shared" si="86"/>
        <v/>
      </c>
      <c r="S37" s="662" t="str">
        <f t="shared" si="86"/>
        <v/>
      </c>
      <c r="T37" s="663" t="str">
        <f t="shared" si="86"/>
        <v/>
      </c>
      <c r="U37" s="661" t="str">
        <f t="shared" si="86"/>
        <v/>
      </c>
      <c r="V37" s="662" t="str">
        <f t="shared" si="86"/>
        <v/>
      </c>
      <c r="W37" s="662" t="str">
        <f t="shared" si="86"/>
        <v/>
      </c>
      <c r="X37" s="662" t="str">
        <f t="shared" si="86"/>
        <v/>
      </c>
      <c r="Y37" s="662" t="str">
        <f t="shared" si="86"/>
        <v/>
      </c>
      <c r="Z37" s="662" t="str">
        <f t="shared" si="86"/>
        <v/>
      </c>
      <c r="AA37" s="663" t="str">
        <f t="shared" si="86"/>
        <v/>
      </c>
      <c r="AB37" s="661" t="str">
        <f t="shared" si="86"/>
        <v/>
      </c>
      <c r="AC37" s="662" t="str">
        <f t="shared" si="86"/>
        <v/>
      </c>
      <c r="AD37" s="662" t="str">
        <f t="shared" si="86"/>
        <v/>
      </c>
      <c r="AE37" s="662" t="str">
        <f t="shared" si="86"/>
        <v/>
      </c>
      <c r="AF37" s="662" t="str">
        <f t="shared" si="86"/>
        <v/>
      </c>
      <c r="AG37" s="662" t="str">
        <f t="shared" si="86"/>
        <v/>
      </c>
      <c r="AH37" s="663" t="str">
        <f t="shared" si="86"/>
        <v/>
      </c>
      <c r="AI37" s="664" t="str">
        <f t="shared" si="86"/>
        <v/>
      </c>
      <c r="AJ37" s="662" t="str">
        <f t="shared" si="86"/>
        <v/>
      </c>
      <c r="AK37" s="662" t="str">
        <f t="shared" si="86"/>
        <v/>
      </c>
      <c r="AL37" s="665">
        <f t="shared" ref="AL37" si="87">SUM(G37:AH37)</f>
        <v>0</v>
      </c>
      <c r="AM37" s="666">
        <f t="shared" ref="AM37" si="88">AL37/4</f>
        <v>0</v>
      </c>
      <c r="AN37" s="667" t="str">
        <f t="shared" ref="AN37:AO37" si="89">IF(C36="","",C36)</f>
        <v/>
      </c>
      <c r="AO37" s="668" t="str">
        <f t="shared" si="89"/>
        <v/>
      </c>
      <c r="AP37" s="669" t="str">
        <f>IF(D36&lt;&gt;"",VLOOKUP(D36,$AU$2:$AV$6,2,FALSE),"")</f>
        <v/>
      </c>
      <c r="AQ37" s="666">
        <f t="shared" ref="AQ37" si="90">ROUNDDOWN(AL37/$AL$6,2)</f>
        <v>0</v>
      </c>
      <c r="AR37" s="666">
        <f t="shared" ref="AR37" si="91">IF(AP37=1,"",AQ37)</f>
        <v>0</v>
      </c>
    </row>
    <row r="38" spans="1:44" ht="15.95" customHeight="1">
      <c r="A38" s="611"/>
      <c r="B38" s="1203" t="s">
        <v>1454</v>
      </c>
      <c r="C38" s="1189"/>
      <c r="D38" s="1191"/>
      <c r="E38" s="1193"/>
      <c r="F38" s="652" t="s">
        <v>1436</v>
      </c>
      <c r="G38" s="653"/>
      <c r="H38" s="654"/>
      <c r="I38" s="431"/>
      <c r="J38" s="431"/>
      <c r="K38" s="431"/>
      <c r="L38" s="431"/>
      <c r="M38" s="655"/>
      <c r="N38" s="653"/>
      <c r="O38" s="654"/>
      <c r="P38" s="431"/>
      <c r="Q38" s="431"/>
      <c r="R38" s="431"/>
      <c r="S38" s="431"/>
      <c r="T38" s="655"/>
      <c r="U38" s="653"/>
      <c r="V38" s="654"/>
      <c r="W38" s="431"/>
      <c r="X38" s="431"/>
      <c r="Y38" s="431"/>
      <c r="Z38" s="431"/>
      <c r="AA38" s="655"/>
      <c r="AB38" s="653"/>
      <c r="AC38" s="654"/>
      <c r="AD38" s="431"/>
      <c r="AE38" s="431"/>
      <c r="AF38" s="431"/>
      <c r="AG38" s="431"/>
      <c r="AH38" s="655"/>
      <c r="AI38" s="670"/>
      <c r="AJ38" s="654"/>
      <c r="AK38" s="654"/>
      <c r="AL38" s="657">
        <f t="shared" ref="AL38" si="92">SUM(G39:AK39)</f>
        <v>0</v>
      </c>
      <c r="AM38" s="658"/>
      <c r="AN38" s="607"/>
      <c r="AO38" s="608"/>
      <c r="AP38" s="658"/>
      <c r="AQ38" s="659"/>
      <c r="AR38" s="659"/>
    </row>
    <row r="39" spans="1:44" ht="15.95" customHeight="1">
      <c r="A39" s="611"/>
      <c r="B39" s="1203"/>
      <c r="C39" s="1204"/>
      <c r="D39" s="1205"/>
      <c r="E39" s="1206"/>
      <c r="F39" s="660" t="s">
        <v>1439</v>
      </c>
      <c r="G39" s="661" t="str">
        <f t="shared" ref="G39:AK39" si="93">IF(G38&lt;&gt;"",VLOOKUP(G38,$AC$197:$AL$221,9,FALSE),"")</f>
        <v/>
      </c>
      <c r="H39" s="662" t="str">
        <f t="shared" si="93"/>
        <v/>
      </c>
      <c r="I39" s="662" t="str">
        <f t="shared" si="93"/>
        <v/>
      </c>
      <c r="J39" s="662" t="str">
        <f t="shared" si="93"/>
        <v/>
      </c>
      <c r="K39" s="662" t="str">
        <f t="shared" si="93"/>
        <v/>
      </c>
      <c r="L39" s="662" t="str">
        <f t="shared" si="93"/>
        <v/>
      </c>
      <c r="M39" s="663" t="str">
        <f t="shared" si="93"/>
        <v/>
      </c>
      <c r="N39" s="661" t="str">
        <f t="shared" si="93"/>
        <v/>
      </c>
      <c r="O39" s="662" t="str">
        <f t="shared" si="93"/>
        <v/>
      </c>
      <c r="P39" s="662" t="str">
        <f t="shared" si="93"/>
        <v/>
      </c>
      <c r="Q39" s="662" t="str">
        <f t="shared" si="93"/>
        <v/>
      </c>
      <c r="R39" s="662" t="str">
        <f t="shared" si="93"/>
        <v/>
      </c>
      <c r="S39" s="662" t="str">
        <f t="shared" si="93"/>
        <v/>
      </c>
      <c r="T39" s="663" t="str">
        <f t="shared" si="93"/>
        <v/>
      </c>
      <c r="U39" s="661" t="str">
        <f t="shared" si="93"/>
        <v/>
      </c>
      <c r="V39" s="662" t="str">
        <f t="shared" si="93"/>
        <v/>
      </c>
      <c r="W39" s="662" t="str">
        <f t="shared" si="93"/>
        <v/>
      </c>
      <c r="X39" s="662" t="str">
        <f t="shared" si="93"/>
        <v/>
      </c>
      <c r="Y39" s="662" t="str">
        <f t="shared" si="93"/>
        <v/>
      </c>
      <c r="Z39" s="662" t="str">
        <f t="shared" si="93"/>
        <v/>
      </c>
      <c r="AA39" s="663" t="str">
        <f t="shared" si="93"/>
        <v/>
      </c>
      <c r="AB39" s="661" t="str">
        <f t="shared" si="93"/>
        <v/>
      </c>
      <c r="AC39" s="662" t="str">
        <f t="shared" si="93"/>
        <v/>
      </c>
      <c r="AD39" s="662" t="str">
        <f t="shared" si="93"/>
        <v/>
      </c>
      <c r="AE39" s="662" t="str">
        <f t="shared" si="93"/>
        <v/>
      </c>
      <c r="AF39" s="662" t="str">
        <f t="shared" si="93"/>
        <v/>
      </c>
      <c r="AG39" s="662" t="str">
        <f t="shared" si="93"/>
        <v/>
      </c>
      <c r="AH39" s="663" t="str">
        <f t="shared" si="93"/>
        <v/>
      </c>
      <c r="AI39" s="664" t="str">
        <f t="shared" si="93"/>
        <v/>
      </c>
      <c r="AJ39" s="662" t="str">
        <f t="shared" si="93"/>
        <v/>
      </c>
      <c r="AK39" s="662" t="str">
        <f t="shared" si="93"/>
        <v/>
      </c>
      <c r="AL39" s="665">
        <f t="shared" ref="AL39" si="94">SUM(G39:AH39)</f>
        <v>0</v>
      </c>
      <c r="AM39" s="666">
        <f t="shared" ref="AM39" si="95">AL39/4</f>
        <v>0</v>
      </c>
      <c r="AN39" s="667" t="str">
        <f t="shared" ref="AN39:AO39" si="96">IF(C38="","",C38)</f>
        <v/>
      </c>
      <c r="AO39" s="668" t="str">
        <f t="shared" si="96"/>
        <v/>
      </c>
      <c r="AP39" s="669" t="str">
        <f>IF(D38&lt;&gt;"",VLOOKUP(D38,$AU$2:$AV$6,2,FALSE),"")</f>
        <v/>
      </c>
      <c r="AQ39" s="666">
        <f t="shared" ref="AQ39" si="97">ROUNDDOWN(AL39/$AL$6,2)</f>
        <v>0</v>
      </c>
      <c r="AR39" s="666">
        <f t="shared" ref="AR39" si="98">IF(AP39=1,"",AQ39)</f>
        <v>0</v>
      </c>
    </row>
    <row r="40" spans="1:44" ht="15.95" customHeight="1">
      <c r="A40" s="611"/>
      <c r="B40" s="1203" t="s">
        <v>1455</v>
      </c>
      <c r="C40" s="1189"/>
      <c r="D40" s="1191"/>
      <c r="E40" s="1193"/>
      <c r="F40" s="652" t="s">
        <v>1436</v>
      </c>
      <c r="G40" s="653"/>
      <c r="H40" s="654"/>
      <c r="I40" s="431"/>
      <c r="J40" s="431"/>
      <c r="K40" s="431"/>
      <c r="L40" s="431"/>
      <c r="M40" s="655"/>
      <c r="N40" s="653"/>
      <c r="O40" s="654"/>
      <c r="P40" s="431"/>
      <c r="Q40" s="431"/>
      <c r="R40" s="431"/>
      <c r="S40" s="431"/>
      <c r="T40" s="655"/>
      <c r="U40" s="653"/>
      <c r="V40" s="654"/>
      <c r="W40" s="431"/>
      <c r="X40" s="431"/>
      <c r="Y40" s="431"/>
      <c r="Z40" s="431"/>
      <c r="AA40" s="655"/>
      <c r="AB40" s="653"/>
      <c r="AC40" s="654"/>
      <c r="AD40" s="431"/>
      <c r="AE40" s="431"/>
      <c r="AF40" s="431"/>
      <c r="AG40" s="431"/>
      <c r="AH40" s="655"/>
      <c r="AI40" s="670"/>
      <c r="AJ40" s="654"/>
      <c r="AK40" s="654"/>
      <c r="AL40" s="657">
        <f t="shared" ref="AL40" si="99">SUM(G41:AK41)</f>
        <v>0</v>
      </c>
      <c r="AM40" s="658"/>
      <c r="AN40" s="607"/>
      <c r="AO40" s="608"/>
      <c r="AP40" s="658"/>
      <c r="AQ40" s="659"/>
      <c r="AR40" s="659"/>
    </row>
    <row r="41" spans="1:44" ht="15.95" customHeight="1">
      <c r="A41" s="611"/>
      <c r="B41" s="1203"/>
      <c r="C41" s="1204"/>
      <c r="D41" s="1205"/>
      <c r="E41" s="1206"/>
      <c r="F41" s="660" t="s">
        <v>1439</v>
      </c>
      <c r="G41" s="661" t="str">
        <f t="shared" ref="G41:AK41" si="100">IF(G40&lt;&gt;"",VLOOKUP(G40,$AC$197:$AL$221,9,FALSE),"")</f>
        <v/>
      </c>
      <c r="H41" s="662" t="str">
        <f t="shared" si="100"/>
        <v/>
      </c>
      <c r="I41" s="662" t="str">
        <f t="shared" si="100"/>
        <v/>
      </c>
      <c r="J41" s="662" t="str">
        <f t="shared" si="100"/>
        <v/>
      </c>
      <c r="K41" s="662" t="str">
        <f t="shared" si="100"/>
        <v/>
      </c>
      <c r="L41" s="662" t="str">
        <f t="shared" si="100"/>
        <v/>
      </c>
      <c r="M41" s="663" t="str">
        <f t="shared" si="100"/>
        <v/>
      </c>
      <c r="N41" s="661" t="str">
        <f t="shared" si="100"/>
        <v/>
      </c>
      <c r="O41" s="662" t="str">
        <f t="shared" si="100"/>
        <v/>
      </c>
      <c r="P41" s="662" t="str">
        <f t="shared" si="100"/>
        <v/>
      </c>
      <c r="Q41" s="662" t="str">
        <f t="shared" si="100"/>
        <v/>
      </c>
      <c r="R41" s="662" t="str">
        <f t="shared" si="100"/>
        <v/>
      </c>
      <c r="S41" s="662" t="str">
        <f t="shared" si="100"/>
        <v/>
      </c>
      <c r="T41" s="663" t="str">
        <f t="shared" si="100"/>
        <v/>
      </c>
      <c r="U41" s="661" t="str">
        <f t="shared" si="100"/>
        <v/>
      </c>
      <c r="V41" s="662" t="str">
        <f t="shared" si="100"/>
        <v/>
      </c>
      <c r="W41" s="662" t="str">
        <f t="shared" si="100"/>
        <v/>
      </c>
      <c r="X41" s="662" t="str">
        <f t="shared" si="100"/>
        <v/>
      </c>
      <c r="Y41" s="662" t="str">
        <f t="shared" si="100"/>
        <v/>
      </c>
      <c r="Z41" s="662" t="str">
        <f t="shared" si="100"/>
        <v/>
      </c>
      <c r="AA41" s="663" t="str">
        <f t="shared" si="100"/>
        <v/>
      </c>
      <c r="AB41" s="661" t="str">
        <f t="shared" si="100"/>
        <v/>
      </c>
      <c r="AC41" s="662" t="str">
        <f t="shared" si="100"/>
        <v/>
      </c>
      <c r="AD41" s="662" t="str">
        <f t="shared" si="100"/>
        <v/>
      </c>
      <c r="AE41" s="662" t="str">
        <f t="shared" si="100"/>
        <v/>
      </c>
      <c r="AF41" s="662" t="str">
        <f t="shared" si="100"/>
        <v/>
      </c>
      <c r="AG41" s="662" t="str">
        <f t="shared" si="100"/>
        <v/>
      </c>
      <c r="AH41" s="663" t="str">
        <f t="shared" si="100"/>
        <v/>
      </c>
      <c r="AI41" s="664" t="str">
        <f t="shared" si="100"/>
        <v/>
      </c>
      <c r="AJ41" s="662" t="str">
        <f t="shared" si="100"/>
        <v/>
      </c>
      <c r="AK41" s="662" t="str">
        <f t="shared" si="100"/>
        <v/>
      </c>
      <c r="AL41" s="665">
        <f t="shared" ref="AL41" si="101">SUM(G41:AH41)</f>
        <v>0</v>
      </c>
      <c r="AM41" s="666">
        <f t="shared" ref="AM41" si="102">AL41/4</f>
        <v>0</v>
      </c>
      <c r="AN41" s="667" t="str">
        <f t="shared" ref="AN41:AO41" si="103">IF(C40="","",C40)</f>
        <v/>
      </c>
      <c r="AO41" s="668" t="str">
        <f t="shared" si="103"/>
        <v/>
      </c>
      <c r="AP41" s="669" t="str">
        <f>IF(D40&lt;&gt;"",VLOOKUP(D40,$AU$2:$AV$6,2,FALSE),"")</f>
        <v/>
      </c>
      <c r="AQ41" s="666">
        <f t="shared" ref="AQ41" si="104">ROUNDDOWN(AL41/$AL$6,2)</f>
        <v>0</v>
      </c>
      <c r="AR41" s="666">
        <f t="shared" ref="AR41" si="105">IF(AP41=1,"",AQ41)</f>
        <v>0</v>
      </c>
    </row>
    <row r="42" spans="1:44" ht="15.95" customHeight="1">
      <c r="A42" s="611"/>
      <c r="B42" s="1203" t="s">
        <v>1456</v>
      </c>
      <c r="C42" s="1189"/>
      <c r="D42" s="1191"/>
      <c r="E42" s="1193"/>
      <c r="F42" s="652" t="s">
        <v>1436</v>
      </c>
      <c r="G42" s="653"/>
      <c r="H42" s="654"/>
      <c r="I42" s="431"/>
      <c r="J42" s="431"/>
      <c r="K42" s="431"/>
      <c r="L42" s="431"/>
      <c r="M42" s="655"/>
      <c r="N42" s="653"/>
      <c r="O42" s="654"/>
      <c r="P42" s="431"/>
      <c r="Q42" s="431"/>
      <c r="R42" s="431"/>
      <c r="S42" s="431"/>
      <c r="T42" s="655"/>
      <c r="U42" s="653"/>
      <c r="V42" s="654"/>
      <c r="W42" s="431"/>
      <c r="X42" s="431"/>
      <c r="Y42" s="431"/>
      <c r="Z42" s="431"/>
      <c r="AA42" s="655"/>
      <c r="AB42" s="653"/>
      <c r="AC42" s="654"/>
      <c r="AD42" s="431"/>
      <c r="AE42" s="431"/>
      <c r="AF42" s="431"/>
      <c r="AG42" s="431"/>
      <c r="AH42" s="655"/>
      <c r="AI42" s="656"/>
      <c r="AJ42" s="431"/>
      <c r="AK42" s="431"/>
      <c r="AL42" s="657">
        <f t="shared" ref="AL42" si="106">SUM(G43:AK43)</f>
        <v>0</v>
      </c>
      <c r="AM42" s="658"/>
      <c r="AN42" s="607"/>
      <c r="AO42" s="608"/>
      <c r="AP42" s="658"/>
      <c r="AQ42" s="659"/>
      <c r="AR42" s="659"/>
    </row>
    <row r="43" spans="1:44" ht="15.95" customHeight="1">
      <c r="A43" s="611"/>
      <c r="B43" s="1203"/>
      <c r="C43" s="1204"/>
      <c r="D43" s="1205"/>
      <c r="E43" s="1206"/>
      <c r="F43" s="660" t="s">
        <v>1439</v>
      </c>
      <c r="G43" s="661" t="str">
        <f t="shared" ref="G43:AK43" si="107">IF(G42&lt;&gt;"",VLOOKUP(G42,$AC$197:$AL$221,9,FALSE),"")</f>
        <v/>
      </c>
      <c r="H43" s="662" t="str">
        <f t="shared" si="107"/>
        <v/>
      </c>
      <c r="I43" s="662" t="str">
        <f t="shared" si="107"/>
        <v/>
      </c>
      <c r="J43" s="662" t="str">
        <f t="shared" si="107"/>
        <v/>
      </c>
      <c r="K43" s="662" t="str">
        <f t="shared" si="107"/>
        <v/>
      </c>
      <c r="L43" s="662" t="str">
        <f t="shared" si="107"/>
        <v/>
      </c>
      <c r="M43" s="663" t="str">
        <f t="shared" si="107"/>
        <v/>
      </c>
      <c r="N43" s="661" t="str">
        <f t="shared" si="107"/>
        <v/>
      </c>
      <c r="O43" s="662" t="str">
        <f t="shared" si="107"/>
        <v/>
      </c>
      <c r="P43" s="662" t="str">
        <f t="shared" si="107"/>
        <v/>
      </c>
      <c r="Q43" s="662" t="str">
        <f t="shared" si="107"/>
        <v/>
      </c>
      <c r="R43" s="662" t="str">
        <f t="shared" si="107"/>
        <v/>
      </c>
      <c r="S43" s="662" t="str">
        <f t="shared" si="107"/>
        <v/>
      </c>
      <c r="T43" s="663" t="str">
        <f t="shared" si="107"/>
        <v/>
      </c>
      <c r="U43" s="661" t="str">
        <f t="shared" si="107"/>
        <v/>
      </c>
      <c r="V43" s="662" t="str">
        <f t="shared" si="107"/>
        <v/>
      </c>
      <c r="W43" s="662" t="str">
        <f t="shared" si="107"/>
        <v/>
      </c>
      <c r="X43" s="662" t="str">
        <f t="shared" si="107"/>
        <v/>
      </c>
      <c r="Y43" s="662" t="str">
        <f t="shared" si="107"/>
        <v/>
      </c>
      <c r="Z43" s="662" t="str">
        <f t="shared" si="107"/>
        <v/>
      </c>
      <c r="AA43" s="663" t="str">
        <f t="shared" si="107"/>
        <v/>
      </c>
      <c r="AB43" s="661" t="str">
        <f t="shared" si="107"/>
        <v/>
      </c>
      <c r="AC43" s="662" t="str">
        <f t="shared" si="107"/>
        <v/>
      </c>
      <c r="AD43" s="662" t="str">
        <f t="shared" si="107"/>
        <v/>
      </c>
      <c r="AE43" s="662" t="str">
        <f t="shared" si="107"/>
        <v/>
      </c>
      <c r="AF43" s="662" t="str">
        <f t="shared" si="107"/>
        <v/>
      </c>
      <c r="AG43" s="662" t="str">
        <f t="shared" si="107"/>
        <v/>
      </c>
      <c r="AH43" s="663" t="str">
        <f t="shared" si="107"/>
        <v/>
      </c>
      <c r="AI43" s="664" t="str">
        <f t="shared" si="107"/>
        <v/>
      </c>
      <c r="AJ43" s="662" t="str">
        <f t="shared" si="107"/>
        <v/>
      </c>
      <c r="AK43" s="662" t="str">
        <f t="shared" si="107"/>
        <v/>
      </c>
      <c r="AL43" s="665">
        <f t="shared" ref="AL43" si="108">SUM(G43:AH43)</f>
        <v>0</v>
      </c>
      <c r="AM43" s="666">
        <f t="shared" ref="AM43" si="109">AL43/4</f>
        <v>0</v>
      </c>
      <c r="AN43" s="667" t="str">
        <f t="shared" ref="AN43:AO43" si="110">IF(C42="","",C42)</f>
        <v/>
      </c>
      <c r="AO43" s="668" t="str">
        <f t="shared" si="110"/>
        <v/>
      </c>
      <c r="AP43" s="669" t="str">
        <f>IF(D42&lt;&gt;"",VLOOKUP(D42,$AU$2:$AV$6,2,FALSE),"")</f>
        <v/>
      </c>
      <c r="AQ43" s="666">
        <f t="shared" ref="AQ43" si="111">ROUNDDOWN(AL43/$AL$6,2)</f>
        <v>0</v>
      </c>
      <c r="AR43" s="666">
        <f t="shared" ref="AR43" si="112">IF(AP43=1,"",AQ43)</f>
        <v>0</v>
      </c>
    </row>
    <row r="44" spans="1:44" ht="15.95" customHeight="1">
      <c r="A44" s="611"/>
      <c r="B44" s="1203" t="s">
        <v>1457</v>
      </c>
      <c r="C44" s="1189"/>
      <c r="D44" s="1191"/>
      <c r="E44" s="1193"/>
      <c r="F44" s="652" t="s">
        <v>1436</v>
      </c>
      <c r="G44" s="653"/>
      <c r="H44" s="654"/>
      <c r="I44" s="431"/>
      <c r="J44" s="431"/>
      <c r="K44" s="431"/>
      <c r="L44" s="431"/>
      <c r="M44" s="655"/>
      <c r="N44" s="653"/>
      <c r="O44" s="654"/>
      <c r="P44" s="431"/>
      <c r="Q44" s="431"/>
      <c r="R44" s="431"/>
      <c r="S44" s="431"/>
      <c r="T44" s="655"/>
      <c r="U44" s="653"/>
      <c r="V44" s="654"/>
      <c r="W44" s="431"/>
      <c r="X44" s="431"/>
      <c r="Y44" s="431"/>
      <c r="Z44" s="431"/>
      <c r="AA44" s="655"/>
      <c r="AB44" s="653"/>
      <c r="AC44" s="654"/>
      <c r="AD44" s="431"/>
      <c r="AE44" s="431"/>
      <c r="AF44" s="431"/>
      <c r="AG44" s="431"/>
      <c r="AH44" s="655"/>
      <c r="AI44" s="656"/>
      <c r="AJ44" s="431"/>
      <c r="AK44" s="431"/>
      <c r="AL44" s="657">
        <f t="shared" ref="AL44" si="113">SUM(G45:AK45)</f>
        <v>0</v>
      </c>
      <c r="AM44" s="658"/>
      <c r="AN44" s="607"/>
      <c r="AO44" s="608"/>
      <c r="AP44" s="658"/>
      <c r="AQ44" s="659"/>
      <c r="AR44" s="659"/>
    </row>
    <row r="45" spans="1:44" ht="15.95" customHeight="1">
      <c r="A45" s="611"/>
      <c r="B45" s="1203"/>
      <c r="C45" s="1204"/>
      <c r="D45" s="1205"/>
      <c r="E45" s="1206"/>
      <c r="F45" s="660" t="s">
        <v>1439</v>
      </c>
      <c r="G45" s="661" t="str">
        <f t="shared" ref="G45:AK45" si="114">IF(G44&lt;&gt;"",VLOOKUP(G44,$AC$197:$AL$221,9,FALSE),"")</f>
        <v/>
      </c>
      <c r="H45" s="662" t="str">
        <f t="shared" si="114"/>
        <v/>
      </c>
      <c r="I45" s="662" t="str">
        <f t="shared" si="114"/>
        <v/>
      </c>
      <c r="J45" s="662" t="str">
        <f t="shared" si="114"/>
        <v/>
      </c>
      <c r="K45" s="662" t="str">
        <f t="shared" si="114"/>
        <v/>
      </c>
      <c r="L45" s="662" t="str">
        <f t="shared" si="114"/>
        <v/>
      </c>
      <c r="M45" s="663" t="str">
        <f t="shared" si="114"/>
        <v/>
      </c>
      <c r="N45" s="661" t="str">
        <f t="shared" si="114"/>
        <v/>
      </c>
      <c r="O45" s="662" t="str">
        <f t="shared" si="114"/>
        <v/>
      </c>
      <c r="P45" s="662" t="str">
        <f t="shared" si="114"/>
        <v/>
      </c>
      <c r="Q45" s="662" t="str">
        <f t="shared" si="114"/>
        <v/>
      </c>
      <c r="R45" s="662" t="str">
        <f t="shared" si="114"/>
        <v/>
      </c>
      <c r="S45" s="662" t="str">
        <f t="shared" si="114"/>
        <v/>
      </c>
      <c r="T45" s="663" t="str">
        <f t="shared" si="114"/>
        <v/>
      </c>
      <c r="U45" s="661" t="str">
        <f t="shared" si="114"/>
        <v/>
      </c>
      <c r="V45" s="662" t="str">
        <f t="shared" si="114"/>
        <v/>
      </c>
      <c r="W45" s="662" t="str">
        <f t="shared" si="114"/>
        <v/>
      </c>
      <c r="X45" s="662" t="str">
        <f t="shared" si="114"/>
        <v/>
      </c>
      <c r="Y45" s="662" t="str">
        <f t="shared" si="114"/>
        <v/>
      </c>
      <c r="Z45" s="662" t="str">
        <f t="shared" si="114"/>
        <v/>
      </c>
      <c r="AA45" s="663" t="str">
        <f t="shared" si="114"/>
        <v/>
      </c>
      <c r="AB45" s="661" t="str">
        <f t="shared" si="114"/>
        <v/>
      </c>
      <c r="AC45" s="662" t="str">
        <f t="shared" si="114"/>
        <v/>
      </c>
      <c r="AD45" s="662" t="str">
        <f t="shared" si="114"/>
        <v/>
      </c>
      <c r="AE45" s="662" t="str">
        <f t="shared" si="114"/>
        <v/>
      </c>
      <c r="AF45" s="662" t="str">
        <f t="shared" si="114"/>
        <v/>
      </c>
      <c r="AG45" s="662" t="str">
        <f t="shared" si="114"/>
        <v/>
      </c>
      <c r="AH45" s="663" t="str">
        <f t="shared" si="114"/>
        <v/>
      </c>
      <c r="AI45" s="664" t="str">
        <f t="shared" si="114"/>
        <v/>
      </c>
      <c r="AJ45" s="662" t="str">
        <f t="shared" si="114"/>
        <v/>
      </c>
      <c r="AK45" s="662" t="str">
        <f t="shared" si="114"/>
        <v/>
      </c>
      <c r="AL45" s="665">
        <f t="shared" ref="AL45" si="115">SUM(G45:AH45)</f>
        <v>0</v>
      </c>
      <c r="AM45" s="666">
        <f t="shared" ref="AM45" si="116">AL45/4</f>
        <v>0</v>
      </c>
      <c r="AN45" s="667" t="str">
        <f t="shared" ref="AN45:AO45" si="117">IF(C44="","",C44)</f>
        <v/>
      </c>
      <c r="AO45" s="668" t="str">
        <f t="shared" si="117"/>
        <v/>
      </c>
      <c r="AP45" s="669" t="str">
        <f>IF(D44&lt;&gt;"",VLOOKUP(D44,$AU$2:$AV$6,2,FALSE),"")</f>
        <v/>
      </c>
      <c r="AQ45" s="666">
        <f t="shared" ref="AQ45" si="118">ROUNDDOWN(AL45/$AL$6,2)</f>
        <v>0</v>
      </c>
      <c r="AR45" s="666">
        <f t="shared" ref="AR45" si="119">IF(AP45=1,"",AQ45)</f>
        <v>0</v>
      </c>
    </row>
    <row r="46" spans="1:44" ht="15.95" customHeight="1">
      <c r="A46" s="611"/>
      <c r="B46" s="1203" t="s">
        <v>1458</v>
      </c>
      <c r="C46" s="1189"/>
      <c r="D46" s="1191"/>
      <c r="E46" s="1193"/>
      <c r="F46" s="652" t="s">
        <v>1436</v>
      </c>
      <c r="G46" s="653"/>
      <c r="H46" s="654"/>
      <c r="I46" s="431"/>
      <c r="J46" s="431"/>
      <c r="K46" s="431"/>
      <c r="L46" s="431"/>
      <c r="M46" s="655"/>
      <c r="N46" s="653"/>
      <c r="O46" s="654"/>
      <c r="P46" s="431"/>
      <c r="Q46" s="431"/>
      <c r="R46" s="431"/>
      <c r="S46" s="431"/>
      <c r="T46" s="655"/>
      <c r="U46" s="653"/>
      <c r="V46" s="654"/>
      <c r="W46" s="431"/>
      <c r="X46" s="431"/>
      <c r="Y46" s="431"/>
      <c r="Z46" s="431"/>
      <c r="AA46" s="655"/>
      <c r="AB46" s="653"/>
      <c r="AC46" s="654"/>
      <c r="AD46" s="431"/>
      <c r="AE46" s="431"/>
      <c r="AF46" s="431"/>
      <c r="AG46" s="431"/>
      <c r="AH46" s="655"/>
      <c r="AI46" s="670"/>
      <c r="AJ46" s="654"/>
      <c r="AK46" s="654"/>
      <c r="AL46" s="657">
        <f t="shared" ref="AL46" si="120">SUM(G47:AK47)</f>
        <v>0</v>
      </c>
      <c r="AM46" s="658"/>
      <c r="AN46" s="607"/>
      <c r="AO46" s="608"/>
      <c r="AP46" s="658"/>
      <c r="AQ46" s="659"/>
      <c r="AR46" s="659"/>
    </row>
    <row r="47" spans="1:44" ht="15.95" customHeight="1">
      <c r="A47" s="611"/>
      <c r="B47" s="1203"/>
      <c r="C47" s="1204"/>
      <c r="D47" s="1205"/>
      <c r="E47" s="1206"/>
      <c r="F47" s="660" t="s">
        <v>1439</v>
      </c>
      <c r="G47" s="661" t="str">
        <f t="shared" ref="G47:AK47" si="121">IF(G46&lt;&gt;"",VLOOKUP(G46,$AC$197:$AL$221,9,FALSE),"")</f>
        <v/>
      </c>
      <c r="H47" s="662" t="str">
        <f t="shared" si="121"/>
        <v/>
      </c>
      <c r="I47" s="662" t="str">
        <f t="shared" si="121"/>
        <v/>
      </c>
      <c r="J47" s="662" t="str">
        <f t="shared" si="121"/>
        <v/>
      </c>
      <c r="K47" s="662" t="str">
        <f t="shared" si="121"/>
        <v/>
      </c>
      <c r="L47" s="662" t="str">
        <f t="shared" si="121"/>
        <v/>
      </c>
      <c r="M47" s="663" t="str">
        <f t="shared" si="121"/>
        <v/>
      </c>
      <c r="N47" s="661" t="str">
        <f t="shared" si="121"/>
        <v/>
      </c>
      <c r="O47" s="662" t="str">
        <f t="shared" si="121"/>
        <v/>
      </c>
      <c r="P47" s="662" t="str">
        <f t="shared" si="121"/>
        <v/>
      </c>
      <c r="Q47" s="662" t="str">
        <f t="shared" si="121"/>
        <v/>
      </c>
      <c r="R47" s="662" t="str">
        <f t="shared" si="121"/>
        <v/>
      </c>
      <c r="S47" s="662" t="str">
        <f t="shared" si="121"/>
        <v/>
      </c>
      <c r="T47" s="663" t="str">
        <f t="shared" si="121"/>
        <v/>
      </c>
      <c r="U47" s="661" t="str">
        <f t="shared" si="121"/>
        <v/>
      </c>
      <c r="V47" s="662" t="str">
        <f t="shared" si="121"/>
        <v/>
      </c>
      <c r="W47" s="662" t="str">
        <f t="shared" si="121"/>
        <v/>
      </c>
      <c r="X47" s="662" t="str">
        <f t="shared" si="121"/>
        <v/>
      </c>
      <c r="Y47" s="662" t="str">
        <f t="shared" si="121"/>
        <v/>
      </c>
      <c r="Z47" s="662" t="str">
        <f t="shared" si="121"/>
        <v/>
      </c>
      <c r="AA47" s="663" t="str">
        <f t="shared" si="121"/>
        <v/>
      </c>
      <c r="AB47" s="661" t="str">
        <f t="shared" si="121"/>
        <v/>
      </c>
      <c r="AC47" s="662" t="str">
        <f t="shared" si="121"/>
        <v/>
      </c>
      <c r="AD47" s="662" t="str">
        <f t="shared" si="121"/>
        <v/>
      </c>
      <c r="AE47" s="662" t="str">
        <f t="shared" si="121"/>
        <v/>
      </c>
      <c r="AF47" s="662" t="str">
        <f t="shared" si="121"/>
        <v/>
      </c>
      <c r="AG47" s="662" t="str">
        <f t="shared" si="121"/>
        <v/>
      </c>
      <c r="AH47" s="663" t="str">
        <f t="shared" si="121"/>
        <v/>
      </c>
      <c r="AI47" s="664" t="str">
        <f t="shared" si="121"/>
        <v/>
      </c>
      <c r="AJ47" s="662" t="str">
        <f t="shared" si="121"/>
        <v/>
      </c>
      <c r="AK47" s="662" t="str">
        <f t="shared" si="121"/>
        <v/>
      </c>
      <c r="AL47" s="665">
        <f t="shared" ref="AL47" si="122">SUM(G47:AH47)</f>
        <v>0</v>
      </c>
      <c r="AM47" s="666">
        <f t="shared" ref="AM47" si="123">AL47/4</f>
        <v>0</v>
      </c>
      <c r="AN47" s="667" t="str">
        <f t="shared" ref="AN47:AO47" si="124">IF(C46="","",C46)</f>
        <v/>
      </c>
      <c r="AO47" s="668" t="str">
        <f t="shared" si="124"/>
        <v/>
      </c>
      <c r="AP47" s="669" t="str">
        <f>IF(D46&lt;&gt;"",VLOOKUP(D46,$AU$2:$AV$6,2,FALSE),"")</f>
        <v/>
      </c>
      <c r="AQ47" s="666">
        <f t="shared" ref="AQ47" si="125">ROUNDDOWN(AL47/$AL$6,2)</f>
        <v>0</v>
      </c>
      <c r="AR47" s="666">
        <f t="shared" ref="AR47" si="126">IF(AP47=1,"",AQ47)</f>
        <v>0</v>
      </c>
    </row>
    <row r="48" spans="1:44" ht="15.95" customHeight="1">
      <c r="A48" s="611"/>
      <c r="B48" s="1203" t="s">
        <v>1459</v>
      </c>
      <c r="C48" s="1189"/>
      <c r="D48" s="1191"/>
      <c r="E48" s="1193"/>
      <c r="F48" s="652" t="s">
        <v>1436</v>
      </c>
      <c r="G48" s="653"/>
      <c r="H48" s="654"/>
      <c r="I48" s="431"/>
      <c r="J48" s="431"/>
      <c r="K48" s="431"/>
      <c r="L48" s="431"/>
      <c r="M48" s="655"/>
      <c r="N48" s="653"/>
      <c r="O48" s="654"/>
      <c r="P48" s="431"/>
      <c r="Q48" s="431"/>
      <c r="R48" s="431"/>
      <c r="S48" s="431"/>
      <c r="T48" s="655"/>
      <c r="U48" s="653"/>
      <c r="V48" s="654"/>
      <c r="W48" s="431"/>
      <c r="X48" s="431"/>
      <c r="Y48" s="431"/>
      <c r="Z48" s="431"/>
      <c r="AA48" s="655"/>
      <c r="AB48" s="653"/>
      <c r="AC48" s="654"/>
      <c r="AD48" s="431"/>
      <c r="AE48" s="431"/>
      <c r="AF48" s="431"/>
      <c r="AG48" s="431"/>
      <c r="AH48" s="655"/>
      <c r="AI48" s="670"/>
      <c r="AJ48" s="654"/>
      <c r="AK48" s="654"/>
      <c r="AL48" s="657">
        <f t="shared" ref="AL48" si="127">SUM(G49:AK49)</f>
        <v>0</v>
      </c>
      <c r="AM48" s="658"/>
      <c r="AN48" s="607"/>
      <c r="AO48" s="608"/>
      <c r="AP48" s="658"/>
      <c r="AQ48" s="659"/>
      <c r="AR48" s="659"/>
    </row>
    <row r="49" spans="1:44" ht="15.95" customHeight="1">
      <c r="A49" s="611"/>
      <c r="B49" s="1203"/>
      <c r="C49" s="1204"/>
      <c r="D49" s="1205"/>
      <c r="E49" s="1206"/>
      <c r="F49" s="660" t="s">
        <v>1439</v>
      </c>
      <c r="G49" s="661" t="str">
        <f t="shared" ref="G49:AK49" si="128">IF(G48&lt;&gt;"",VLOOKUP(G48,$AC$197:$AL$221,9,FALSE),"")</f>
        <v/>
      </c>
      <c r="H49" s="662" t="str">
        <f t="shared" si="128"/>
        <v/>
      </c>
      <c r="I49" s="662" t="str">
        <f t="shared" si="128"/>
        <v/>
      </c>
      <c r="J49" s="662" t="str">
        <f t="shared" si="128"/>
        <v/>
      </c>
      <c r="K49" s="662" t="str">
        <f t="shared" si="128"/>
        <v/>
      </c>
      <c r="L49" s="662" t="str">
        <f t="shared" si="128"/>
        <v/>
      </c>
      <c r="M49" s="663" t="str">
        <f t="shared" si="128"/>
        <v/>
      </c>
      <c r="N49" s="661" t="str">
        <f t="shared" si="128"/>
        <v/>
      </c>
      <c r="O49" s="662" t="str">
        <f t="shared" si="128"/>
        <v/>
      </c>
      <c r="P49" s="662" t="str">
        <f t="shared" si="128"/>
        <v/>
      </c>
      <c r="Q49" s="662" t="str">
        <f t="shared" si="128"/>
        <v/>
      </c>
      <c r="R49" s="662" t="str">
        <f t="shared" si="128"/>
        <v/>
      </c>
      <c r="S49" s="662" t="str">
        <f t="shared" si="128"/>
        <v/>
      </c>
      <c r="T49" s="663" t="str">
        <f t="shared" si="128"/>
        <v/>
      </c>
      <c r="U49" s="661" t="str">
        <f t="shared" si="128"/>
        <v/>
      </c>
      <c r="V49" s="662" t="str">
        <f t="shared" si="128"/>
        <v/>
      </c>
      <c r="W49" s="662" t="str">
        <f t="shared" si="128"/>
        <v/>
      </c>
      <c r="X49" s="662" t="str">
        <f t="shared" si="128"/>
        <v/>
      </c>
      <c r="Y49" s="662" t="str">
        <f t="shared" si="128"/>
        <v/>
      </c>
      <c r="Z49" s="662" t="str">
        <f t="shared" si="128"/>
        <v/>
      </c>
      <c r="AA49" s="663" t="str">
        <f t="shared" si="128"/>
        <v/>
      </c>
      <c r="AB49" s="661" t="str">
        <f t="shared" si="128"/>
        <v/>
      </c>
      <c r="AC49" s="662" t="str">
        <f t="shared" si="128"/>
        <v/>
      </c>
      <c r="AD49" s="662" t="str">
        <f t="shared" si="128"/>
        <v/>
      </c>
      <c r="AE49" s="662" t="str">
        <f t="shared" si="128"/>
        <v/>
      </c>
      <c r="AF49" s="662" t="str">
        <f t="shared" si="128"/>
        <v/>
      </c>
      <c r="AG49" s="662" t="str">
        <f t="shared" si="128"/>
        <v/>
      </c>
      <c r="AH49" s="663" t="str">
        <f t="shared" si="128"/>
        <v/>
      </c>
      <c r="AI49" s="664" t="str">
        <f t="shared" si="128"/>
        <v/>
      </c>
      <c r="AJ49" s="662" t="str">
        <f t="shared" si="128"/>
        <v/>
      </c>
      <c r="AK49" s="662" t="str">
        <f t="shared" si="128"/>
        <v/>
      </c>
      <c r="AL49" s="665">
        <f t="shared" ref="AL49" si="129">SUM(G49:AH49)</f>
        <v>0</v>
      </c>
      <c r="AM49" s="666">
        <f t="shared" ref="AM49" si="130">AL49/4</f>
        <v>0</v>
      </c>
      <c r="AN49" s="667" t="str">
        <f t="shared" ref="AN49:AO49" si="131">IF(C48="","",C48)</f>
        <v/>
      </c>
      <c r="AO49" s="668" t="str">
        <f t="shared" si="131"/>
        <v/>
      </c>
      <c r="AP49" s="669" t="str">
        <f>IF(D48&lt;&gt;"",VLOOKUP(D48,$AU$2:$AV$6,2,FALSE),"")</f>
        <v/>
      </c>
      <c r="AQ49" s="666">
        <f t="shared" ref="AQ49" si="132">ROUNDDOWN(AL49/$AL$6,2)</f>
        <v>0</v>
      </c>
      <c r="AR49" s="666">
        <f t="shared" ref="AR49" si="133">IF(AP49=1,"",AQ49)</f>
        <v>0</v>
      </c>
    </row>
    <row r="50" spans="1:44" ht="15.95" customHeight="1">
      <c r="A50" s="611"/>
      <c r="B50" s="1203" t="s">
        <v>1460</v>
      </c>
      <c r="C50" s="1189"/>
      <c r="D50" s="1191"/>
      <c r="E50" s="1193"/>
      <c r="F50" s="652" t="s">
        <v>1436</v>
      </c>
      <c r="G50" s="653"/>
      <c r="H50" s="654"/>
      <c r="I50" s="431"/>
      <c r="J50" s="431"/>
      <c r="K50" s="431"/>
      <c r="L50" s="431"/>
      <c r="M50" s="655"/>
      <c r="N50" s="653"/>
      <c r="O50" s="654"/>
      <c r="P50" s="431"/>
      <c r="Q50" s="431"/>
      <c r="R50" s="431"/>
      <c r="S50" s="431"/>
      <c r="T50" s="655"/>
      <c r="U50" s="653"/>
      <c r="V50" s="654"/>
      <c r="W50" s="431"/>
      <c r="X50" s="431"/>
      <c r="Y50" s="431"/>
      <c r="Z50" s="431"/>
      <c r="AA50" s="655"/>
      <c r="AB50" s="653"/>
      <c r="AC50" s="654"/>
      <c r="AD50" s="431"/>
      <c r="AE50" s="431"/>
      <c r="AF50" s="431"/>
      <c r="AG50" s="431"/>
      <c r="AH50" s="655"/>
      <c r="AI50" s="656"/>
      <c r="AJ50" s="431"/>
      <c r="AK50" s="431"/>
      <c r="AL50" s="657">
        <f t="shared" ref="AL50" si="134">SUM(G51:AK51)</f>
        <v>0</v>
      </c>
      <c r="AM50" s="658"/>
      <c r="AN50" s="607"/>
      <c r="AO50" s="608"/>
      <c r="AP50" s="658"/>
      <c r="AQ50" s="659"/>
      <c r="AR50" s="659"/>
    </row>
    <row r="51" spans="1:44" ht="15.95" customHeight="1">
      <c r="A51" s="611"/>
      <c r="B51" s="1203"/>
      <c r="C51" s="1204"/>
      <c r="D51" s="1205"/>
      <c r="E51" s="1206"/>
      <c r="F51" s="660" t="s">
        <v>1439</v>
      </c>
      <c r="G51" s="661" t="str">
        <f t="shared" ref="G51:AK51" si="135">IF(G50&lt;&gt;"",VLOOKUP(G50,$AC$197:$AL$221,9,FALSE),"")</f>
        <v/>
      </c>
      <c r="H51" s="662" t="str">
        <f t="shared" si="135"/>
        <v/>
      </c>
      <c r="I51" s="662" t="str">
        <f t="shared" si="135"/>
        <v/>
      </c>
      <c r="J51" s="662" t="str">
        <f t="shared" si="135"/>
        <v/>
      </c>
      <c r="K51" s="662" t="str">
        <f t="shared" si="135"/>
        <v/>
      </c>
      <c r="L51" s="662" t="str">
        <f t="shared" si="135"/>
        <v/>
      </c>
      <c r="M51" s="663" t="str">
        <f t="shared" si="135"/>
        <v/>
      </c>
      <c r="N51" s="661" t="str">
        <f t="shared" si="135"/>
        <v/>
      </c>
      <c r="O51" s="662" t="str">
        <f t="shared" si="135"/>
        <v/>
      </c>
      <c r="P51" s="662" t="str">
        <f t="shared" si="135"/>
        <v/>
      </c>
      <c r="Q51" s="662" t="str">
        <f t="shared" si="135"/>
        <v/>
      </c>
      <c r="R51" s="662" t="str">
        <f t="shared" si="135"/>
        <v/>
      </c>
      <c r="S51" s="662" t="str">
        <f t="shared" si="135"/>
        <v/>
      </c>
      <c r="T51" s="663" t="str">
        <f t="shared" si="135"/>
        <v/>
      </c>
      <c r="U51" s="661" t="str">
        <f t="shared" si="135"/>
        <v/>
      </c>
      <c r="V51" s="662" t="str">
        <f t="shared" si="135"/>
        <v/>
      </c>
      <c r="W51" s="662" t="str">
        <f t="shared" si="135"/>
        <v/>
      </c>
      <c r="X51" s="662" t="str">
        <f t="shared" si="135"/>
        <v/>
      </c>
      <c r="Y51" s="662" t="str">
        <f t="shared" si="135"/>
        <v/>
      </c>
      <c r="Z51" s="662" t="str">
        <f t="shared" si="135"/>
        <v/>
      </c>
      <c r="AA51" s="663" t="str">
        <f t="shared" si="135"/>
        <v/>
      </c>
      <c r="AB51" s="661" t="str">
        <f t="shared" si="135"/>
        <v/>
      </c>
      <c r="AC51" s="662" t="str">
        <f t="shared" si="135"/>
        <v/>
      </c>
      <c r="AD51" s="662" t="str">
        <f t="shared" si="135"/>
        <v/>
      </c>
      <c r="AE51" s="662" t="str">
        <f t="shared" si="135"/>
        <v/>
      </c>
      <c r="AF51" s="662" t="str">
        <f t="shared" si="135"/>
        <v/>
      </c>
      <c r="AG51" s="662" t="str">
        <f t="shared" si="135"/>
        <v/>
      </c>
      <c r="AH51" s="663" t="str">
        <f t="shared" si="135"/>
        <v/>
      </c>
      <c r="AI51" s="664" t="str">
        <f t="shared" si="135"/>
        <v/>
      </c>
      <c r="AJ51" s="662" t="str">
        <f t="shared" si="135"/>
        <v/>
      </c>
      <c r="AK51" s="662" t="str">
        <f t="shared" si="135"/>
        <v/>
      </c>
      <c r="AL51" s="665">
        <f t="shared" ref="AL51" si="136">SUM(G51:AH51)</f>
        <v>0</v>
      </c>
      <c r="AM51" s="666">
        <f t="shared" ref="AM51" si="137">AL51/4</f>
        <v>0</v>
      </c>
      <c r="AN51" s="667" t="str">
        <f t="shared" ref="AN51:AO51" si="138">IF(C50="","",C50)</f>
        <v/>
      </c>
      <c r="AO51" s="668" t="str">
        <f t="shared" si="138"/>
        <v/>
      </c>
      <c r="AP51" s="669" t="str">
        <f>IF(D50&lt;&gt;"",VLOOKUP(D50,$AU$2:$AV$6,2,FALSE),"")</f>
        <v/>
      </c>
      <c r="AQ51" s="666">
        <f t="shared" ref="AQ51" si="139">ROUNDDOWN(AL51/$AL$6,2)</f>
        <v>0</v>
      </c>
      <c r="AR51" s="666">
        <f t="shared" ref="AR51" si="140">IF(AP51=1,"",AQ51)</f>
        <v>0</v>
      </c>
    </row>
    <row r="52" spans="1:44" ht="15.95" customHeight="1">
      <c r="A52" s="611"/>
      <c r="B52" s="1203" t="s">
        <v>1461</v>
      </c>
      <c r="C52" s="1189"/>
      <c r="D52" s="1191"/>
      <c r="E52" s="1193"/>
      <c r="F52" s="652" t="s">
        <v>1436</v>
      </c>
      <c r="G52" s="653"/>
      <c r="H52" s="654"/>
      <c r="I52" s="431"/>
      <c r="J52" s="431"/>
      <c r="K52" s="431"/>
      <c r="L52" s="431"/>
      <c r="M52" s="655"/>
      <c r="N52" s="653"/>
      <c r="O52" s="654"/>
      <c r="P52" s="431"/>
      <c r="Q52" s="431"/>
      <c r="R52" s="431"/>
      <c r="S52" s="431"/>
      <c r="T52" s="655"/>
      <c r="U52" s="653"/>
      <c r="V52" s="654"/>
      <c r="W52" s="431"/>
      <c r="X52" s="431"/>
      <c r="Y52" s="431"/>
      <c r="Z52" s="431"/>
      <c r="AA52" s="655"/>
      <c r="AB52" s="653"/>
      <c r="AC52" s="654"/>
      <c r="AD52" s="431"/>
      <c r="AE52" s="431"/>
      <c r="AF52" s="431"/>
      <c r="AG52" s="431"/>
      <c r="AH52" s="655"/>
      <c r="AI52" s="656"/>
      <c r="AJ52" s="431"/>
      <c r="AK52" s="431"/>
      <c r="AL52" s="657">
        <f t="shared" ref="AL52" si="141">SUM(G53:AK53)</f>
        <v>0</v>
      </c>
      <c r="AM52" s="658"/>
      <c r="AN52" s="607"/>
      <c r="AO52" s="608"/>
      <c r="AP52" s="658"/>
      <c r="AQ52" s="659"/>
      <c r="AR52" s="659"/>
    </row>
    <row r="53" spans="1:44" ht="15.95" customHeight="1">
      <c r="A53" s="611"/>
      <c r="B53" s="1203"/>
      <c r="C53" s="1204"/>
      <c r="D53" s="1205"/>
      <c r="E53" s="1206"/>
      <c r="F53" s="660" t="s">
        <v>1439</v>
      </c>
      <c r="G53" s="661" t="str">
        <f t="shared" ref="G53:AK53" si="142">IF(G52&lt;&gt;"",VLOOKUP(G52,$AC$197:$AL$221,9,FALSE),"")</f>
        <v/>
      </c>
      <c r="H53" s="662" t="str">
        <f t="shared" si="142"/>
        <v/>
      </c>
      <c r="I53" s="662" t="str">
        <f t="shared" si="142"/>
        <v/>
      </c>
      <c r="J53" s="662" t="str">
        <f t="shared" si="142"/>
        <v/>
      </c>
      <c r="K53" s="662" t="str">
        <f t="shared" si="142"/>
        <v/>
      </c>
      <c r="L53" s="662" t="str">
        <f t="shared" si="142"/>
        <v/>
      </c>
      <c r="M53" s="663" t="str">
        <f t="shared" si="142"/>
        <v/>
      </c>
      <c r="N53" s="661" t="str">
        <f t="shared" si="142"/>
        <v/>
      </c>
      <c r="O53" s="662" t="str">
        <f t="shared" si="142"/>
        <v/>
      </c>
      <c r="P53" s="662" t="str">
        <f t="shared" si="142"/>
        <v/>
      </c>
      <c r="Q53" s="662" t="str">
        <f t="shared" si="142"/>
        <v/>
      </c>
      <c r="R53" s="662" t="str">
        <f t="shared" si="142"/>
        <v/>
      </c>
      <c r="S53" s="662" t="str">
        <f t="shared" si="142"/>
        <v/>
      </c>
      <c r="T53" s="663" t="str">
        <f t="shared" si="142"/>
        <v/>
      </c>
      <c r="U53" s="661" t="str">
        <f t="shared" si="142"/>
        <v/>
      </c>
      <c r="V53" s="662" t="str">
        <f t="shared" si="142"/>
        <v/>
      </c>
      <c r="W53" s="662" t="str">
        <f t="shared" si="142"/>
        <v/>
      </c>
      <c r="X53" s="662" t="str">
        <f t="shared" si="142"/>
        <v/>
      </c>
      <c r="Y53" s="662" t="str">
        <f t="shared" si="142"/>
        <v/>
      </c>
      <c r="Z53" s="662" t="str">
        <f t="shared" si="142"/>
        <v/>
      </c>
      <c r="AA53" s="663" t="str">
        <f t="shared" si="142"/>
        <v/>
      </c>
      <c r="AB53" s="661" t="str">
        <f t="shared" si="142"/>
        <v/>
      </c>
      <c r="AC53" s="662" t="str">
        <f t="shared" si="142"/>
        <v/>
      </c>
      <c r="AD53" s="662" t="str">
        <f t="shared" si="142"/>
        <v/>
      </c>
      <c r="AE53" s="662" t="str">
        <f t="shared" si="142"/>
        <v/>
      </c>
      <c r="AF53" s="662" t="str">
        <f t="shared" si="142"/>
        <v/>
      </c>
      <c r="AG53" s="662" t="str">
        <f t="shared" si="142"/>
        <v/>
      </c>
      <c r="AH53" s="663" t="str">
        <f t="shared" si="142"/>
        <v/>
      </c>
      <c r="AI53" s="664" t="str">
        <f t="shared" si="142"/>
        <v/>
      </c>
      <c r="AJ53" s="662" t="str">
        <f t="shared" si="142"/>
        <v/>
      </c>
      <c r="AK53" s="662" t="str">
        <f t="shared" si="142"/>
        <v/>
      </c>
      <c r="AL53" s="665">
        <f t="shared" ref="AL53" si="143">SUM(G53:AH53)</f>
        <v>0</v>
      </c>
      <c r="AM53" s="666">
        <f t="shared" ref="AM53" si="144">AL53/4</f>
        <v>0</v>
      </c>
      <c r="AN53" s="667" t="str">
        <f t="shared" ref="AN53:AO53" si="145">IF(C52="","",C52)</f>
        <v/>
      </c>
      <c r="AO53" s="668" t="str">
        <f t="shared" si="145"/>
        <v/>
      </c>
      <c r="AP53" s="669" t="str">
        <f>IF(D52&lt;&gt;"",VLOOKUP(D52,$AU$2:$AV$6,2,FALSE),"")</f>
        <v/>
      </c>
      <c r="AQ53" s="666">
        <f t="shared" ref="AQ53" si="146">ROUNDDOWN(AL53/$AL$6,2)</f>
        <v>0</v>
      </c>
      <c r="AR53" s="666">
        <f t="shared" ref="AR53" si="147">IF(AP53=1,"",AQ53)</f>
        <v>0</v>
      </c>
    </row>
    <row r="54" spans="1:44" ht="15.95" customHeight="1">
      <c r="A54" s="611"/>
      <c r="B54" s="1203" t="s">
        <v>1462</v>
      </c>
      <c r="C54" s="1189"/>
      <c r="D54" s="1191"/>
      <c r="E54" s="1193"/>
      <c r="F54" s="652" t="s">
        <v>1436</v>
      </c>
      <c r="G54" s="653"/>
      <c r="H54" s="654"/>
      <c r="I54" s="431"/>
      <c r="J54" s="431"/>
      <c r="K54" s="431"/>
      <c r="L54" s="431"/>
      <c r="M54" s="655"/>
      <c r="N54" s="653"/>
      <c r="O54" s="654"/>
      <c r="P54" s="431"/>
      <c r="Q54" s="431"/>
      <c r="R54" s="431"/>
      <c r="S54" s="431"/>
      <c r="T54" s="655"/>
      <c r="U54" s="653"/>
      <c r="V54" s="654"/>
      <c r="W54" s="431"/>
      <c r="X54" s="431"/>
      <c r="Y54" s="431"/>
      <c r="Z54" s="431"/>
      <c r="AA54" s="655"/>
      <c r="AB54" s="653"/>
      <c r="AC54" s="654"/>
      <c r="AD54" s="431"/>
      <c r="AE54" s="431"/>
      <c r="AF54" s="431"/>
      <c r="AG54" s="431"/>
      <c r="AH54" s="655"/>
      <c r="AI54" s="670"/>
      <c r="AJ54" s="654"/>
      <c r="AK54" s="654"/>
      <c r="AL54" s="657">
        <f t="shared" ref="AL54" si="148">SUM(G55:AK55)</f>
        <v>0</v>
      </c>
      <c r="AM54" s="658"/>
      <c r="AN54" s="607"/>
      <c r="AO54" s="608"/>
      <c r="AP54" s="658"/>
      <c r="AQ54" s="659"/>
      <c r="AR54" s="659"/>
    </row>
    <row r="55" spans="1:44" ht="15.95" customHeight="1">
      <c r="A55" s="611"/>
      <c r="B55" s="1203"/>
      <c r="C55" s="1204"/>
      <c r="D55" s="1205"/>
      <c r="E55" s="1206"/>
      <c r="F55" s="660" t="s">
        <v>1439</v>
      </c>
      <c r="G55" s="661" t="str">
        <f t="shared" ref="G55:AK55" si="149">IF(G54&lt;&gt;"",VLOOKUP(G54,$AC$197:$AL$221,9,FALSE),"")</f>
        <v/>
      </c>
      <c r="H55" s="662" t="str">
        <f t="shared" si="149"/>
        <v/>
      </c>
      <c r="I55" s="662" t="str">
        <f t="shared" si="149"/>
        <v/>
      </c>
      <c r="J55" s="662" t="str">
        <f t="shared" si="149"/>
        <v/>
      </c>
      <c r="K55" s="662" t="str">
        <f t="shared" si="149"/>
        <v/>
      </c>
      <c r="L55" s="662" t="str">
        <f t="shared" si="149"/>
        <v/>
      </c>
      <c r="M55" s="663" t="str">
        <f t="shared" si="149"/>
        <v/>
      </c>
      <c r="N55" s="661" t="str">
        <f t="shared" si="149"/>
        <v/>
      </c>
      <c r="O55" s="662" t="str">
        <f t="shared" si="149"/>
        <v/>
      </c>
      <c r="P55" s="662" t="str">
        <f t="shared" si="149"/>
        <v/>
      </c>
      <c r="Q55" s="662" t="str">
        <f t="shared" si="149"/>
        <v/>
      </c>
      <c r="R55" s="662" t="str">
        <f t="shared" si="149"/>
        <v/>
      </c>
      <c r="S55" s="662" t="str">
        <f t="shared" si="149"/>
        <v/>
      </c>
      <c r="T55" s="663" t="str">
        <f t="shared" si="149"/>
        <v/>
      </c>
      <c r="U55" s="661" t="str">
        <f t="shared" si="149"/>
        <v/>
      </c>
      <c r="V55" s="662" t="str">
        <f t="shared" si="149"/>
        <v/>
      </c>
      <c r="W55" s="662" t="str">
        <f t="shared" si="149"/>
        <v/>
      </c>
      <c r="X55" s="662" t="str">
        <f t="shared" si="149"/>
        <v/>
      </c>
      <c r="Y55" s="662" t="str">
        <f t="shared" si="149"/>
        <v/>
      </c>
      <c r="Z55" s="662" t="str">
        <f t="shared" si="149"/>
        <v/>
      </c>
      <c r="AA55" s="663" t="str">
        <f t="shared" si="149"/>
        <v/>
      </c>
      <c r="AB55" s="661" t="str">
        <f t="shared" si="149"/>
        <v/>
      </c>
      <c r="AC55" s="662" t="str">
        <f t="shared" si="149"/>
        <v/>
      </c>
      <c r="AD55" s="662" t="str">
        <f t="shared" si="149"/>
        <v/>
      </c>
      <c r="AE55" s="662" t="str">
        <f t="shared" si="149"/>
        <v/>
      </c>
      <c r="AF55" s="662" t="str">
        <f t="shared" si="149"/>
        <v/>
      </c>
      <c r="AG55" s="662" t="str">
        <f t="shared" si="149"/>
        <v/>
      </c>
      <c r="AH55" s="663" t="str">
        <f t="shared" si="149"/>
        <v/>
      </c>
      <c r="AI55" s="664" t="str">
        <f t="shared" si="149"/>
        <v/>
      </c>
      <c r="AJ55" s="662" t="str">
        <f t="shared" si="149"/>
        <v/>
      </c>
      <c r="AK55" s="662" t="str">
        <f t="shared" si="149"/>
        <v/>
      </c>
      <c r="AL55" s="665">
        <f t="shared" ref="AL55" si="150">SUM(G55:AH55)</f>
        <v>0</v>
      </c>
      <c r="AM55" s="666">
        <f t="shared" ref="AM55" si="151">AL55/4</f>
        <v>0</v>
      </c>
      <c r="AN55" s="667" t="str">
        <f t="shared" ref="AN55:AO55" si="152">IF(C54="","",C54)</f>
        <v/>
      </c>
      <c r="AO55" s="668" t="str">
        <f t="shared" si="152"/>
        <v/>
      </c>
      <c r="AP55" s="669" t="str">
        <f>IF(D54&lt;&gt;"",VLOOKUP(D54,$AU$2:$AV$6,2,FALSE),"")</f>
        <v/>
      </c>
      <c r="AQ55" s="666">
        <f t="shared" ref="AQ55" si="153">ROUNDDOWN(AL55/$AL$6,2)</f>
        <v>0</v>
      </c>
      <c r="AR55" s="666">
        <f t="shared" ref="AR55" si="154">IF(AP55=1,"",AQ55)</f>
        <v>0</v>
      </c>
    </row>
    <row r="56" spans="1:44" ht="15.95" customHeight="1">
      <c r="A56" s="611"/>
      <c r="B56" s="1203" t="s">
        <v>1463</v>
      </c>
      <c r="C56" s="1189"/>
      <c r="D56" s="1191"/>
      <c r="E56" s="1193"/>
      <c r="F56" s="652" t="s">
        <v>1436</v>
      </c>
      <c r="G56" s="653"/>
      <c r="H56" s="654"/>
      <c r="I56" s="431"/>
      <c r="J56" s="431"/>
      <c r="K56" s="431"/>
      <c r="L56" s="431"/>
      <c r="M56" s="655"/>
      <c r="N56" s="653"/>
      <c r="O56" s="654"/>
      <c r="P56" s="431"/>
      <c r="Q56" s="431"/>
      <c r="R56" s="431"/>
      <c r="S56" s="431"/>
      <c r="T56" s="655"/>
      <c r="U56" s="653"/>
      <c r="V56" s="654"/>
      <c r="W56" s="431"/>
      <c r="X56" s="431"/>
      <c r="Y56" s="431"/>
      <c r="Z56" s="431"/>
      <c r="AA56" s="655"/>
      <c r="AB56" s="653"/>
      <c r="AC56" s="654"/>
      <c r="AD56" s="431"/>
      <c r="AE56" s="431"/>
      <c r="AF56" s="431"/>
      <c r="AG56" s="431"/>
      <c r="AH56" s="655"/>
      <c r="AI56" s="670"/>
      <c r="AJ56" s="654"/>
      <c r="AK56" s="654"/>
      <c r="AL56" s="657">
        <f t="shared" ref="AL56" si="155">SUM(G57:AK57)</f>
        <v>0</v>
      </c>
      <c r="AM56" s="658"/>
      <c r="AN56" s="607"/>
      <c r="AO56" s="608"/>
      <c r="AP56" s="658"/>
      <c r="AQ56" s="659"/>
      <c r="AR56" s="659"/>
    </row>
    <row r="57" spans="1:44" ht="15.95" customHeight="1">
      <c r="A57" s="611"/>
      <c r="B57" s="1203"/>
      <c r="C57" s="1204"/>
      <c r="D57" s="1205"/>
      <c r="E57" s="1206"/>
      <c r="F57" s="660" t="s">
        <v>1439</v>
      </c>
      <c r="G57" s="661" t="str">
        <f t="shared" ref="G57:AK57" si="156">IF(G56&lt;&gt;"",VLOOKUP(G56,$AC$197:$AL$221,9,FALSE),"")</f>
        <v/>
      </c>
      <c r="H57" s="662" t="str">
        <f t="shared" si="156"/>
        <v/>
      </c>
      <c r="I57" s="662" t="str">
        <f t="shared" si="156"/>
        <v/>
      </c>
      <c r="J57" s="662" t="str">
        <f t="shared" si="156"/>
        <v/>
      </c>
      <c r="K57" s="662" t="str">
        <f t="shared" si="156"/>
        <v/>
      </c>
      <c r="L57" s="662" t="str">
        <f t="shared" si="156"/>
        <v/>
      </c>
      <c r="M57" s="663" t="str">
        <f t="shared" si="156"/>
        <v/>
      </c>
      <c r="N57" s="661" t="str">
        <f t="shared" si="156"/>
        <v/>
      </c>
      <c r="O57" s="662" t="str">
        <f t="shared" si="156"/>
        <v/>
      </c>
      <c r="P57" s="662" t="str">
        <f t="shared" si="156"/>
        <v/>
      </c>
      <c r="Q57" s="662" t="str">
        <f t="shared" si="156"/>
        <v/>
      </c>
      <c r="R57" s="662" t="str">
        <f t="shared" si="156"/>
        <v/>
      </c>
      <c r="S57" s="662" t="str">
        <f t="shared" si="156"/>
        <v/>
      </c>
      <c r="T57" s="663" t="str">
        <f t="shared" si="156"/>
        <v/>
      </c>
      <c r="U57" s="661" t="str">
        <f t="shared" si="156"/>
        <v/>
      </c>
      <c r="V57" s="662" t="str">
        <f t="shared" si="156"/>
        <v/>
      </c>
      <c r="W57" s="662" t="str">
        <f t="shared" si="156"/>
        <v/>
      </c>
      <c r="X57" s="662" t="str">
        <f t="shared" si="156"/>
        <v/>
      </c>
      <c r="Y57" s="662" t="str">
        <f t="shared" si="156"/>
        <v/>
      </c>
      <c r="Z57" s="662" t="str">
        <f t="shared" si="156"/>
        <v/>
      </c>
      <c r="AA57" s="663" t="str">
        <f t="shared" si="156"/>
        <v/>
      </c>
      <c r="AB57" s="661" t="str">
        <f t="shared" si="156"/>
        <v/>
      </c>
      <c r="AC57" s="662" t="str">
        <f t="shared" si="156"/>
        <v/>
      </c>
      <c r="AD57" s="662" t="str">
        <f t="shared" si="156"/>
        <v/>
      </c>
      <c r="AE57" s="662" t="str">
        <f t="shared" si="156"/>
        <v/>
      </c>
      <c r="AF57" s="662" t="str">
        <f t="shared" si="156"/>
        <v/>
      </c>
      <c r="AG57" s="662" t="str">
        <f t="shared" si="156"/>
        <v/>
      </c>
      <c r="AH57" s="663" t="str">
        <f t="shared" si="156"/>
        <v/>
      </c>
      <c r="AI57" s="664" t="str">
        <f t="shared" si="156"/>
        <v/>
      </c>
      <c r="AJ57" s="662" t="str">
        <f t="shared" si="156"/>
        <v/>
      </c>
      <c r="AK57" s="662" t="str">
        <f t="shared" si="156"/>
        <v/>
      </c>
      <c r="AL57" s="665">
        <f t="shared" ref="AL57" si="157">SUM(G57:AH57)</f>
        <v>0</v>
      </c>
      <c r="AM57" s="666">
        <f t="shared" ref="AM57" si="158">AL57/4</f>
        <v>0</v>
      </c>
      <c r="AN57" s="667" t="str">
        <f t="shared" ref="AN57:AO57" si="159">IF(C56="","",C56)</f>
        <v/>
      </c>
      <c r="AO57" s="668" t="str">
        <f t="shared" si="159"/>
        <v/>
      </c>
      <c r="AP57" s="669" t="str">
        <f>IF(D56&lt;&gt;"",VLOOKUP(D56,$AU$2:$AV$6,2,FALSE),"")</f>
        <v/>
      </c>
      <c r="AQ57" s="666">
        <f t="shared" ref="AQ57" si="160">ROUNDDOWN(AL57/$AL$6,2)</f>
        <v>0</v>
      </c>
      <c r="AR57" s="666">
        <f t="shared" ref="AR57" si="161">IF(AP57=1,"",AQ57)</f>
        <v>0</v>
      </c>
    </row>
    <row r="58" spans="1:44" ht="15.95" customHeight="1">
      <c r="A58" s="611"/>
      <c r="B58" s="1203" t="s">
        <v>1464</v>
      </c>
      <c r="C58" s="1189"/>
      <c r="D58" s="1191"/>
      <c r="E58" s="1193"/>
      <c r="F58" s="652" t="s">
        <v>1436</v>
      </c>
      <c r="G58" s="653"/>
      <c r="H58" s="654"/>
      <c r="I58" s="431"/>
      <c r="J58" s="431"/>
      <c r="K58" s="431"/>
      <c r="L58" s="431"/>
      <c r="M58" s="655"/>
      <c r="N58" s="653"/>
      <c r="O58" s="654"/>
      <c r="P58" s="431"/>
      <c r="Q58" s="431"/>
      <c r="R58" s="431"/>
      <c r="S58" s="431"/>
      <c r="T58" s="655"/>
      <c r="U58" s="653"/>
      <c r="V58" s="654"/>
      <c r="W58" s="431"/>
      <c r="X58" s="431"/>
      <c r="Y58" s="431"/>
      <c r="Z58" s="431"/>
      <c r="AA58" s="655"/>
      <c r="AB58" s="653"/>
      <c r="AC58" s="654"/>
      <c r="AD58" s="431"/>
      <c r="AE58" s="431"/>
      <c r="AF58" s="431"/>
      <c r="AG58" s="431"/>
      <c r="AH58" s="655"/>
      <c r="AI58" s="656"/>
      <c r="AJ58" s="431"/>
      <c r="AK58" s="431"/>
      <c r="AL58" s="657">
        <f t="shared" ref="AL58" si="162">SUM(G59:AK59)</f>
        <v>0</v>
      </c>
      <c r="AM58" s="658"/>
      <c r="AN58" s="607"/>
      <c r="AO58" s="608"/>
      <c r="AP58" s="658"/>
      <c r="AQ58" s="659"/>
      <c r="AR58" s="659"/>
    </row>
    <row r="59" spans="1:44" ht="15.95" customHeight="1">
      <c r="A59" s="611"/>
      <c r="B59" s="1203"/>
      <c r="C59" s="1204"/>
      <c r="D59" s="1205"/>
      <c r="E59" s="1206"/>
      <c r="F59" s="660" t="s">
        <v>1439</v>
      </c>
      <c r="G59" s="661" t="str">
        <f t="shared" ref="G59:AK59" si="163">IF(G58&lt;&gt;"",VLOOKUP(G58,$AC$197:$AL$221,9,FALSE),"")</f>
        <v/>
      </c>
      <c r="H59" s="662" t="str">
        <f t="shared" si="163"/>
        <v/>
      </c>
      <c r="I59" s="662" t="str">
        <f t="shared" si="163"/>
        <v/>
      </c>
      <c r="J59" s="662" t="str">
        <f t="shared" si="163"/>
        <v/>
      </c>
      <c r="K59" s="662" t="str">
        <f t="shared" si="163"/>
        <v/>
      </c>
      <c r="L59" s="662" t="str">
        <f t="shared" si="163"/>
        <v/>
      </c>
      <c r="M59" s="663" t="str">
        <f t="shared" si="163"/>
        <v/>
      </c>
      <c r="N59" s="661" t="str">
        <f t="shared" si="163"/>
        <v/>
      </c>
      <c r="O59" s="662" t="str">
        <f t="shared" si="163"/>
        <v/>
      </c>
      <c r="P59" s="662" t="str">
        <f t="shared" si="163"/>
        <v/>
      </c>
      <c r="Q59" s="662" t="str">
        <f t="shared" si="163"/>
        <v/>
      </c>
      <c r="R59" s="662" t="str">
        <f t="shared" si="163"/>
        <v/>
      </c>
      <c r="S59" s="662" t="str">
        <f t="shared" si="163"/>
        <v/>
      </c>
      <c r="T59" s="663" t="str">
        <f t="shared" si="163"/>
        <v/>
      </c>
      <c r="U59" s="661" t="str">
        <f t="shared" si="163"/>
        <v/>
      </c>
      <c r="V59" s="662" t="str">
        <f t="shared" si="163"/>
        <v/>
      </c>
      <c r="W59" s="662" t="str">
        <f t="shared" si="163"/>
        <v/>
      </c>
      <c r="X59" s="662" t="str">
        <f t="shared" si="163"/>
        <v/>
      </c>
      <c r="Y59" s="662" t="str">
        <f t="shared" si="163"/>
        <v/>
      </c>
      <c r="Z59" s="662" t="str">
        <f t="shared" si="163"/>
        <v/>
      </c>
      <c r="AA59" s="663" t="str">
        <f t="shared" si="163"/>
        <v/>
      </c>
      <c r="AB59" s="661" t="str">
        <f t="shared" si="163"/>
        <v/>
      </c>
      <c r="AC59" s="662" t="str">
        <f t="shared" si="163"/>
        <v/>
      </c>
      <c r="AD59" s="662" t="str">
        <f t="shared" si="163"/>
        <v/>
      </c>
      <c r="AE59" s="662" t="str">
        <f t="shared" si="163"/>
        <v/>
      </c>
      <c r="AF59" s="662" t="str">
        <f t="shared" si="163"/>
        <v/>
      </c>
      <c r="AG59" s="662" t="str">
        <f t="shared" si="163"/>
        <v/>
      </c>
      <c r="AH59" s="663" t="str">
        <f t="shared" si="163"/>
        <v/>
      </c>
      <c r="AI59" s="664" t="str">
        <f t="shared" si="163"/>
        <v/>
      </c>
      <c r="AJ59" s="662" t="str">
        <f t="shared" si="163"/>
        <v/>
      </c>
      <c r="AK59" s="662" t="str">
        <f t="shared" si="163"/>
        <v/>
      </c>
      <c r="AL59" s="665">
        <f t="shared" ref="AL59" si="164">SUM(G59:AH59)</f>
        <v>0</v>
      </c>
      <c r="AM59" s="666">
        <f t="shared" ref="AM59" si="165">AL59/4</f>
        <v>0</v>
      </c>
      <c r="AN59" s="667" t="str">
        <f t="shared" ref="AN59:AO59" si="166">IF(C58="","",C58)</f>
        <v/>
      </c>
      <c r="AO59" s="668" t="str">
        <f t="shared" si="166"/>
        <v/>
      </c>
      <c r="AP59" s="669" t="str">
        <f>IF(D58&lt;&gt;"",VLOOKUP(D58,$AU$2:$AV$6,2,FALSE),"")</f>
        <v/>
      </c>
      <c r="AQ59" s="666">
        <f t="shared" ref="AQ59" si="167">ROUNDDOWN(AL59/$AL$6,2)</f>
        <v>0</v>
      </c>
      <c r="AR59" s="666">
        <f t="shared" ref="AR59" si="168">IF(AP59=1,"",AQ59)</f>
        <v>0</v>
      </c>
    </row>
    <row r="60" spans="1:44" ht="15.95" customHeight="1">
      <c r="A60" s="611"/>
      <c r="B60" s="1203" t="s">
        <v>1465</v>
      </c>
      <c r="C60" s="1189"/>
      <c r="D60" s="1191"/>
      <c r="E60" s="1193"/>
      <c r="F60" s="652" t="s">
        <v>1436</v>
      </c>
      <c r="G60" s="653"/>
      <c r="H60" s="654"/>
      <c r="I60" s="431"/>
      <c r="J60" s="431"/>
      <c r="K60" s="431"/>
      <c r="L60" s="431"/>
      <c r="M60" s="655"/>
      <c r="N60" s="653"/>
      <c r="O60" s="654"/>
      <c r="P60" s="431"/>
      <c r="Q60" s="431"/>
      <c r="R60" s="431"/>
      <c r="S60" s="431"/>
      <c r="T60" s="655"/>
      <c r="U60" s="653"/>
      <c r="V60" s="654"/>
      <c r="W60" s="431"/>
      <c r="X60" s="431"/>
      <c r="Y60" s="431"/>
      <c r="Z60" s="431"/>
      <c r="AA60" s="655"/>
      <c r="AB60" s="653"/>
      <c r="AC60" s="654"/>
      <c r="AD60" s="431"/>
      <c r="AE60" s="431"/>
      <c r="AF60" s="431"/>
      <c r="AG60" s="431"/>
      <c r="AH60" s="655"/>
      <c r="AI60" s="656"/>
      <c r="AJ60" s="431"/>
      <c r="AK60" s="431"/>
      <c r="AL60" s="657">
        <f t="shared" ref="AL60" si="169">SUM(G61:AK61)</f>
        <v>0</v>
      </c>
      <c r="AM60" s="658"/>
      <c r="AN60" s="607"/>
      <c r="AO60" s="608"/>
      <c r="AP60" s="658"/>
      <c r="AQ60" s="659"/>
      <c r="AR60" s="659"/>
    </row>
    <row r="61" spans="1:44" ht="15.95" customHeight="1">
      <c r="A61" s="611"/>
      <c r="B61" s="1203"/>
      <c r="C61" s="1204"/>
      <c r="D61" s="1205"/>
      <c r="E61" s="1206"/>
      <c r="F61" s="660" t="s">
        <v>1439</v>
      </c>
      <c r="G61" s="661" t="str">
        <f t="shared" ref="G61:AK61" si="170">IF(G60&lt;&gt;"",VLOOKUP(G60,$AC$197:$AL$221,9,FALSE),"")</f>
        <v/>
      </c>
      <c r="H61" s="662" t="str">
        <f t="shared" si="170"/>
        <v/>
      </c>
      <c r="I61" s="662" t="str">
        <f t="shared" si="170"/>
        <v/>
      </c>
      <c r="J61" s="662" t="str">
        <f t="shared" si="170"/>
        <v/>
      </c>
      <c r="K61" s="662" t="str">
        <f t="shared" si="170"/>
        <v/>
      </c>
      <c r="L61" s="662" t="str">
        <f t="shared" si="170"/>
        <v/>
      </c>
      <c r="M61" s="663" t="str">
        <f t="shared" si="170"/>
        <v/>
      </c>
      <c r="N61" s="661" t="str">
        <f t="shared" si="170"/>
        <v/>
      </c>
      <c r="O61" s="662" t="str">
        <f t="shared" si="170"/>
        <v/>
      </c>
      <c r="P61" s="662" t="str">
        <f t="shared" si="170"/>
        <v/>
      </c>
      <c r="Q61" s="662" t="str">
        <f t="shared" si="170"/>
        <v/>
      </c>
      <c r="R61" s="662" t="str">
        <f t="shared" si="170"/>
        <v/>
      </c>
      <c r="S61" s="662" t="str">
        <f t="shared" si="170"/>
        <v/>
      </c>
      <c r="T61" s="663" t="str">
        <f t="shared" si="170"/>
        <v/>
      </c>
      <c r="U61" s="661" t="str">
        <f t="shared" si="170"/>
        <v/>
      </c>
      <c r="V61" s="662" t="str">
        <f t="shared" si="170"/>
        <v/>
      </c>
      <c r="W61" s="662" t="str">
        <f t="shared" si="170"/>
        <v/>
      </c>
      <c r="X61" s="662" t="str">
        <f t="shared" si="170"/>
        <v/>
      </c>
      <c r="Y61" s="662" t="str">
        <f t="shared" si="170"/>
        <v/>
      </c>
      <c r="Z61" s="662" t="str">
        <f t="shared" si="170"/>
        <v/>
      </c>
      <c r="AA61" s="663" t="str">
        <f t="shared" si="170"/>
        <v/>
      </c>
      <c r="AB61" s="661" t="str">
        <f t="shared" si="170"/>
        <v/>
      </c>
      <c r="AC61" s="662" t="str">
        <f t="shared" si="170"/>
        <v/>
      </c>
      <c r="AD61" s="662" t="str">
        <f t="shared" si="170"/>
        <v/>
      </c>
      <c r="AE61" s="662" t="str">
        <f t="shared" si="170"/>
        <v/>
      </c>
      <c r="AF61" s="662" t="str">
        <f t="shared" si="170"/>
        <v/>
      </c>
      <c r="AG61" s="662" t="str">
        <f t="shared" si="170"/>
        <v/>
      </c>
      <c r="AH61" s="663" t="str">
        <f t="shared" si="170"/>
        <v/>
      </c>
      <c r="AI61" s="664" t="str">
        <f t="shared" si="170"/>
        <v/>
      </c>
      <c r="AJ61" s="662" t="str">
        <f t="shared" si="170"/>
        <v/>
      </c>
      <c r="AK61" s="662" t="str">
        <f t="shared" si="170"/>
        <v/>
      </c>
      <c r="AL61" s="665">
        <f t="shared" ref="AL61" si="171">SUM(G61:AH61)</f>
        <v>0</v>
      </c>
      <c r="AM61" s="666">
        <f t="shared" ref="AM61" si="172">AL61/4</f>
        <v>0</v>
      </c>
      <c r="AN61" s="667" t="str">
        <f t="shared" ref="AN61:AO61" si="173">IF(C60="","",C60)</f>
        <v/>
      </c>
      <c r="AO61" s="668" t="str">
        <f t="shared" si="173"/>
        <v/>
      </c>
      <c r="AP61" s="669" t="str">
        <f>IF(D60&lt;&gt;"",VLOOKUP(D60,$AU$2:$AV$6,2,FALSE),"")</f>
        <v/>
      </c>
      <c r="AQ61" s="666">
        <f t="shared" ref="AQ61" si="174">ROUNDDOWN(AL61/$AL$6,2)</f>
        <v>0</v>
      </c>
      <c r="AR61" s="666">
        <f t="shared" ref="AR61" si="175">IF(AP61=1,"",AQ61)</f>
        <v>0</v>
      </c>
    </row>
    <row r="62" spans="1:44" ht="15.95" customHeight="1">
      <c r="A62" s="611"/>
      <c r="B62" s="1203" t="s">
        <v>1466</v>
      </c>
      <c r="C62" s="1189"/>
      <c r="D62" s="1191"/>
      <c r="E62" s="1193"/>
      <c r="F62" s="652" t="s">
        <v>1436</v>
      </c>
      <c r="G62" s="653"/>
      <c r="H62" s="654"/>
      <c r="I62" s="431"/>
      <c r="J62" s="431"/>
      <c r="K62" s="431"/>
      <c r="L62" s="431"/>
      <c r="M62" s="655"/>
      <c r="N62" s="653"/>
      <c r="O62" s="654"/>
      <c r="P62" s="431"/>
      <c r="Q62" s="431"/>
      <c r="R62" s="431"/>
      <c r="S62" s="431"/>
      <c r="T62" s="655"/>
      <c r="U62" s="653"/>
      <c r="V62" s="654"/>
      <c r="W62" s="431"/>
      <c r="X62" s="431"/>
      <c r="Y62" s="431"/>
      <c r="Z62" s="431"/>
      <c r="AA62" s="655"/>
      <c r="AB62" s="653"/>
      <c r="AC62" s="654"/>
      <c r="AD62" s="431"/>
      <c r="AE62" s="431"/>
      <c r="AF62" s="431"/>
      <c r="AG62" s="431"/>
      <c r="AH62" s="655"/>
      <c r="AI62" s="670"/>
      <c r="AJ62" s="654"/>
      <c r="AK62" s="654"/>
      <c r="AL62" s="657">
        <f t="shared" ref="AL62" si="176">SUM(G63:AK63)</f>
        <v>0</v>
      </c>
      <c r="AM62" s="658"/>
      <c r="AN62" s="607"/>
      <c r="AO62" s="608"/>
      <c r="AP62" s="658"/>
      <c r="AQ62" s="659"/>
      <c r="AR62" s="659"/>
    </row>
    <row r="63" spans="1:44" ht="15.95" customHeight="1">
      <c r="A63" s="611"/>
      <c r="B63" s="1203"/>
      <c r="C63" s="1204"/>
      <c r="D63" s="1205"/>
      <c r="E63" s="1206"/>
      <c r="F63" s="660" t="s">
        <v>1439</v>
      </c>
      <c r="G63" s="661" t="str">
        <f t="shared" ref="G63:AK63" si="177">IF(G62&lt;&gt;"",VLOOKUP(G62,$AC$197:$AL$221,9,FALSE),"")</f>
        <v/>
      </c>
      <c r="H63" s="662" t="str">
        <f t="shared" si="177"/>
        <v/>
      </c>
      <c r="I63" s="662" t="str">
        <f t="shared" si="177"/>
        <v/>
      </c>
      <c r="J63" s="662" t="str">
        <f t="shared" si="177"/>
        <v/>
      </c>
      <c r="K63" s="662" t="str">
        <f t="shared" si="177"/>
        <v/>
      </c>
      <c r="L63" s="662" t="str">
        <f t="shared" si="177"/>
        <v/>
      </c>
      <c r="M63" s="663" t="str">
        <f t="shared" si="177"/>
        <v/>
      </c>
      <c r="N63" s="661" t="str">
        <f t="shared" si="177"/>
        <v/>
      </c>
      <c r="O63" s="662" t="str">
        <f t="shared" si="177"/>
        <v/>
      </c>
      <c r="P63" s="662" t="str">
        <f t="shared" si="177"/>
        <v/>
      </c>
      <c r="Q63" s="662" t="str">
        <f t="shared" si="177"/>
        <v/>
      </c>
      <c r="R63" s="662" t="str">
        <f t="shared" si="177"/>
        <v/>
      </c>
      <c r="S63" s="662" t="str">
        <f t="shared" si="177"/>
        <v/>
      </c>
      <c r="T63" s="663" t="str">
        <f t="shared" si="177"/>
        <v/>
      </c>
      <c r="U63" s="661" t="str">
        <f t="shared" si="177"/>
        <v/>
      </c>
      <c r="V63" s="662" t="str">
        <f t="shared" si="177"/>
        <v/>
      </c>
      <c r="W63" s="662" t="str">
        <f t="shared" si="177"/>
        <v/>
      </c>
      <c r="X63" s="662" t="str">
        <f t="shared" si="177"/>
        <v/>
      </c>
      <c r="Y63" s="662" t="str">
        <f t="shared" si="177"/>
        <v/>
      </c>
      <c r="Z63" s="662" t="str">
        <f t="shared" si="177"/>
        <v/>
      </c>
      <c r="AA63" s="663" t="str">
        <f t="shared" si="177"/>
        <v/>
      </c>
      <c r="AB63" s="661" t="str">
        <f t="shared" si="177"/>
        <v/>
      </c>
      <c r="AC63" s="662" t="str">
        <f t="shared" si="177"/>
        <v/>
      </c>
      <c r="AD63" s="662" t="str">
        <f t="shared" si="177"/>
        <v/>
      </c>
      <c r="AE63" s="662" t="str">
        <f t="shared" si="177"/>
        <v/>
      </c>
      <c r="AF63" s="662" t="str">
        <f t="shared" si="177"/>
        <v/>
      </c>
      <c r="AG63" s="662" t="str">
        <f t="shared" si="177"/>
        <v/>
      </c>
      <c r="AH63" s="663" t="str">
        <f t="shared" si="177"/>
        <v/>
      </c>
      <c r="AI63" s="664" t="str">
        <f t="shared" si="177"/>
        <v/>
      </c>
      <c r="AJ63" s="662" t="str">
        <f t="shared" si="177"/>
        <v/>
      </c>
      <c r="AK63" s="662" t="str">
        <f t="shared" si="177"/>
        <v/>
      </c>
      <c r="AL63" s="665">
        <f t="shared" ref="AL63" si="178">SUM(G63:AH63)</f>
        <v>0</v>
      </c>
      <c r="AM63" s="666">
        <f t="shared" ref="AM63" si="179">AL63/4</f>
        <v>0</v>
      </c>
      <c r="AN63" s="667" t="str">
        <f t="shared" ref="AN63:AO63" si="180">IF(C62="","",C62)</f>
        <v/>
      </c>
      <c r="AO63" s="668" t="str">
        <f t="shared" si="180"/>
        <v/>
      </c>
      <c r="AP63" s="669" t="str">
        <f>IF(D62&lt;&gt;"",VLOOKUP(D62,$AU$2:$AV$6,2,FALSE),"")</f>
        <v/>
      </c>
      <c r="AQ63" s="666">
        <f>ROUNDDOWN(AL63/$AL$6,2)</f>
        <v>0</v>
      </c>
      <c r="AR63" s="666">
        <f t="shared" ref="AR63" si="181">IF(AP63=1,"",AQ63)</f>
        <v>0</v>
      </c>
    </row>
    <row r="64" spans="1:44" ht="15.95" customHeight="1">
      <c r="A64" s="611"/>
      <c r="B64" s="1203" t="s">
        <v>1467</v>
      </c>
      <c r="C64" s="1189"/>
      <c r="D64" s="1191"/>
      <c r="E64" s="1193"/>
      <c r="F64" s="652" t="s">
        <v>1436</v>
      </c>
      <c r="G64" s="653"/>
      <c r="H64" s="654"/>
      <c r="I64" s="431"/>
      <c r="J64" s="431"/>
      <c r="K64" s="431"/>
      <c r="L64" s="431"/>
      <c r="M64" s="655"/>
      <c r="N64" s="653"/>
      <c r="O64" s="654"/>
      <c r="P64" s="431"/>
      <c r="Q64" s="431"/>
      <c r="R64" s="431"/>
      <c r="S64" s="431"/>
      <c r="T64" s="655"/>
      <c r="U64" s="653"/>
      <c r="V64" s="654"/>
      <c r="W64" s="431"/>
      <c r="X64" s="431"/>
      <c r="Y64" s="431"/>
      <c r="Z64" s="431"/>
      <c r="AA64" s="655"/>
      <c r="AB64" s="653"/>
      <c r="AC64" s="654"/>
      <c r="AD64" s="431"/>
      <c r="AE64" s="431"/>
      <c r="AF64" s="431"/>
      <c r="AG64" s="431"/>
      <c r="AH64" s="655"/>
      <c r="AI64" s="670"/>
      <c r="AJ64" s="654"/>
      <c r="AK64" s="654"/>
      <c r="AL64" s="657">
        <f t="shared" ref="AL64" si="182">SUM(G65:AK65)</f>
        <v>0</v>
      </c>
      <c r="AM64" s="658"/>
      <c r="AN64" s="607"/>
      <c r="AO64" s="608"/>
      <c r="AP64" s="658"/>
      <c r="AQ64" s="659"/>
      <c r="AR64" s="659"/>
    </row>
    <row r="65" spans="1:44" ht="15.95" customHeight="1">
      <c r="A65" s="611"/>
      <c r="B65" s="1203"/>
      <c r="C65" s="1204"/>
      <c r="D65" s="1205"/>
      <c r="E65" s="1206"/>
      <c r="F65" s="660" t="s">
        <v>1439</v>
      </c>
      <c r="G65" s="661" t="str">
        <f t="shared" ref="G65:AK65" si="183">IF(G64&lt;&gt;"",VLOOKUP(G64,$AC$197:$AL$221,9,FALSE),"")</f>
        <v/>
      </c>
      <c r="H65" s="662" t="str">
        <f t="shared" si="183"/>
        <v/>
      </c>
      <c r="I65" s="662" t="str">
        <f t="shared" si="183"/>
        <v/>
      </c>
      <c r="J65" s="662" t="str">
        <f t="shared" si="183"/>
        <v/>
      </c>
      <c r="K65" s="662" t="str">
        <f t="shared" si="183"/>
        <v/>
      </c>
      <c r="L65" s="662" t="str">
        <f t="shared" si="183"/>
        <v/>
      </c>
      <c r="M65" s="663" t="str">
        <f t="shared" si="183"/>
        <v/>
      </c>
      <c r="N65" s="661" t="str">
        <f t="shared" si="183"/>
        <v/>
      </c>
      <c r="O65" s="662" t="str">
        <f t="shared" si="183"/>
        <v/>
      </c>
      <c r="P65" s="662" t="str">
        <f t="shared" si="183"/>
        <v/>
      </c>
      <c r="Q65" s="662" t="str">
        <f t="shared" si="183"/>
        <v/>
      </c>
      <c r="R65" s="662" t="str">
        <f t="shared" si="183"/>
        <v/>
      </c>
      <c r="S65" s="662" t="str">
        <f t="shared" si="183"/>
        <v/>
      </c>
      <c r="T65" s="663" t="str">
        <f t="shared" si="183"/>
        <v/>
      </c>
      <c r="U65" s="661" t="str">
        <f t="shared" si="183"/>
        <v/>
      </c>
      <c r="V65" s="662" t="str">
        <f t="shared" si="183"/>
        <v/>
      </c>
      <c r="W65" s="662" t="str">
        <f t="shared" si="183"/>
        <v/>
      </c>
      <c r="X65" s="662" t="str">
        <f t="shared" si="183"/>
        <v/>
      </c>
      <c r="Y65" s="662" t="str">
        <f t="shared" si="183"/>
        <v/>
      </c>
      <c r="Z65" s="662" t="str">
        <f t="shared" si="183"/>
        <v/>
      </c>
      <c r="AA65" s="663" t="str">
        <f t="shared" si="183"/>
        <v/>
      </c>
      <c r="AB65" s="661" t="str">
        <f t="shared" si="183"/>
        <v/>
      </c>
      <c r="AC65" s="662" t="str">
        <f t="shared" si="183"/>
        <v/>
      </c>
      <c r="AD65" s="662" t="str">
        <f t="shared" si="183"/>
        <v/>
      </c>
      <c r="AE65" s="662" t="str">
        <f t="shared" si="183"/>
        <v/>
      </c>
      <c r="AF65" s="662" t="str">
        <f t="shared" si="183"/>
        <v/>
      </c>
      <c r="AG65" s="662" t="str">
        <f t="shared" si="183"/>
        <v/>
      </c>
      <c r="AH65" s="663" t="str">
        <f t="shared" si="183"/>
        <v/>
      </c>
      <c r="AI65" s="664" t="str">
        <f t="shared" si="183"/>
        <v/>
      </c>
      <c r="AJ65" s="662" t="str">
        <f t="shared" si="183"/>
        <v/>
      </c>
      <c r="AK65" s="662" t="str">
        <f t="shared" si="183"/>
        <v/>
      </c>
      <c r="AL65" s="665">
        <f t="shared" ref="AL65" si="184">SUM(G65:AH65)</f>
        <v>0</v>
      </c>
      <c r="AM65" s="666">
        <f t="shared" ref="AM65" si="185">AL65/4</f>
        <v>0</v>
      </c>
      <c r="AN65" s="667" t="str">
        <f t="shared" ref="AN65:AO65" si="186">IF(C64="","",C64)</f>
        <v/>
      </c>
      <c r="AO65" s="668" t="str">
        <f t="shared" si="186"/>
        <v/>
      </c>
      <c r="AP65" s="669" t="str">
        <f>IF(D64&lt;&gt;"",VLOOKUP(D64,$AU$2:$AV$6,2,FALSE),"")</f>
        <v/>
      </c>
      <c r="AQ65" s="666">
        <f t="shared" ref="AQ65" si="187">ROUNDDOWN(AL65/$AL$6,2)</f>
        <v>0</v>
      </c>
      <c r="AR65" s="666">
        <f t="shared" ref="AR65" si="188">IF(AP65=1,"",AQ65)</f>
        <v>0</v>
      </c>
    </row>
    <row r="66" spans="1:44" ht="15.95" customHeight="1">
      <c r="A66" s="611"/>
      <c r="B66" s="1203" t="s">
        <v>1468</v>
      </c>
      <c r="C66" s="1189"/>
      <c r="D66" s="1191"/>
      <c r="E66" s="1193"/>
      <c r="F66" s="652" t="s">
        <v>1436</v>
      </c>
      <c r="G66" s="653"/>
      <c r="H66" s="654"/>
      <c r="I66" s="431"/>
      <c r="J66" s="431"/>
      <c r="K66" s="431"/>
      <c r="L66" s="431"/>
      <c r="M66" s="655"/>
      <c r="N66" s="653"/>
      <c r="O66" s="654"/>
      <c r="P66" s="431"/>
      <c r="Q66" s="431"/>
      <c r="R66" s="431"/>
      <c r="S66" s="431"/>
      <c r="T66" s="655"/>
      <c r="U66" s="653"/>
      <c r="V66" s="654"/>
      <c r="W66" s="431"/>
      <c r="X66" s="431"/>
      <c r="Y66" s="431"/>
      <c r="Z66" s="431"/>
      <c r="AA66" s="655"/>
      <c r="AB66" s="653"/>
      <c r="AC66" s="654"/>
      <c r="AD66" s="431"/>
      <c r="AE66" s="431"/>
      <c r="AF66" s="431"/>
      <c r="AG66" s="431"/>
      <c r="AH66" s="655"/>
      <c r="AI66" s="656"/>
      <c r="AJ66" s="431"/>
      <c r="AK66" s="431"/>
      <c r="AL66" s="657">
        <f t="shared" ref="AL66" si="189">SUM(G67:AK67)</f>
        <v>0</v>
      </c>
      <c r="AM66" s="658"/>
      <c r="AN66" s="607"/>
      <c r="AO66" s="608"/>
      <c r="AP66" s="658"/>
      <c r="AQ66" s="659"/>
      <c r="AR66" s="659"/>
    </row>
    <row r="67" spans="1:44" ht="15.95" customHeight="1">
      <c r="A67" s="611"/>
      <c r="B67" s="1203"/>
      <c r="C67" s="1204"/>
      <c r="D67" s="1205"/>
      <c r="E67" s="1206"/>
      <c r="F67" s="660" t="s">
        <v>1439</v>
      </c>
      <c r="G67" s="661" t="str">
        <f t="shared" ref="G67:AK67" si="190">IF(G66&lt;&gt;"",VLOOKUP(G66,$AC$197:$AL$221,9,FALSE),"")</f>
        <v/>
      </c>
      <c r="H67" s="662" t="str">
        <f t="shared" si="190"/>
        <v/>
      </c>
      <c r="I67" s="662" t="str">
        <f t="shared" si="190"/>
        <v/>
      </c>
      <c r="J67" s="662" t="str">
        <f t="shared" si="190"/>
        <v/>
      </c>
      <c r="K67" s="662" t="str">
        <f t="shared" si="190"/>
        <v/>
      </c>
      <c r="L67" s="662" t="str">
        <f t="shared" si="190"/>
        <v/>
      </c>
      <c r="M67" s="663" t="str">
        <f t="shared" si="190"/>
        <v/>
      </c>
      <c r="N67" s="661" t="str">
        <f t="shared" si="190"/>
        <v/>
      </c>
      <c r="O67" s="662" t="str">
        <f t="shared" si="190"/>
        <v/>
      </c>
      <c r="P67" s="662" t="str">
        <f t="shared" si="190"/>
        <v/>
      </c>
      <c r="Q67" s="662" t="str">
        <f t="shared" si="190"/>
        <v/>
      </c>
      <c r="R67" s="662" t="str">
        <f t="shared" si="190"/>
        <v/>
      </c>
      <c r="S67" s="662" t="str">
        <f t="shared" si="190"/>
        <v/>
      </c>
      <c r="T67" s="663" t="str">
        <f t="shared" si="190"/>
        <v/>
      </c>
      <c r="U67" s="661" t="str">
        <f t="shared" si="190"/>
        <v/>
      </c>
      <c r="V67" s="662" t="str">
        <f t="shared" si="190"/>
        <v/>
      </c>
      <c r="W67" s="662" t="str">
        <f t="shared" si="190"/>
        <v/>
      </c>
      <c r="X67" s="662" t="str">
        <f t="shared" si="190"/>
        <v/>
      </c>
      <c r="Y67" s="662" t="str">
        <f t="shared" si="190"/>
        <v/>
      </c>
      <c r="Z67" s="662" t="str">
        <f t="shared" si="190"/>
        <v/>
      </c>
      <c r="AA67" s="663" t="str">
        <f t="shared" si="190"/>
        <v/>
      </c>
      <c r="AB67" s="661" t="str">
        <f t="shared" si="190"/>
        <v/>
      </c>
      <c r="AC67" s="662" t="str">
        <f t="shared" si="190"/>
        <v/>
      </c>
      <c r="AD67" s="662" t="str">
        <f t="shared" si="190"/>
        <v/>
      </c>
      <c r="AE67" s="662" t="str">
        <f t="shared" si="190"/>
        <v/>
      </c>
      <c r="AF67" s="662" t="str">
        <f t="shared" si="190"/>
        <v/>
      </c>
      <c r="AG67" s="662" t="str">
        <f t="shared" si="190"/>
        <v/>
      </c>
      <c r="AH67" s="663" t="str">
        <f t="shared" si="190"/>
        <v/>
      </c>
      <c r="AI67" s="664" t="str">
        <f t="shared" si="190"/>
        <v/>
      </c>
      <c r="AJ67" s="662" t="str">
        <f t="shared" si="190"/>
        <v/>
      </c>
      <c r="AK67" s="662" t="str">
        <f t="shared" si="190"/>
        <v/>
      </c>
      <c r="AL67" s="665">
        <f t="shared" ref="AL67" si="191">SUM(G67:AH67)</f>
        <v>0</v>
      </c>
      <c r="AM67" s="666">
        <f t="shared" ref="AM67" si="192">AL67/4</f>
        <v>0</v>
      </c>
      <c r="AN67" s="667" t="str">
        <f t="shared" ref="AN67:AO67" si="193">IF(C66="","",C66)</f>
        <v/>
      </c>
      <c r="AO67" s="668" t="str">
        <f t="shared" si="193"/>
        <v/>
      </c>
      <c r="AP67" s="669" t="str">
        <f>IF(D66&lt;&gt;"",VLOOKUP(D66,$AU$2:$AV$6,2,FALSE),"")</f>
        <v/>
      </c>
      <c r="AQ67" s="666">
        <f t="shared" ref="AQ67" si="194">ROUNDDOWN(AL67/$AL$6,2)</f>
        <v>0</v>
      </c>
      <c r="AR67" s="666">
        <f t="shared" ref="AR67" si="195">IF(AP67=1,"",AQ67)</f>
        <v>0</v>
      </c>
    </row>
    <row r="68" spans="1:44" ht="15.95" customHeight="1">
      <c r="A68" s="611"/>
      <c r="B68" s="1203" t="s">
        <v>1469</v>
      </c>
      <c r="C68" s="1189"/>
      <c r="D68" s="1191"/>
      <c r="E68" s="1193"/>
      <c r="F68" s="652" t="s">
        <v>1436</v>
      </c>
      <c r="G68" s="653"/>
      <c r="H68" s="654"/>
      <c r="I68" s="431"/>
      <c r="J68" s="431"/>
      <c r="K68" s="431"/>
      <c r="L68" s="431"/>
      <c r="M68" s="655"/>
      <c r="N68" s="653"/>
      <c r="O68" s="654"/>
      <c r="P68" s="431"/>
      <c r="Q68" s="431"/>
      <c r="R68" s="431"/>
      <c r="S68" s="431"/>
      <c r="T68" s="655"/>
      <c r="U68" s="653"/>
      <c r="V68" s="654"/>
      <c r="W68" s="431"/>
      <c r="X68" s="431"/>
      <c r="Y68" s="431"/>
      <c r="Z68" s="431"/>
      <c r="AA68" s="655"/>
      <c r="AB68" s="653"/>
      <c r="AC68" s="654"/>
      <c r="AD68" s="431"/>
      <c r="AE68" s="431"/>
      <c r="AF68" s="431"/>
      <c r="AG68" s="431"/>
      <c r="AH68" s="655"/>
      <c r="AI68" s="656"/>
      <c r="AJ68" s="431"/>
      <c r="AK68" s="431"/>
      <c r="AL68" s="657">
        <f t="shared" ref="AL68" si="196">SUM(G69:AK69)</f>
        <v>0</v>
      </c>
      <c r="AM68" s="658"/>
      <c r="AN68" s="607"/>
      <c r="AO68" s="608"/>
      <c r="AP68" s="658"/>
      <c r="AQ68" s="659"/>
      <c r="AR68" s="659"/>
    </row>
    <row r="69" spans="1:44" ht="15.95" customHeight="1">
      <c r="A69" s="611"/>
      <c r="B69" s="1203"/>
      <c r="C69" s="1204"/>
      <c r="D69" s="1205"/>
      <c r="E69" s="1206"/>
      <c r="F69" s="660" t="s">
        <v>1439</v>
      </c>
      <c r="G69" s="661" t="str">
        <f t="shared" ref="G69:AK69" si="197">IF(G68&lt;&gt;"",VLOOKUP(G68,$AC$197:$AL$221,9,FALSE),"")</f>
        <v/>
      </c>
      <c r="H69" s="662" t="str">
        <f t="shared" si="197"/>
        <v/>
      </c>
      <c r="I69" s="662" t="str">
        <f t="shared" si="197"/>
        <v/>
      </c>
      <c r="J69" s="662" t="str">
        <f t="shared" si="197"/>
        <v/>
      </c>
      <c r="K69" s="662" t="str">
        <f t="shared" si="197"/>
        <v/>
      </c>
      <c r="L69" s="662" t="str">
        <f t="shared" si="197"/>
        <v/>
      </c>
      <c r="M69" s="663" t="str">
        <f t="shared" si="197"/>
        <v/>
      </c>
      <c r="N69" s="661" t="str">
        <f t="shared" si="197"/>
        <v/>
      </c>
      <c r="O69" s="662" t="str">
        <f t="shared" si="197"/>
        <v/>
      </c>
      <c r="P69" s="662" t="str">
        <f t="shared" si="197"/>
        <v/>
      </c>
      <c r="Q69" s="662" t="str">
        <f t="shared" si="197"/>
        <v/>
      </c>
      <c r="R69" s="662" t="str">
        <f t="shared" si="197"/>
        <v/>
      </c>
      <c r="S69" s="662" t="str">
        <f t="shared" si="197"/>
        <v/>
      </c>
      <c r="T69" s="663" t="str">
        <f t="shared" si="197"/>
        <v/>
      </c>
      <c r="U69" s="661" t="str">
        <f t="shared" si="197"/>
        <v/>
      </c>
      <c r="V69" s="662" t="str">
        <f t="shared" si="197"/>
        <v/>
      </c>
      <c r="W69" s="662" t="str">
        <f t="shared" si="197"/>
        <v/>
      </c>
      <c r="X69" s="662" t="str">
        <f t="shared" si="197"/>
        <v/>
      </c>
      <c r="Y69" s="662" t="str">
        <f t="shared" si="197"/>
        <v/>
      </c>
      <c r="Z69" s="662" t="str">
        <f t="shared" si="197"/>
        <v/>
      </c>
      <c r="AA69" s="663" t="str">
        <f t="shared" si="197"/>
        <v/>
      </c>
      <c r="AB69" s="661" t="str">
        <f t="shared" si="197"/>
        <v/>
      </c>
      <c r="AC69" s="662" t="str">
        <f t="shared" si="197"/>
        <v/>
      </c>
      <c r="AD69" s="662" t="str">
        <f t="shared" si="197"/>
        <v/>
      </c>
      <c r="AE69" s="662" t="str">
        <f t="shared" si="197"/>
        <v/>
      </c>
      <c r="AF69" s="662" t="str">
        <f t="shared" si="197"/>
        <v/>
      </c>
      <c r="AG69" s="662" t="str">
        <f t="shared" si="197"/>
        <v/>
      </c>
      <c r="AH69" s="663" t="str">
        <f t="shared" si="197"/>
        <v/>
      </c>
      <c r="AI69" s="664" t="str">
        <f t="shared" si="197"/>
        <v/>
      </c>
      <c r="AJ69" s="662" t="str">
        <f t="shared" si="197"/>
        <v/>
      </c>
      <c r="AK69" s="662" t="str">
        <f t="shared" si="197"/>
        <v/>
      </c>
      <c r="AL69" s="665">
        <f t="shared" ref="AL69" si="198">SUM(G69:AH69)</f>
        <v>0</v>
      </c>
      <c r="AM69" s="666">
        <f t="shared" ref="AM69" si="199">AL69/4</f>
        <v>0</v>
      </c>
      <c r="AN69" s="667" t="str">
        <f t="shared" ref="AN69:AO69" si="200">IF(C68="","",C68)</f>
        <v/>
      </c>
      <c r="AO69" s="668" t="str">
        <f t="shared" si="200"/>
        <v/>
      </c>
      <c r="AP69" s="669" t="str">
        <f>IF(D68&lt;&gt;"",VLOOKUP(D68,$AU$2:$AV$6,2,FALSE),"")</f>
        <v/>
      </c>
      <c r="AQ69" s="666">
        <f t="shared" ref="AQ69" si="201">ROUNDDOWN(AL69/$AL$6,2)</f>
        <v>0</v>
      </c>
      <c r="AR69" s="666">
        <f t="shared" ref="AR69" si="202">IF(AP69=1,"",AQ69)</f>
        <v>0</v>
      </c>
    </row>
    <row r="70" spans="1:44" ht="15.95" customHeight="1">
      <c r="A70" s="611"/>
      <c r="B70" s="1203" t="s">
        <v>1470</v>
      </c>
      <c r="C70" s="1189"/>
      <c r="D70" s="1191"/>
      <c r="E70" s="1193"/>
      <c r="F70" s="652" t="s">
        <v>1436</v>
      </c>
      <c r="G70" s="653"/>
      <c r="H70" s="654"/>
      <c r="I70" s="431"/>
      <c r="J70" s="431"/>
      <c r="K70" s="431"/>
      <c r="L70" s="431"/>
      <c r="M70" s="655"/>
      <c r="N70" s="653"/>
      <c r="O70" s="654"/>
      <c r="P70" s="431"/>
      <c r="Q70" s="431"/>
      <c r="R70" s="431"/>
      <c r="S70" s="431"/>
      <c r="T70" s="655"/>
      <c r="U70" s="653"/>
      <c r="V70" s="654"/>
      <c r="W70" s="431"/>
      <c r="X70" s="431"/>
      <c r="Y70" s="431"/>
      <c r="Z70" s="431"/>
      <c r="AA70" s="655"/>
      <c r="AB70" s="653"/>
      <c r="AC70" s="654"/>
      <c r="AD70" s="431"/>
      <c r="AE70" s="431"/>
      <c r="AF70" s="431"/>
      <c r="AG70" s="431"/>
      <c r="AH70" s="655"/>
      <c r="AI70" s="670"/>
      <c r="AJ70" s="654"/>
      <c r="AK70" s="654"/>
      <c r="AL70" s="657">
        <f t="shared" ref="AL70" si="203">SUM(G71:AK71)</f>
        <v>0</v>
      </c>
      <c r="AM70" s="658"/>
      <c r="AN70" s="607"/>
      <c r="AO70" s="608"/>
      <c r="AP70" s="658"/>
      <c r="AQ70" s="659"/>
      <c r="AR70" s="659"/>
    </row>
    <row r="71" spans="1:44" ht="15.95" customHeight="1">
      <c r="A71" s="611"/>
      <c r="B71" s="1203"/>
      <c r="C71" s="1204"/>
      <c r="D71" s="1205"/>
      <c r="E71" s="1206"/>
      <c r="F71" s="660" t="s">
        <v>1439</v>
      </c>
      <c r="G71" s="661" t="str">
        <f t="shared" ref="G71:AK71" si="204">IF(G70&lt;&gt;"",VLOOKUP(G70,$AC$197:$AL$221,9,FALSE),"")</f>
        <v/>
      </c>
      <c r="H71" s="662" t="str">
        <f t="shared" si="204"/>
        <v/>
      </c>
      <c r="I71" s="662" t="str">
        <f t="shared" si="204"/>
        <v/>
      </c>
      <c r="J71" s="662" t="str">
        <f t="shared" si="204"/>
        <v/>
      </c>
      <c r="K71" s="662" t="str">
        <f t="shared" si="204"/>
        <v/>
      </c>
      <c r="L71" s="662" t="str">
        <f t="shared" si="204"/>
        <v/>
      </c>
      <c r="M71" s="663" t="str">
        <f t="shared" si="204"/>
        <v/>
      </c>
      <c r="N71" s="661" t="str">
        <f t="shared" si="204"/>
        <v/>
      </c>
      <c r="O71" s="662" t="str">
        <f t="shared" si="204"/>
        <v/>
      </c>
      <c r="P71" s="662" t="str">
        <f t="shared" si="204"/>
        <v/>
      </c>
      <c r="Q71" s="662" t="str">
        <f t="shared" si="204"/>
        <v/>
      </c>
      <c r="R71" s="662" t="str">
        <f t="shared" si="204"/>
        <v/>
      </c>
      <c r="S71" s="662" t="str">
        <f t="shared" si="204"/>
        <v/>
      </c>
      <c r="T71" s="663" t="str">
        <f t="shared" si="204"/>
        <v/>
      </c>
      <c r="U71" s="661" t="str">
        <f t="shared" si="204"/>
        <v/>
      </c>
      <c r="V71" s="662" t="str">
        <f t="shared" si="204"/>
        <v/>
      </c>
      <c r="W71" s="662" t="str">
        <f t="shared" si="204"/>
        <v/>
      </c>
      <c r="X71" s="662" t="str">
        <f t="shared" si="204"/>
        <v/>
      </c>
      <c r="Y71" s="662" t="str">
        <f t="shared" si="204"/>
        <v/>
      </c>
      <c r="Z71" s="662" t="str">
        <f t="shared" si="204"/>
        <v/>
      </c>
      <c r="AA71" s="663" t="str">
        <f t="shared" si="204"/>
        <v/>
      </c>
      <c r="AB71" s="661" t="str">
        <f t="shared" si="204"/>
        <v/>
      </c>
      <c r="AC71" s="662" t="str">
        <f t="shared" si="204"/>
        <v/>
      </c>
      <c r="AD71" s="662" t="str">
        <f t="shared" si="204"/>
        <v/>
      </c>
      <c r="AE71" s="662" t="str">
        <f t="shared" si="204"/>
        <v/>
      </c>
      <c r="AF71" s="662" t="str">
        <f t="shared" si="204"/>
        <v/>
      </c>
      <c r="AG71" s="662" t="str">
        <f t="shared" si="204"/>
        <v/>
      </c>
      <c r="AH71" s="663" t="str">
        <f t="shared" si="204"/>
        <v/>
      </c>
      <c r="AI71" s="664" t="str">
        <f t="shared" si="204"/>
        <v/>
      </c>
      <c r="AJ71" s="662" t="str">
        <f t="shared" si="204"/>
        <v/>
      </c>
      <c r="AK71" s="662" t="str">
        <f t="shared" si="204"/>
        <v/>
      </c>
      <c r="AL71" s="665">
        <f t="shared" ref="AL71" si="205">SUM(G71:AH71)</f>
        <v>0</v>
      </c>
      <c r="AM71" s="666">
        <f t="shared" ref="AM71" si="206">AL71/4</f>
        <v>0</v>
      </c>
      <c r="AN71" s="667" t="str">
        <f t="shared" ref="AN71:AO71" si="207">IF(C70="","",C70)</f>
        <v/>
      </c>
      <c r="AO71" s="668" t="str">
        <f t="shared" si="207"/>
        <v/>
      </c>
      <c r="AP71" s="669" t="str">
        <f>IF(D70&lt;&gt;"",VLOOKUP(D70,$AU$2:$AV$6,2,FALSE),"")</f>
        <v/>
      </c>
      <c r="AQ71" s="666">
        <f t="shared" ref="AQ71" si="208">ROUNDDOWN(AL71/$AL$6,2)</f>
        <v>0</v>
      </c>
      <c r="AR71" s="666">
        <f t="shared" ref="AR71" si="209">IF(AP71=1,"",AQ71)</f>
        <v>0</v>
      </c>
    </row>
    <row r="72" spans="1:44" ht="15.95" customHeight="1">
      <c r="A72" s="611"/>
      <c r="B72" s="1203" t="s">
        <v>1471</v>
      </c>
      <c r="C72" s="1189"/>
      <c r="D72" s="1191"/>
      <c r="E72" s="1193"/>
      <c r="F72" s="652" t="s">
        <v>1436</v>
      </c>
      <c r="G72" s="653"/>
      <c r="H72" s="654"/>
      <c r="I72" s="431"/>
      <c r="J72" s="431"/>
      <c r="K72" s="431"/>
      <c r="L72" s="431"/>
      <c r="M72" s="655"/>
      <c r="N72" s="653"/>
      <c r="O72" s="654"/>
      <c r="P72" s="431"/>
      <c r="Q72" s="431"/>
      <c r="R72" s="431"/>
      <c r="S72" s="431"/>
      <c r="T72" s="655"/>
      <c r="U72" s="653"/>
      <c r="V72" s="654"/>
      <c r="W72" s="431"/>
      <c r="X72" s="431"/>
      <c r="Y72" s="431"/>
      <c r="Z72" s="431"/>
      <c r="AA72" s="655"/>
      <c r="AB72" s="653"/>
      <c r="AC72" s="654"/>
      <c r="AD72" s="431"/>
      <c r="AE72" s="431"/>
      <c r="AF72" s="431"/>
      <c r="AG72" s="431"/>
      <c r="AH72" s="655"/>
      <c r="AI72" s="670"/>
      <c r="AJ72" s="654"/>
      <c r="AK72" s="654"/>
      <c r="AL72" s="657">
        <f t="shared" ref="AL72" si="210">SUM(G73:AK73)</f>
        <v>0</v>
      </c>
      <c r="AM72" s="658"/>
      <c r="AN72" s="607"/>
      <c r="AO72" s="608"/>
      <c r="AP72" s="658"/>
      <c r="AQ72" s="659"/>
      <c r="AR72" s="659"/>
    </row>
    <row r="73" spans="1:44" ht="15.95" customHeight="1">
      <c r="A73" s="611"/>
      <c r="B73" s="1203"/>
      <c r="C73" s="1204"/>
      <c r="D73" s="1205"/>
      <c r="E73" s="1206"/>
      <c r="F73" s="660" t="s">
        <v>1439</v>
      </c>
      <c r="G73" s="661" t="str">
        <f t="shared" ref="G73:AK73" si="211">IF(G72&lt;&gt;"",VLOOKUP(G72,$AC$197:$AL$221,9,FALSE),"")</f>
        <v/>
      </c>
      <c r="H73" s="662" t="str">
        <f t="shared" si="211"/>
        <v/>
      </c>
      <c r="I73" s="662" t="str">
        <f t="shared" si="211"/>
        <v/>
      </c>
      <c r="J73" s="662" t="str">
        <f t="shared" si="211"/>
        <v/>
      </c>
      <c r="K73" s="662" t="str">
        <f t="shared" si="211"/>
        <v/>
      </c>
      <c r="L73" s="662" t="str">
        <f t="shared" si="211"/>
        <v/>
      </c>
      <c r="M73" s="663" t="str">
        <f t="shared" si="211"/>
        <v/>
      </c>
      <c r="N73" s="661" t="str">
        <f t="shared" si="211"/>
        <v/>
      </c>
      <c r="O73" s="662" t="str">
        <f t="shared" si="211"/>
        <v/>
      </c>
      <c r="P73" s="662" t="str">
        <f t="shared" si="211"/>
        <v/>
      </c>
      <c r="Q73" s="662" t="str">
        <f t="shared" si="211"/>
        <v/>
      </c>
      <c r="R73" s="662" t="str">
        <f t="shared" si="211"/>
        <v/>
      </c>
      <c r="S73" s="662" t="str">
        <f t="shared" si="211"/>
        <v/>
      </c>
      <c r="T73" s="663" t="str">
        <f t="shared" si="211"/>
        <v/>
      </c>
      <c r="U73" s="661" t="str">
        <f t="shared" si="211"/>
        <v/>
      </c>
      <c r="V73" s="662" t="str">
        <f t="shared" si="211"/>
        <v/>
      </c>
      <c r="W73" s="662" t="str">
        <f t="shared" si="211"/>
        <v/>
      </c>
      <c r="X73" s="662" t="str">
        <f t="shared" si="211"/>
        <v/>
      </c>
      <c r="Y73" s="662" t="str">
        <f t="shared" si="211"/>
        <v/>
      </c>
      <c r="Z73" s="662" t="str">
        <f t="shared" si="211"/>
        <v/>
      </c>
      <c r="AA73" s="663" t="str">
        <f t="shared" si="211"/>
        <v/>
      </c>
      <c r="AB73" s="661" t="str">
        <f t="shared" si="211"/>
        <v/>
      </c>
      <c r="AC73" s="662" t="str">
        <f t="shared" si="211"/>
        <v/>
      </c>
      <c r="AD73" s="662" t="str">
        <f t="shared" si="211"/>
        <v/>
      </c>
      <c r="AE73" s="662" t="str">
        <f t="shared" si="211"/>
        <v/>
      </c>
      <c r="AF73" s="662" t="str">
        <f t="shared" si="211"/>
        <v/>
      </c>
      <c r="AG73" s="662" t="str">
        <f t="shared" si="211"/>
        <v/>
      </c>
      <c r="AH73" s="663" t="str">
        <f t="shared" si="211"/>
        <v/>
      </c>
      <c r="AI73" s="664" t="str">
        <f t="shared" si="211"/>
        <v/>
      </c>
      <c r="AJ73" s="662" t="str">
        <f t="shared" si="211"/>
        <v/>
      </c>
      <c r="AK73" s="662" t="str">
        <f t="shared" si="211"/>
        <v/>
      </c>
      <c r="AL73" s="665">
        <f t="shared" ref="AL73" si="212">SUM(G73:AH73)</f>
        <v>0</v>
      </c>
      <c r="AM73" s="666">
        <f t="shared" ref="AM73" si="213">AL73/4</f>
        <v>0</v>
      </c>
      <c r="AN73" s="667" t="str">
        <f t="shared" ref="AN73:AO73" si="214">IF(C72="","",C72)</f>
        <v/>
      </c>
      <c r="AO73" s="668" t="str">
        <f t="shared" si="214"/>
        <v/>
      </c>
      <c r="AP73" s="669" t="str">
        <f>IF(D72&lt;&gt;"",VLOOKUP(D72,$AU$2:$AV$6,2,FALSE),"")</f>
        <v/>
      </c>
      <c r="AQ73" s="666">
        <f t="shared" ref="AQ73" si="215">ROUNDDOWN(AL73/$AL$6,2)</f>
        <v>0</v>
      </c>
      <c r="AR73" s="666">
        <f t="shared" ref="AR73" si="216">IF(AP73=1,"",AQ73)</f>
        <v>0</v>
      </c>
    </row>
    <row r="74" spans="1:44" ht="15.95" customHeight="1">
      <c r="A74" s="611"/>
      <c r="B74" s="1203" t="s">
        <v>1472</v>
      </c>
      <c r="C74" s="1189"/>
      <c r="D74" s="1191"/>
      <c r="E74" s="1193"/>
      <c r="F74" s="652" t="s">
        <v>1436</v>
      </c>
      <c r="G74" s="653"/>
      <c r="H74" s="654"/>
      <c r="I74" s="431"/>
      <c r="J74" s="431"/>
      <c r="K74" s="431"/>
      <c r="L74" s="431"/>
      <c r="M74" s="655"/>
      <c r="N74" s="653"/>
      <c r="O74" s="654"/>
      <c r="P74" s="431"/>
      <c r="Q74" s="431"/>
      <c r="R74" s="431"/>
      <c r="S74" s="431"/>
      <c r="T74" s="655"/>
      <c r="U74" s="653"/>
      <c r="V74" s="654"/>
      <c r="W74" s="431"/>
      <c r="X74" s="431"/>
      <c r="Y74" s="431"/>
      <c r="Z74" s="431"/>
      <c r="AA74" s="655"/>
      <c r="AB74" s="653"/>
      <c r="AC74" s="654"/>
      <c r="AD74" s="431"/>
      <c r="AE74" s="431"/>
      <c r="AF74" s="431"/>
      <c r="AG74" s="431"/>
      <c r="AH74" s="655"/>
      <c r="AI74" s="656"/>
      <c r="AJ74" s="431"/>
      <c r="AK74" s="431"/>
      <c r="AL74" s="657">
        <f t="shared" ref="AL74" si="217">SUM(G75:AK75)</f>
        <v>0</v>
      </c>
      <c r="AM74" s="658"/>
      <c r="AN74" s="607"/>
      <c r="AO74" s="608"/>
      <c r="AP74" s="658"/>
      <c r="AQ74" s="659"/>
      <c r="AR74" s="659"/>
    </row>
    <row r="75" spans="1:44" ht="15.95" customHeight="1">
      <c r="A75" s="611"/>
      <c r="B75" s="1203"/>
      <c r="C75" s="1204"/>
      <c r="D75" s="1205"/>
      <c r="E75" s="1206"/>
      <c r="F75" s="660" t="s">
        <v>1439</v>
      </c>
      <c r="G75" s="661" t="str">
        <f t="shared" ref="G75:AK75" si="218">IF(G74&lt;&gt;"",VLOOKUP(G74,$AC$197:$AL$221,9,FALSE),"")</f>
        <v/>
      </c>
      <c r="H75" s="662" t="str">
        <f t="shared" si="218"/>
        <v/>
      </c>
      <c r="I75" s="662" t="str">
        <f t="shared" si="218"/>
        <v/>
      </c>
      <c r="J75" s="662" t="str">
        <f t="shared" si="218"/>
        <v/>
      </c>
      <c r="K75" s="662" t="str">
        <f t="shared" si="218"/>
        <v/>
      </c>
      <c r="L75" s="662" t="str">
        <f t="shared" si="218"/>
        <v/>
      </c>
      <c r="M75" s="663" t="str">
        <f t="shared" si="218"/>
        <v/>
      </c>
      <c r="N75" s="661" t="str">
        <f t="shared" si="218"/>
        <v/>
      </c>
      <c r="O75" s="662" t="str">
        <f t="shared" si="218"/>
        <v/>
      </c>
      <c r="P75" s="662" t="str">
        <f t="shared" si="218"/>
        <v/>
      </c>
      <c r="Q75" s="662" t="str">
        <f t="shared" si="218"/>
        <v/>
      </c>
      <c r="R75" s="662" t="str">
        <f t="shared" si="218"/>
        <v/>
      </c>
      <c r="S75" s="662" t="str">
        <f t="shared" si="218"/>
        <v/>
      </c>
      <c r="T75" s="663" t="str">
        <f t="shared" si="218"/>
        <v/>
      </c>
      <c r="U75" s="661" t="str">
        <f t="shared" si="218"/>
        <v/>
      </c>
      <c r="V75" s="662" t="str">
        <f t="shared" si="218"/>
        <v/>
      </c>
      <c r="W75" s="662" t="str">
        <f t="shared" si="218"/>
        <v/>
      </c>
      <c r="X75" s="662" t="str">
        <f t="shared" si="218"/>
        <v/>
      </c>
      <c r="Y75" s="662" t="str">
        <f t="shared" si="218"/>
        <v/>
      </c>
      <c r="Z75" s="662" t="str">
        <f t="shared" si="218"/>
        <v/>
      </c>
      <c r="AA75" s="663" t="str">
        <f t="shared" si="218"/>
        <v/>
      </c>
      <c r="AB75" s="661" t="str">
        <f t="shared" si="218"/>
        <v/>
      </c>
      <c r="AC75" s="662" t="str">
        <f t="shared" si="218"/>
        <v/>
      </c>
      <c r="AD75" s="662" t="str">
        <f t="shared" si="218"/>
        <v/>
      </c>
      <c r="AE75" s="662" t="str">
        <f t="shared" si="218"/>
        <v/>
      </c>
      <c r="AF75" s="662" t="str">
        <f t="shared" si="218"/>
        <v/>
      </c>
      <c r="AG75" s="662" t="str">
        <f t="shared" si="218"/>
        <v/>
      </c>
      <c r="AH75" s="663" t="str">
        <f t="shared" si="218"/>
        <v/>
      </c>
      <c r="AI75" s="664" t="str">
        <f t="shared" si="218"/>
        <v/>
      </c>
      <c r="AJ75" s="662" t="str">
        <f t="shared" si="218"/>
        <v/>
      </c>
      <c r="AK75" s="662" t="str">
        <f t="shared" si="218"/>
        <v/>
      </c>
      <c r="AL75" s="665">
        <f t="shared" ref="AL75" si="219">SUM(G75:AH75)</f>
        <v>0</v>
      </c>
      <c r="AM75" s="666">
        <f t="shared" ref="AM75" si="220">AL75/4</f>
        <v>0</v>
      </c>
      <c r="AN75" s="667" t="str">
        <f t="shared" ref="AN75:AO75" si="221">IF(C74="","",C74)</f>
        <v/>
      </c>
      <c r="AO75" s="668" t="str">
        <f t="shared" si="221"/>
        <v/>
      </c>
      <c r="AP75" s="669" t="str">
        <f>IF(D74&lt;&gt;"",VLOOKUP(D74,$AU$2:$AV$6,2,FALSE),"")</f>
        <v/>
      </c>
      <c r="AQ75" s="666">
        <f t="shared" ref="AQ75" si="222">ROUNDDOWN(AL75/$AL$6,2)</f>
        <v>0</v>
      </c>
      <c r="AR75" s="666">
        <f t="shared" ref="AR75" si="223">IF(AP75=1,"",AQ75)</f>
        <v>0</v>
      </c>
    </row>
    <row r="76" spans="1:44" ht="15.95" customHeight="1">
      <c r="A76" s="611"/>
      <c r="B76" s="1203" t="s">
        <v>1473</v>
      </c>
      <c r="C76" s="1189"/>
      <c r="D76" s="1191"/>
      <c r="E76" s="1193"/>
      <c r="F76" s="652" t="s">
        <v>1436</v>
      </c>
      <c r="G76" s="653"/>
      <c r="H76" s="654"/>
      <c r="I76" s="431"/>
      <c r="J76" s="431"/>
      <c r="K76" s="431"/>
      <c r="L76" s="431"/>
      <c r="M76" s="655"/>
      <c r="N76" s="653"/>
      <c r="O76" s="654"/>
      <c r="P76" s="431"/>
      <c r="Q76" s="431"/>
      <c r="R76" s="431"/>
      <c r="S76" s="431"/>
      <c r="T76" s="655"/>
      <c r="U76" s="653"/>
      <c r="V76" s="654"/>
      <c r="W76" s="431"/>
      <c r="X76" s="431"/>
      <c r="Y76" s="431"/>
      <c r="Z76" s="431"/>
      <c r="AA76" s="655"/>
      <c r="AB76" s="653"/>
      <c r="AC76" s="654"/>
      <c r="AD76" s="431"/>
      <c r="AE76" s="431"/>
      <c r="AF76" s="431"/>
      <c r="AG76" s="431"/>
      <c r="AH76" s="655"/>
      <c r="AI76" s="656"/>
      <c r="AJ76" s="431"/>
      <c r="AK76" s="431"/>
      <c r="AL76" s="657">
        <f t="shared" ref="AL76" si="224">SUM(G77:AK77)</f>
        <v>0</v>
      </c>
      <c r="AM76" s="658"/>
      <c r="AN76" s="607"/>
      <c r="AO76" s="608"/>
      <c r="AP76" s="658"/>
      <c r="AQ76" s="659"/>
      <c r="AR76" s="659"/>
    </row>
    <row r="77" spans="1:44" ht="15.95" customHeight="1">
      <c r="A77" s="611"/>
      <c r="B77" s="1203"/>
      <c r="C77" s="1204"/>
      <c r="D77" s="1205"/>
      <c r="E77" s="1206"/>
      <c r="F77" s="660" t="s">
        <v>1439</v>
      </c>
      <c r="G77" s="661" t="str">
        <f t="shared" ref="G77:AK77" si="225">IF(G76&lt;&gt;"",VLOOKUP(G76,$AC$197:$AL$221,9,FALSE),"")</f>
        <v/>
      </c>
      <c r="H77" s="662" t="str">
        <f t="shared" si="225"/>
        <v/>
      </c>
      <c r="I77" s="662" t="str">
        <f t="shared" si="225"/>
        <v/>
      </c>
      <c r="J77" s="662" t="str">
        <f t="shared" si="225"/>
        <v/>
      </c>
      <c r="K77" s="662" t="str">
        <f t="shared" si="225"/>
        <v/>
      </c>
      <c r="L77" s="662" t="str">
        <f t="shared" si="225"/>
        <v/>
      </c>
      <c r="M77" s="663" t="str">
        <f t="shared" si="225"/>
        <v/>
      </c>
      <c r="N77" s="661" t="str">
        <f t="shared" si="225"/>
        <v/>
      </c>
      <c r="O77" s="662" t="str">
        <f t="shared" si="225"/>
        <v/>
      </c>
      <c r="P77" s="662" t="str">
        <f t="shared" si="225"/>
        <v/>
      </c>
      <c r="Q77" s="662" t="str">
        <f t="shared" si="225"/>
        <v/>
      </c>
      <c r="R77" s="662" t="str">
        <f t="shared" si="225"/>
        <v/>
      </c>
      <c r="S77" s="662" t="str">
        <f t="shared" si="225"/>
        <v/>
      </c>
      <c r="T77" s="663" t="str">
        <f t="shared" si="225"/>
        <v/>
      </c>
      <c r="U77" s="661" t="str">
        <f t="shared" si="225"/>
        <v/>
      </c>
      <c r="V77" s="662" t="str">
        <f t="shared" si="225"/>
        <v/>
      </c>
      <c r="W77" s="662" t="str">
        <f t="shared" si="225"/>
        <v/>
      </c>
      <c r="X77" s="662" t="str">
        <f t="shared" si="225"/>
        <v/>
      </c>
      <c r="Y77" s="662" t="str">
        <f t="shared" si="225"/>
        <v/>
      </c>
      <c r="Z77" s="662" t="str">
        <f t="shared" si="225"/>
        <v/>
      </c>
      <c r="AA77" s="663" t="str">
        <f t="shared" si="225"/>
        <v/>
      </c>
      <c r="AB77" s="661" t="str">
        <f t="shared" si="225"/>
        <v/>
      </c>
      <c r="AC77" s="662" t="str">
        <f t="shared" si="225"/>
        <v/>
      </c>
      <c r="AD77" s="662" t="str">
        <f t="shared" si="225"/>
        <v/>
      </c>
      <c r="AE77" s="662" t="str">
        <f t="shared" si="225"/>
        <v/>
      </c>
      <c r="AF77" s="662" t="str">
        <f t="shared" si="225"/>
        <v/>
      </c>
      <c r="AG77" s="662" t="str">
        <f t="shared" si="225"/>
        <v/>
      </c>
      <c r="AH77" s="663" t="str">
        <f t="shared" si="225"/>
        <v/>
      </c>
      <c r="AI77" s="664" t="str">
        <f t="shared" si="225"/>
        <v/>
      </c>
      <c r="AJ77" s="662" t="str">
        <f t="shared" si="225"/>
        <v/>
      </c>
      <c r="AK77" s="662" t="str">
        <f t="shared" si="225"/>
        <v/>
      </c>
      <c r="AL77" s="665">
        <f t="shared" ref="AL77" si="226">SUM(G77:AH77)</f>
        <v>0</v>
      </c>
      <c r="AM77" s="666">
        <f t="shared" ref="AM77" si="227">AL77/4</f>
        <v>0</v>
      </c>
      <c r="AN77" s="667" t="str">
        <f t="shared" ref="AN77:AO77" si="228">IF(C76="","",C76)</f>
        <v/>
      </c>
      <c r="AO77" s="668" t="str">
        <f t="shared" si="228"/>
        <v/>
      </c>
      <c r="AP77" s="669" t="str">
        <f>IF(D76&lt;&gt;"",VLOOKUP(D76,$AU$2:$AV$6,2,FALSE),"")</f>
        <v/>
      </c>
      <c r="AQ77" s="666">
        <f t="shared" ref="AQ77" si="229">ROUNDDOWN(AL77/$AL$6,2)</f>
        <v>0</v>
      </c>
      <c r="AR77" s="666">
        <f t="shared" ref="AR77" si="230">IF(AP77=1,"",AQ77)</f>
        <v>0</v>
      </c>
    </row>
    <row r="78" spans="1:44" ht="15.95" hidden="1" customHeight="1">
      <c r="A78" s="611"/>
      <c r="B78" s="1203" t="s">
        <v>1474</v>
      </c>
      <c r="C78" s="1189"/>
      <c r="D78" s="1191"/>
      <c r="E78" s="1193"/>
      <c r="F78" s="652" t="s">
        <v>1436</v>
      </c>
      <c r="G78" s="653"/>
      <c r="H78" s="654"/>
      <c r="I78" s="431"/>
      <c r="J78" s="431"/>
      <c r="K78" s="431"/>
      <c r="L78" s="431"/>
      <c r="M78" s="655"/>
      <c r="N78" s="653"/>
      <c r="O78" s="654"/>
      <c r="P78" s="431"/>
      <c r="Q78" s="431"/>
      <c r="R78" s="431"/>
      <c r="S78" s="431"/>
      <c r="T78" s="655"/>
      <c r="U78" s="653"/>
      <c r="V78" s="654"/>
      <c r="W78" s="431"/>
      <c r="X78" s="431"/>
      <c r="Y78" s="431"/>
      <c r="Z78" s="431"/>
      <c r="AA78" s="655"/>
      <c r="AB78" s="653"/>
      <c r="AC78" s="654"/>
      <c r="AD78" s="431"/>
      <c r="AE78" s="431"/>
      <c r="AF78" s="431"/>
      <c r="AG78" s="431"/>
      <c r="AH78" s="655"/>
      <c r="AI78" s="670"/>
      <c r="AJ78" s="654"/>
      <c r="AK78" s="654"/>
      <c r="AL78" s="657">
        <f t="shared" ref="AL78" si="231">SUM(G79:AK79)</f>
        <v>0</v>
      </c>
      <c r="AM78" s="658"/>
      <c r="AN78" s="607"/>
      <c r="AO78" s="608"/>
      <c r="AP78" s="658"/>
      <c r="AQ78" s="659"/>
      <c r="AR78" s="659"/>
    </row>
    <row r="79" spans="1:44" ht="15.95" hidden="1" customHeight="1">
      <c r="A79" s="611"/>
      <c r="B79" s="1203"/>
      <c r="C79" s="1204"/>
      <c r="D79" s="1205"/>
      <c r="E79" s="1206"/>
      <c r="F79" s="660" t="s">
        <v>1439</v>
      </c>
      <c r="G79" s="661" t="str">
        <f t="shared" ref="G79:AK79" si="232">IF(G78&lt;&gt;"",VLOOKUP(G78,$AC$197:$AL$221,9,FALSE),"")</f>
        <v/>
      </c>
      <c r="H79" s="662" t="str">
        <f t="shared" si="232"/>
        <v/>
      </c>
      <c r="I79" s="662" t="str">
        <f t="shared" si="232"/>
        <v/>
      </c>
      <c r="J79" s="662" t="str">
        <f t="shared" si="232"/>
        <v/>
      </c>
      <c r="K79" s="662" t="str">
        <f t="shared" si="232"/>
        <v/>
      </c>
      <c r="L79" s="662" t="str">
        <f t="shared" si="232"/>
        <v/>
      </c>
      <c r="M79" s="663" t="str">
        <f t="shared" si="232"/>
        <v/>
      </c>
      <c r="N79" s="661" t="str">
        <f t="shared" si="232"/>
        <v/>
      </c>
      <c r="O79" s="662" t="str">
        <f t="shared" si="232"/>
        <v/>
      </c>
      <c r="P79" s="662" t="str">
        <f t="shared" si="232"/>
        <v/>
      </c>
      <c r="Q79" s="662" t="str">
        <f t="shared" si="232"/>
        <v/>
      </c>
      <c r="R79" s="662" t="str">
        <f t="shared" si="232"/>
        <v/>
      </c>
      <c r="S79" s="662" t="str">
        <f t="shared" si="232"/>
        <v/>
      </c>
      <c r="T79" s="663" t="str">
        <f t="shared" si="232"/>
        <v/>
      </c>
      <c r="U79" s="661" t="str">
        <f t="shared" si="232"/>
        <v/>
      </c>
      <c r="V79" s="662" t="str">
        <f t="shared" si="232"/>
        <v/>
      </c>
      <c r="W79" s="662" t="str">
        <f t="shared" si="232"/>
        <v/>
      </c>
      <c r="X79" s="662" t="str">
        <f t="shared" si="232"/>
        <v/>
      </c>
      <c r="Y79" s="662" t="str">
        <f t="shared" si="232"/>
        <v/>
      </c>
      <c r="Z79" s="662" t="str">
        <f t="shared" si="232"/>
        <v/>
      </c>
      <c r="AA79" s="663" t="str">
        <f t="shared" si="232"/>
        <v/>
      </c>
      <c r="AB79" s="661" t="str">
        <f t="shared" si="232"/>
        <v/>
      </c>
      <c r="AC79" s="662" t="str">
        <f t="shared" si="232"/>
        <v/>
      </c>
      <c r="AD79" s="662" t="str">
        <f t="shared" si="232"/>
        <v/>
      </c>
      <c r="AE79" s="662" t="str">
        <f t="shared" si="232"/>
        <v/>
      </c>
      <c r="AF79" s="662" t="str">
        <f t="shared" si="232"/>
        <v/>
      </c>
      <c r="AG79" s="662" t="str">
        <f t="shared" si="232"/>
        <v/>
      </c>
      <c r="AH79" s="663" t="str">
        <f t="shared" si="232"/>
        <v/>
      </c>
      <c r="AI79" s="664" t="str">
        <f t="shared" si="232"/>
        <v/>
      </c>
      <c r="AJ79" s="662" t="str">
        <f t="shared" si="232"/>
        <v/>
      </c>
      <c r="AK79" s="662" t="str">
        <f t="shared" si="232"/>
        <v/>
      </c>
      <c r="AL79" s="665">
        <f t="shared" ref="AL79" si="233">SUM(G79:AH79)</f>
        <v>0</v>
      </c>
      <c r="AM79" s="666">
        <f t="shared" ref="AM79" si="234">AL79/4</f>
        <v>0</v>
      </c>
      <c r="AN79" s="667" t="str">
        <f t="shared" ref="AN79:AO79" si="235">IF(C78="","",C78)</f>
        <v/>
      </c>
      <c r="AO79" s="668" t="str">
        <f t="shared" si="235"/>
        <v/>
      </c>
      <c r="AP79" s="669" t="str">
        <f>IF(D78&lt;&gt;"",VLOOKUP(D78,$AU$2:$AV$6,2,FALSE),"")</f>
        <v/>
      </c>
      <c r="AQ79" s="666">
        <f t="shared" ref="AQ79" si="236">ROUNDDOWN(AL79/$AL$6,2)</f>
        <v>0</v>
      </c>
      <c r="AR79" s="666">
        <f t="shared" ref="AR79" si="237">IF(AP79=1,"",AQ79)</f>
        <v>0</v>
      </c>
    </row>
    <row r="80" spans="1:44" ht="15.95" hidden="1" customHeight="1">
      <c r="A80" s="611"/>
      <c r="B80" s="1203" t="s">
        <v>1475</v>
      </c>
      <c r="C80" s="1189"/>
      <c r="D80" s="1191"/>
      <c r="E80" s="1193"/>
      <c r="F80" s="652" t="s">
        <v>1436</v>
      </c>
      <c r="G80" s="653"/>
      <c r="H80" s="654"/>
      <c r="I80" s="431"/>
      <c r="J80" s="431"/>
      <c r="K80" s="431"/>
      <c r="L80" s="431"/>
      <c r="M80" s="655"/>
      <c r="N80" s="653"/>
      <c r="O80" s="654"/>
      <c r="P80" s="431"/>
      <c r="Q80" s="431"/>
      <c r="R80" s="431"/>
      <c r="S80" s="431"/>
      <c r="T80" s="655"/>
      <c r="U80" s="653"/>
      <c r="V80" s="654"/>
      <c r="W80" s="431"/>
      <c r="X80" s="431"/>
      <c r="Y80" s="431"/>
      <c r="Z80" s="431"/>
      <c r="AA80" s="655"/>
      <c r="AB80" s="653"/>
      <c r="AC80" s="654"/>
      <c r="AD80" s="431"/>
      <c r="AE80" s="431"/>
      <c r="AF80" s="431"/>
      <c r="AG80" s="431"/>
      <c r="AH80" s="655"/>
      <c r="AI80" s="670"/>
      <c r="AJ80" s="654"/>
      <c r="AK80" s="654"/>
      <c r="AL80" s="657">
        <f t="shared" ref="AL80" si="238">SUM(G81:AK81)</f>
        <v>0</v>
      </c>
      <c r="AM80" s="658"/>
      <c r="AN80" s="607"/>
      <c r="AO80" s="608"/>
      <c r="AP80" s="658"/>
      <c r="AQ80" s="659"/>
      <c r="AR80" s="659"/>
    </row>
    <row r="81" spans="1:44" ht="15.95" hidden="1" customHeight="1">
      <c r="A81" s="611"/>
      <c r="B81" s="1203"/>
      <c r="C81" s="1204"/>
      <c r="D81" s="1205"/>
      <c r="E81" s="1206"/>
      <c r="F81" s="660" t="s">
        <v>1439</v>
      </c>
      <c r="G81" s="661" t="str">
        <f t="shared" ref="G81:AK81" si="239">IF(G80&lt;&gt;"",VLOOKUP(G80,$AC$197:$AL$221,9,FALSE),"")</f>
        <v/>
      </c>
      <c r="H81" s="662" t="str">
        <f t="shared" si="239"/>
        <v/>
      </c>
      <c r="I81" s="662" t="str">
        <f t="shared" si="239"/>
        <v/>
      </c>
      <c r="J81" s="662" t="str">
        <f t="shared" si="239"/>
        <v/>
      </c>
      <c r="K81" s="662" t="str">
        <f t="shared" si="239"/>
        <v/>
      </c>
      <c r="L81" s="662" t="str">
        <f t="shared" si="239"/>
        <v/>
      </c>
      <c r="M81" s="663" t="str">
        <f t="shared" si="239"/>
        <v/>
      </c>
      <c r="N81" s="661" t="str">
        <f t="shared" si="239"/>
        <v/>
      </c>
      <c r="O81" s="662" t="str">
        <f t="shared" si="239"/>
        <v/>
      </c>
      <c r="P81" s="662" t="str">
        <f t="shared" si="239"/>
        <v/>
      </c>
      <c r="Q81" s="662" t="str">
        <f t="shared" si="239"/>
        <v/>
      </c>
      <c r="R81" s="662" t="str">
        <f t="shared" si="239"/>
        <v/>
      </c>
      <c r="S81" s="662" t="str">
        <f t="shared" si="239"/>
        <v/>
      </c>
      <c r="T81" s="663" t="str">
        <f t="shared" si="239"/>
        <v/>
      </c>
      <c r="U81" s="661" t="str">
        <f t="shared" si="239"/>
        <v/>
      </c>
      <c r="V81" s="662" t="str">
        <f t="shared" si="239"/>
        <v/>
      </c>
      <c r="W81" s="662" t="str">
        <f t="shared" si="239"/>
        <v/>
      </c>
      <c r="X81" s="662" t="str">
        <f t="shared" si="239"/>
        <v/>
      </c>
      <c r="Y81" s="662" t="str">
        <f t="shared" si="239"/>
        <v/>
      </c>
      <c r="Z81" s="662" t="str">
        <f t="shared" si="239"/>
        <v/>
      </c>
      <c r="AA81" s="663" t="str">
        <f t="shared" si="239"/>
        <v/>
      </c>
      <c r="AB81" s="661" t="str">
        <f t="shared" si="239"/>
        <v/>
      </c>
      <c r="AC81" s="662" t="str">
        <f t="shared" si="239"/>
        <v/>
      </c>
      <c r="AD81" s="662" t="str">
        <f t="shared" si="239"/>
        <v/>
      </c>
      <c r="AE81" s="662" t="str">
        <f t="shared" si="239"/>
        <v/>
      </c>
      <c r="AF81" s="662" t="str">
        <f t="shared" si="239"/>
        <v/>
      </c>
      <c r="AG81" s="662" t="str">
        <f t="shared" si="239"/>
        <v/>
      </c>
      <c r="AH81" s="663" t="str">
        <f t="shared" si="239"/>
        <v/>
      </c>
      <c r="AI81" s="664" t="str">
        <f t="shared" si="239"/>
        <v/>
      </c>
      <c r="AJ81" s="662" t="str">
        <f t="shared" si="239"/>
        <v/>
      </c>
      <c r="AK81" s="662" t="str">
        <f t="shared" si="239"/>
        <v/>
      </c>
      <c r="AL81" s="665">
        <f t="shared" ref="AL81" si="240">SUM(G81:AH81)</f>
        <v>0</v>
      </c>
      <c r="AM81" s="666">
        <f t="shared" ref="AM81" si="241">AL81/4</f>
        <v>0</v>
      </c>
      <c r="AN81" s="667" t="str">
        <f t="shared" ref="AN81:AO81" si="242">IF(C80="","",C80)</f>
        <v/>
      </c>
      <c r="AO81" s="668" t="str">
        <f t="shared" si="242"/>
        <v/>
      </c>
      <c r="AP81" s="669" t="str">
        <f>IF(D80&lt;&gt;"",VLOOKUP(D80,$AU$2:$AV$6,2,FALSE),"")</f>
        <v/>
      </c>
      <c r="AQ81" s="666">
        <f t="shared" ref="AQ81" si="243">ROUNDDOWN(AL81/$AL$6,2)</f>
        <v>0</v>
      </c>
      <c r="AR81" s="666">
        <f t="shared" ref="AR81" si="244">IF(AP81=1,"",AQ81)</f>
        <v>0</v>
      </c>
    </row>
    <row r="82" spans="1:44" ht="15.95" hidden="1" customHeight="1">
      <c r="A82" s="611"/>
      <c r="B82" s="1203" t="s">
        <v>1476</v>
      </c>
      <c r="C82" s="1189"/>
      <c r="D82" s="1191"/>
      <c r="E82" s="1193"/>
      <c r="F82" s="652" t="s">
        <v>1436</v>
      </c>
      <c r="G82" s="653"/>
      <c r="H82" s="654"/>
      <c r="I82" s="431"/>
      <c r="J82" s="431"/>
      <c r="K82" s="431"/>
      <c r="L82" s="431"/>
      <c r="M82" s="655"/>
      <c r="N82" s="653"/>
      <c r="O82" s="654"/>
      <c r="P82" s="431"/>
      <c r="Q82" s="431"/>
      <c r="R82" s="431"/>
      <c r="S82" s="431"/>
      <c r="T82" s="655"/>
      <c r="U82" s="653"/>
      <c r="V82" s="654"/>
      <c r="W82" s="431"/>
      <c r="X82" s="431"/>
      <c r="Y82" s="431"/>
      <c r="Z82" s="431"/>
      <c r="AA82" s="655"/>
      <c r="AB82" s="653"/>
      <c r="AC82" s="654"/>
      <c r="AD82" s="431"/>
      <c r="AE82" s="431"/>
      <c r="AF82" s="431"/>
      <c r="AG82" s="431"/>
      <c r="AH82" s="655"/>
      <c r="AI82" s="656"/>
      <c r="AJ82" s="431"/>
      <c r="AK82" s="431"/>
      <c r="AL82" s="657">
        <f t="shared" ref="AL82" si="245">SUM(G83:AK83)</f>
        <v>0</v>
      </c>
      <c r="AM82" s="658"/>
      <c r="AN82" s="607"/>
      <c r="AO82" s="608"/>
      <c r="AP82" s="658"/>
      <c r="AQ82" s="659"/>
      <c r="AR82" s="659"/>
    </row>
    <row r="83" spans="1:44" ht="15.95" hidden="1" customHeight="1">
      <c r="A83" s="611"/>
      <c r="B83" s="1203"/>
      <c r="C83" s="1204"/>
      <c r="D83" s="1205"/>
      <c r="E83" s="1206"/>
      <c r="F83" s="660" t="s">
        <v>1439</v>
      </c>
      <c r="G83" s="661" t="str">
        <f t="shared" ref="G83:AK83" si="246">IF(G82&lt;&gt;"",VLOOKUP(G82,$AC$197:$AL$221,9,FALSE),"")</f>
        <v/>
      </c>
      <c r="H83" s="662" t="str">
        <f t="shared" si="246"/>
        <v/>
      </c>
      <c r="I83" s="662" t="str">
        <f t="shared" si="246"/>
        <v/>
      </c>
      <c r="J83" s="662" t="str">
        <f t="shared" si="246"/>
        <v/>
      </c>
      <c r="K83" s="662" t="str">
        <f t="shared" si="246"/>
        <v/>
      </c>
      <c r="L83" s="662" t="str">
        <f t="shared" si="246"/>
        <v/>
      </c>
      <c r="M83" s="663" t="str">
        <f t="shared" si="246"/>
        <v/>
      </c>
      <c r="N83" s="661" t="str">
        <f t="shared" si="246"/>
        <v/>
      </c>
      <c r="O83" s="662" t="str">
        <f t="shared" si="246"/>
        <v/>
      </c>
      <c r="P83" s="662" t="str">
        <f t="shared" si="246"/>
        <v/>
      </c>
      <c r="Q83" s="662" t="str">
        <f t="shared" si="246"/>
        <v/>
      </c>
      <c r="R83" s="662" t="str">
        <f t="shared" si="246"/>
        <v/>
      </c>
      <c r="S83" s="662" t="str">
        <f t="shared" si="246"/>
        <v/>
      </c>
      <c r="T83" s="663" t="str">
        <f t="shared" si="246"/>
        <v/>
      </c>
      <c r="U83" s="661" t="str">
        <f t="shared" si="246"/>
        <v/>
      </c>
      <c r="V83" s="662" t="str">
        <f t="shared" si="246"/>
        <v/>
      </c>
      <c r="W83" s="662" t="str">
        <f t="shared" si="246"/>
        <v/>
      </c>
      <c r="X83" s="662" t="str">
        <f t="shared" si="246"/>
        <v/>
      </c>
      <c r="Y83" s="662" t="str">
        <f t="shared" si="246"/>
        <v/>
      </c>
      <c r="Z83" s="662" t="str">
        <f t="shared" si="246"/>
        <v/>
      </c>
      <c r="AA83" s="663" t="str">
        <f t="shared" si="246"/>
        <v/>
      </c>
      <c r="AB83" s="661" t="str">
        <f t="shared" si="246"/>
        <v/>
      </c>
      <c r="AC83" s="662" t="str">
        <f t="shared" si="246"/>
        <v/>
      </c>
      <c r="AD83" s="662" t="str">
        <f t="shared" si="246"/>
        <v/>
      </c>
      <c r="AE83" s="662" t="str">
        <f t="shared" si="246"/>
        <v/>
      </c>
      <c r="AF83" s="662" t="str">
        <f t="shared" si="246"/>
        <v/>
      </c>
      <c r="AG83" s="662" t="str">
        <f t="shared" si="246"/>
        <v/>
      </c>
      <c r="AH83" s="663" t="str">
        <f t="shared" si="246"/>
        <v/>
      </c>
      <c r="AI83" s="664" t="str">
        <f t="shared" si="246"/>
        <v/>
      </c>
      <c r="AJ83" s="662" t="str">
        <f t="shared" si="246"/>
        <v/>
      </c>
      <c r="AK83" s="662" t="str">
        <f t="shared" si="246"/>
        <v/>
      </c>
      <c r="AL83" s="665">
        <f t="shared" ref="AL83" si="247">SUM(G83:AH83)</f>
        <v>0</v>
      </c>
      <c r="AM83" s="666">
        <f t="shared" ref="AM83" si="248">AL83/4</f>
        <v>0</v>
      </c>
      <c r="AN83" s="667" t="str">
        <f t="shared" ref="AN83:AO83" si="249">IF(C82="","",C82)</f>
        <v/>
      </c>
      <c r="AO83" s="668" t="str">
        <f t="shared" si="249"/>
        <v/>
      </c>
      <c r="AP83" s="669" t="str">
        <f>IF(D82&lt;&gt;"",VLOOKUP(D82,$AU$2:$AV$6,2,FALSE),"")</f>
        <v/>
      </c>
      <c r="AQ83" s="666">
        <f t="shared" ref="AQ83" si="250">ROUNDDOWN(AL83/$AL$6,2)</f>
        <v>0</v>
      </c>
      <c r="AR83" s="666">
        <f t="shared" ref="AR83" si="251">IF(AP83=1,"",AQ83)</f>
        <v>0</v>
      </c>
    </row>
    <row r="84" spans="1:44" ht="15.95" hidden="1" customHeight="1">
      <c r="A84" s="611"/>
      <c r="B84" s="1203" t="s">
        <v>1477</v>
      </c>
      <c r="C84" s="1189"/>
      <c r="D84" s="1191"/>
      <c r="E84" s="1193"/>
      <c r="F84" s="652" t="s">
        <v>1436</v>
      </c>
      <c r="G84" s="653"/>
      <c r="H84" s="654"/>
      <c r="I84" s="431"/>
      <c r="J84" s="431"/>
      <c r="K84" s="431"/>
      <c r="L84" s="431"/>
      <c r="M84" s="655"/>
      <c r="N84" s="653"/>
      <c r="O84" s="654"/>
      <c r="P84" s="431"/>
      <c r="Q84" s="431"/>
      <c r="R84" s="431"/>
      <c r="S84" s="431"/>
      <c r="T84" s="655"/>
      <c r="U84" s="653"/>
      <c r="V84" s="654"/>
      <c r="W84" s="431"/>
      <c r="X84" s="431"/>
      <c r="Y84" s="431"/>
      <c r="Z84" s="431"/>
      <c r="AA84" s="655"/>
      <c r="AB84" s="653"/>
      <c r="AC84" s="654"/>
      <c r="AD84" s="431"/>
      <c r="AE84" s="431"/>
      <c r="AF84" s="431"/>
      <c r="AG84" s="431"/>
      <c r="AH84" s="655"/>
      <c r="AI84" s="656"/>
      <c r="AJ84" s="431"/>
      <c r="AK84" s="431"/>
      <c r="AL84" s="657">
        <f t="shared" ref="AL84" si="252">SUM(G85:AK85)</f>
        <v>0</v>
      </c>
      <c r="AM84" s="658"/>
      <c r="AN84" s="607"/>
      <c r="AO84" s="608"/>
      <c r="AP84" s="658"/>
      <c r="AQ84" s="659"/>
      <c r="AR84" s="659"/>
    </row>
    <row r="85" spans="1:44" ht="15.95" hidden="1" customHeight="1">
      <c r="A85" s="611"/>
      <c r="B85" s="1203"/>
      <c r="C85" s="1204"/>
      <c r="D85" s="1205"/>
      <c r="E85" s="1206"/>
      <c r="F85" s="660" t="s">
        <v>1439</v>
      </c>
      <c r="G85" s="661" t="str">
        <f t="shared" ref="G85:AK85" si="253">IF(G84&lt;&gt;"",VLOOKUP(G84,$AC$197:$AL$221,9,FALSE),"")</f>
        <v/>
      </c>
      <c r="H85" s="662" t="str">
        <f t="shared" si="253"/>
        <v/>
      </c>
      <c r="I85" s="662" t="str">
        <f t="shared" si="253"/>
        <v/>
      </c>
      <c r="J85" s="662" t="str">
        <f t="shared" si="253"/>
        <v/>
      </c>
      <c r="K85" s="662" t="str">
        <f t="shared" si="253"/>
        <v/>
      </c>
      <c r="L85" s="662" t="str">
        <f t="shared" si="253"/>
        <v/>
      </c>
      <c r="M85" s="663" t="str">
        <f t="shared" si="253"/>
        <v/>
      </c>
      <c r="N85" s="661" t="str">
        <f t="shared" si="253"/>
        <v/>
      </c>
      <c r="O85" s="662" t="str">
        <f t="shared" si="253"/>
        <v/>
      </c>
      <c r="P85" s="662" t="str">
        <f t="shared" si="253"/>
        <v/>
      </c>
      <c r="Q85" s="662" t="str">
        <f t="shared" si="253"/>
        <v/>
      </c>
      <c r="R85" s="662" t="str">
        <f t="shared" si="253"/>
        <v/>
      </c>
      <c r="S85" s="662" t="str">
        <f t="shared" si="253"/>
        <v/>
      </c>
      <c r="T85" s="663" t="str">
        <f t="shared" si="253"/>
        <v/>
      </c>
      <c r="U85" s="661" t="str">
        <f t="shared" si="253"/>
        <v/>
      </c>
      <c r="V85" s="662" t="str">
        <f t="shared" si="253"/>
        <v/>
      </c>
      <c r="W85" s="662" t="str">
        <f t="shared" si="253"/>
        <v/>
      </c>
      <c r="X85" s="662" t="str">
        <f t="shared" si="253"/>
        <v/>
      </c>
      <c r="Y85" s="662" t="str">
        <f t="shared" si="253"/>
        <v/>
      </c>
      <c r="Z85" s="662" t="str">
        <f t="shared" si="253"/>
        <v/>
      </c>
      <c r="AA85" s="663" t="str">
        <f t="shared" si="253"/>
        <v/>
      </c>
      <c r="AB85" s="661" t="str">
        <f t="shared" si="253"/>
        <v/>
      </c>
      <c r="AC85" s="662" t="str">
        <f t="shared" si="253"/>
        <v/>
      </c>
      <c r="AD85" s="662" t="str">
        <f t="shared" si="253"/>
        <v/>
      </c>
      <c r="AE85" s="662" t="str">
        <f t="shared" si="253"/>
        <v/>
      </c>
      <c r="AF85" s="662" t="str">
        <f t="shared" si="253"/>
        <v/>
      </c>
      <c r="AG85" s="662" t="str">
        <f t="shared" si="253"/>
        <v/>
      </c>
      <c r="AH85" s="663" t="str">
        <f t="shared" si="253"/>
        <v/>
      </c>
      <c r="AI85" s="664" t="str">
        <f t="shared" si="253"/>
        <v/>
      </c>
      <c r="AJ85" s="662" t="str">
        <f t="shared" si="253"/>
        <v/>
      </c>
      <c r="AK85" s="662" t="str">
        <f t="shared" si="253"/>
        <v/>
      </c>
      <c r="AL85" s="665">
        <f t="shared" ref="AL85" si="254">SUM(G85:AH85)</f>
        <v>0</v>
      </c>
      <c r="AM85" s="666">
        <f t="shared" ref="AM85" si="255">AL85/4</f>
        <v>0</v>
      </c>
      <c r="AN85" s="667" t="str">
        <f t="shared" ref="AN85:AO85" si="256">IF(C84="","",C84)</f>
        <v/>
      </c>
      <c r="AO85" s="668" t="str">
        <f t="shared" si="256"/>
        <v/>
      </c>
      <c r="AP85" s="669" t="str">
        <f>IF(D84&lt;&gt;"",VLOOKUP(D84,$AU$2:$AV$6,2,FALSE),"")</f>
        <v/>
      </c>
      <c r="AQ85" s="666">
        <f t="shared" ref="AQ85" si="257">ROUNDDOWN(AL85/$AL$6,2)</f>
        <v>0</v>
      </c>
      <c r="AR85" s="666">
        <f t="shared" ref="AR85" si="258">IF(AP85=1,"",AQ85)</f>
        <v>0</v>
      </c>
    </row>
    <row r="86" spans="1:44" ht="15.95" hidden="1" customHeight="1">
      <c r="A86" s="611"/>
      <c r="B86" s="1203" t="s">
        <v>1478</v>
      </c>
      <c r="C86" s="1189"/>
      <c r="D86" s="1191"/>
      <c r="E86" s="1193"/>
      <c r="F86" s="652" t="s">
        <v>1436</v>
      </c>
      <c r="G86" s="653"/>
      <c r="H86" s="654"/>
      <c r="I86" s="431"/>
      <c r="J86" s="431"/>
      <c r="K86" s="431"/>
      <c r="L86" s="431"/>
      <c r="M86" s="655"/>
      <c r="N86" s="653"/>
      <c r="O86" s="654"/>
      <c r="P86" s="431"/>
      <c r="Q86" s="431"/>
      <c r="R86" s="431"/>
      <c r="S86" s="431"/>
      <c r="T86" s="655"/>
      <c r="U86" s="653"/>
      <c r="V86" s="654"/>
      <c r="W86" s="431"/>
      <c r="X86" s="431"/>
      <c r="Y86" s="431"/>
      <c r="Z86" s="431"/>
      <c r="AA86" s="655"/>
      <c r="AB86" s="653"/>
      <c r="AC86" s="654"/>
      <c r="AD86" s="431"/>
      <c r="AE86" s="431"/>
      <c r="AF86" s="431"/>
      <c r="AG86" s="431"/>
      <c r="AH86" s="655"/>
      <c r="AI86" s="670"/>
      <c r="AJ86" s="654"/>
      <c r="AK86" s="654"/>
      <c r="AL86" s="657">
        <f t="shared" ref="AL86" si="259">SUM(G87:AK87)</f>
        <v>0</v>
      </c>
      <c r="AM86" s="658"/>
      <c r="AN86" s="607"/>
      <c r="AO86" s="608"/>
      <c r="AP86" s="658"/>
      <c r="AQ86" s="659"/>
      <c r="AR86" s="659"/>
    </row>
    <row r="87" spans="1:44" ht="15.95" hidden="1" customHeight="1">
      <c r="A87" s="611"/>
      <c r="B87" s="1203"/>
      <c r="C87" s="1204"/>
      <c r="D87" s="1205"/>
      <c r="E87" s="1206"/>
      <c r="F87" s="660" t="s">
        <v>1439</v>
      </c>
      <c r="G87" s="661" t="str">
        <f t="shared" ref="G87:AK87" si="260">IF(G86&lt;&gt;"",VLOOKUP(G86,$AC$197:$AL$221,9,FALSE),"")</f>
        <v/>
      </c>
      <c r="H87" s="662" t="str">
        <f t="shared" si="260"/>
        <v/>
      </c>
      <c r="I87" s="662" t="str">
        <f t="shared" si="260"/>
        <v/>
      </c>
      <c r="J87" s="662" t="str">
        <f t="shared" si="260"/>
        <v/>
      </c>
      <c r="K87" s="662" t="str">
        <f t="shared" si="260"/>
        <v/>
      </c>
      <c r="L87" s="662" t="str">
        <f t="shared" si="260"/>
        <v/>
      </c>
      <c r="M87" s="663" t="str">
        <f t="shared" si="260"/>
        <v/>
      </c>
      <c r="N87" s="661" t="str">
        <f t="shared" si="260"/>
        <v/>
      </c>
      <c r="O87" s="662" t="str">
        <f t="shared" si="260"/>
        <v/>
      </c>
      <c r="P87" s="662" t="str">
        <f t="shared" si="260"/>
        <v/>
      </c>
      <c r="Q87" s="662" t="str">
        <f t="shared" si="260"/>
        <v/>
      </c>
      <c r="R87" s="662" t="str">
        <f t="shared" si="260"/>
        <v/>
      </c>
      <c r="S87" s="662" t="str">
        <f t="shared" si="260"/>
        <v/>
      </c>
      <c r="T87" s="663" t="str">
        <f t="shared" si="260"/>
        <v/>
      </c>
      <c r="U87" s="661" t="str">
        <f t="shared" si="260"/>
        <v/>
      </c>
      <c r="V87" s="662" t="str">
        <f t="shared" si="260"/>
        <v/>
      </c>
      <c r="W87" s="662" t="str">
        <f t="shared" si="260"/>
        <v/>
      </c>
      <c r="X87" s="662" t="str">
        <f t="shared" si="260"/>
        <v/>
      </c>
      <c r="Y87" s="662" t="str">
        <f t="shared" si="260"/>
        <v/>
      </c>
      <c r="Z87" s="662" t="str">
        <f t="shared" si="260"/>
        <v/>
      </c>
      <c r="AA87" s="663" t="str">
        <f t="shared" si="260"/>
        <v/>
      </c>
      <c r="AB87" s="661" t="str">
        <f t="shared" si="260"/>
        <v/>
      </c>
      <c r="AC87" s="662" t="str">
        <f t="shared" si="260"/>
        <v/>
      </c>
      <c r="AD87" s="662" t="str">
        <f t="shared" si="260"/>
        <v/>
      </c>
      <c r="AE87" s="662" t="str">
        <f t="shared" si="260"/>
        <v/>
      </c>
      <c r="AF87" s="662" t="str">
        <f t="shared" si="260"/>
        <v/>
      </c>
      <c r="AG87" s="662" t="str">
        <f t="shared" si="260"/>
        <v/>
      </c>
      <c r="AH87" s="663" t="str">
        <f t="shared" si="260"/>
        <v/>
      </c>
      <c r="AI87" s="664" t="str">
        <f t="shared" si="260"/>
        <v/>
      </c>
      <c r="AJ87" s="662" t="str">
        <f t="shared" si="260"/>
        <v/>
      </c>
      <c r="AK87" s="662" t="str">
        <f t="shared" si="260"/>
        <v/>
      </c>
      <c r="AL87" s="665">
        <f t="shared" ref="AL87" si="261">SUM(G87:AH87)</f>
        <v>0</v>
      </c>
      <c r="AM87" s="666">
        <f t="shared" ref="AM87" si="262">AL87/4</f>
        <v>0</v>
      </c>
      <c r="AN87" s="667" t="str">
        <f t="shared" ref="AN87:AO87" si="263">IF(C86="","",C86)</f>
        <v/>
      </c>
      <c r="AO87" s="668" t="str">
        <f t="shared" si="263"/>
        <v/>
      </c>
      <c r="AP87" s="669" t="str">
        <f>IF(D86&lt;&gt;"",VLOOKUP(D86,$AU$2:$AV$6,2,FALSE),"")</f>
        <v/>
      </c>
      <c r="AQ87" s="666">
        <f t="shared" ref="AQ87" si="264">ROUNDDOWN(AL87/$AL$6,2)</f>
        <v>0</v>
      </c>
      <c r="AR87" s="666">
        <f t="shared" ref="AR87" si="265">IF(AP87=1,"",AQ87)</f>
        <v>0</v>
      </c>
    </row>
    <row r="88" spans="1:44" ht="15.95" hidden="1" customHeight="1">
      <c r="A88" s="611"/>
      <c r="B88" s="1203" t="s">
        <v>1479</v>
      </c>
      <c r="C88" s="1189"/>
      <c r="D88" s="1191"/>
      <c r="E88" s="1193"/>
      <c r="F88" s="652" t="s">
        <v>1436</v>
      </c>
      <c r="G88" s="653"/>
      <c r="H88" s="654"/>
      <c r="I88" s="431"/>
      <c r="J88" s="431"/>
      <c r="K88" s="431"/>
      <c r="L88" s="431"/>
      <c r="M88" s="655"/>
      <c r="N88" s="653"/>
      <c r="O88" s="654"/>
      <c r="P88" s="431"/>
      <c r="Q88" s="431"/>
      <c r="R88" s="431"/>
      <c r="S88" s="431"/>
      <c r="T88" s="655"/>
      <c r="U88" s="653"/>
      <c r="V88" s="654"/>
      <c r="W88" s="431"/>
      <c r="X88" s="431"/>
      <c r="Y88" s="431"/>
      <c r="Z88" s="431"/>
      <c r="AA88" s="655"/>
      <c r="AB88" s="653"/>
      <c r="AC88" s="654"/>
      <c r="AD88" s="431"/>
      <c r="AE88" s="431"/>
      <c r="AF88" s="431"/>
      <c r="AG88" s="431"/>
      <c r="AH88" s="655"/>
      <c r="AI88" s="670"/>
      <c r="AJ88" s="654"/>
      <c r="AK88" s="654"/>
      <c r="AL88" s="657">
        <f t="shared" ref="AL88" si="266">SUM(G89:AK89)</f>
        <v>0</v>
      </c>
      <c r="AM88" s="658"/>
      <c r="AN88" s="607"/>
      <c r="AO88" s="608"/>
      <c r="AP88" s="658"/>
      <c r="AQ88" s="659"/>
      <c r="AR88" s="659"/>
    </row>
    <row r="89" spans="1:44" ht="15.95" hidden="1" customHeight="1">
      <c r="A89" s="611"/>
      <c r="B89" s="1203"/>
      <c r="C89" s="1204"/>
      <c r="D89" s="1205"/>
      <c r="E89" s="1206"/>
      <c r="F89" s="660" t="s">
        <v>1439</v>
      </c>
      <c r="G89" s="661" t="str">
        <f t="shared" ref="G89:AK89" si="267">IF(G88&lt;&gt;"",VLOOKUP(G88,$AC$197:$AL$221,9,FALSE),"")</f>
        <v/>
      </c>
      <c r="H89" s="662" t="str">
        <f t="shared" si="267"/>
        <v/>
      </c>
      <c r="I89" s="662" t="str">
        <f t="shared" si="267"/>
        <v/>
      </c>
      <c r="J89" s="662" t="str">
        <f t="shared" si="267"/>
        <v/>
      </c>
      <c r="K89" s="662" t="str">
        <f t="shared" si="267"/>
        <v/>
      </c>
      <c r="L89" s="662" t="str">
        <f t="shared" si="267"/>
        <v/>
      </c>
      <c r="M89" s="663" t="str">
        <f t="shared" si="267"/>
        <v/>
      </c>
      <c r="N89" s="661" t="str">
        <f t="shared" si="267"/>
        <v/>
      </c>
      <c r="O89" s="662" t="str">
        <f t="shared" si="267"/>
        <v/>
      </c>
      <c r="P89" s="662" t="str">
        <f t="shared" si="267"/>
        <v/>
      </c>
      <c r="Q89" s="662" t="str">
        <f t="shared" si="267"/>
        <v/>
      </c>
      <c r="R89" s="662" t="str">
        <f t="shared" si="267"/>
        <v/>
      </c>
      <c r="S89" s="662" t="str">
        <f t="shared" si="267"/>
        <v/>
      </c>
      <c r="T89" s="663" t="str">
        <f t="shared" si="267"/>
        <v/>
      </c>
      <c r="U89" s="661" t="str">
        <f t="shared" si="267"/>
        <v/>
      </c>
      <c r="V89" s="662" t="str">
        <f t="shared" si="267"/>
        <v/>
      </c>
      <c r="W89" s="662" t="str">
        <f t="shared" si="267"/>
        <v/>
      </c>
      <c r="X89" s="662" t="str">
        <f t="shared" si="267"/>
        <v/>
      </c>
      <c r="Y89" s="662" t="str">
        <f t="shared" si="267"/>
        <v/>
      </c>
      <c r="Z89" s="662" t="str">
        <f t="shared" si="267"/>
        <v/>
      </c>
      <c r="AA89" s="663" t="str">
        <f t="shared" si="267"/>
        <v/>
      </c>
      <c r="AB89" s="661" t="str">
        <f t="shared" si="267"/>
        <v/>
      </c>
      <c r="AC89" s="662" t="str">
        <f t="shared" si="267"/>
        <v/>
      </c>
      <c r="AD89" s="662" t="str">
        <f t="shared" si="267"/>
        <v/>
      </c>
      <c r="AE89" s="662" t="str">
        <f t="shared" si="267"/>
        <v/>
      </c>
      <c r="AF89" s="662" t="str">
        <f t="shared" si="267"/>
        <v/>
      </c>
      <c r="AG89" s="662" t="str">
        <f t="shared" si="267"/>
        <v/>
      </c>
      <c r="AH89" s="663" t="str">
        <f t="shared" si="267"/>
        <v/>
      </c>
      <c r="AI89" s="664" t="str">
        <f t="shared" si="267"/>
        <v/>
      </c>
      <c r="AJ89" s="662" t="str">
        <f t="shared" si="267"/>
        <v/>
      </c>
      <c r="AK89" s="662" t="str">
        <f t="shared" si="267"/>
        <v/>
      </c>
      <c r="AL89" s="665">
        <f t="shared" ref="AL89" si="268">SUM(G89:AH89)</f>
        <v>0</v>
      </c>
      <c r="AM89" s="666">
        <f t="shared" ref="AM89" si="269">AL89/4</f>
        <v>0</v>
      </c>
      <c r="AN89" s="667" t="str">
        <f t="shared" ref="AN89:AO89" si="270">IF(C88="","",C88)</f>
        <v/>
      </c>
      <c r="AO89" s="668" t="str">
        <f t="shared" si="270"/>
        <v/>
      </c>
      <c r="AP89" s="669" t="str">
        <f>IF(D88&lt;&gt;"",VLOOKUP(D88,$AU$2:$AV$6,2,FALSE),"")</f>
        <v/>
      </c>
      <c r="AQ89" s="666">
        <f t="shared" ref="AQ89" si="271">ROUNDDOWN(AL89/$AL$6,2)</f>
        <v>0</v>
      </c>
      <c r="AR89" s="666">
        <f t="shared" ref="AR89" si="272">IF(AP89=1,"",AQ89)</f>
        <v>0</v>
      </c>
    </row>
    <row r="90" spans="1:44" ht="15.95" hidden="1" customHeight="1">
      <c r="A90" s="611"/>
      <c r="B90" s="1203" t="s">
        <v>1480</v>
      </c>
      <c r="C90" s="1189"/>
      <c r="D90" s="1191"/>
      <c r="E90" s="1193"/>
      <c r="F90" s="652" t="s">
        <v>1436</v>
      </c>
      <c r="G90" s="653"/>
      <c r="H90" s="654"/>
      <c r="I90" s="431"/>
      <c r="J90" s="431"/>
      <c r="K90" s="431"/>
      <c r="L90" s="431"/>
      <c r="M90" s="655"/>
      <c r="N90" s="653"/>
      <c r="O90" s="654"/>
      <c r="P90" s="431"/>
      <c r="Q90" s="431"/>
      <c r="R90" s="431"/>
      <c r="S90" s="431"/>
      <c r="T90" s="655"/>
      <c r="U90" s="653"/>
      <c r="V90" s="654"/>
      <c r="W90" s="431"/>
      <c r="X90" s="431"/>
      <c r="Y90" s="431"/>
      <c r="Z90" s="431"/>
      <c r="AA90" s="655"/>
      <c r="AB90" s="653"/>
      <c r="AC90" s="654"/>
      <c r="AD90" s="431"/>
      <c r="AE90" s="431"/>
      <c r="AF90" s="431"/>
      <c r="AG90" s="431"/>
      <c r="AH90" s="655"/>
      <c r="AI90" s="656"/>
      <c r="AJ90" s="431"/>
      <c r="AK90" s="431"/>
      <c r="AL90" s="657">
        <f t="shared" ref="AL90" si="273">SUM(G91:AK91)</f>
        <v>0</v>
      </c>
      <c r="AM90" s="658"/>
      <c r="AN90" s="607"/>
      <c r="AO90" s="608"/>
      <c r="AP90" s="658"/>
      <c r="AQ90" s="659"/>
      <c r="AR90" s="659"/>
    </row>
    <row r="91" spans="1:44" ht="15.95" hidden="1" customHeight="1">
      <c r="A91" s="611"/>
      <c r="B91" s="1203"/>
      <c r="C91" s="1204"/>
      <c r="D91" s="1205"/>
      <c r="E91" s="1206"/>
      <c r="F91" s="660" t="s">
        <v>1439</v>
      </c>
      <c r="G91" s="661" t="str">
        <f t="shared" ref="G91:AK91" si="274">IF(G90&lt;&gt;"",VLOOKUP(G90,$AC$197:$AL$221,9,FALSE),"")</f>
        <v/>
      </c>
      <c r="H91" s="662" t="str">
        <f t="shared" si="274"/>
        <v/>
      </c>
      <c r="I91" s="662" t="str">
        <f t="shared" si="274"/>
        <v/>
      </c>
      <c r="J91" s="662" t="str">
        <f t="shared" si="274"/>
        <v/>
      </c>
      <c r="K91" s="662" t="str">
        <f t="shared" si="274"/>
        <v/>
      </c>
      <c r="L91" s="662" t="str">
        <f t="shared" si="274"/>
        <v/>
      </c>
      <c r="M91" s="663" t="str">
        <f t="shared" si="274"/>
        <v/>
      </c>
      <c r="N91" s="661" t="str">
        <f t="shared" si="274"/>
        <v/>
      </c>
      <c r="O91" s="662" t="str">
        <f t="shared" si="274"/>
        <v/>
      </c>
      <c r="P91" s="662" t="str">
        <f t="shared" si="274"/>
        <v/>
      </c>
      <c r="Q91" s="662" t="str">
        <f t="shared" si="274"/>
        <v/>
      </c>
      <c r="R91" s="662" t="str">
        <f t="shared" si="274"/>
        <v/>
      </c>
      <c r="S91" s="662" t="str">
        <f t="shared" si="274"/>
        <v/>
      </c>
      <c r="T91" s="663" t="str">
        <f t="shared" si="274"/>
        <v/>
      </c>
      <c r="U91" s="661" t="str">
        <f t="shared" si="274"/>
        <v/>
      </c>
      <c r="V91" s="662" t="str">
        <f t="shared" si="274"/>
        <v/>
      </c>
      <c r="W91" s="662" t="str">
        <f t="shared" si="274"/>
        <v/>
      </c>
      <c r="X91" s="662" t="str">
        <f t="shared" si="274"/>
        <v/>
      </c>
      <c r="Y91" s="662" t="str">
        <f t="shared" si="274"/>
        <v/>
      </c>
      <c r="Z91" s="662" t="str">
        <f t="shared" si="274"/>
        <v/>
      </c>
      <c r="AA91" s="663" t="str">
        <f t="shared" si="274"/>
        <v/>
      </c>
      <c r="AB91" s="661" t="str">
        <f t="shared" si="274"/>
        <v/>
      </c>
      <c r="AC91" s="662" t="str">
        <f t="shared" si="274"/>
        <v/>
      </c>
      <c r="AD91" s="662" t="str">
        <f t="shared" si="274"/>
        <v/>
      </c>
      <c r="AE91" s="662" t="str">
        <f t="shared" si="274"/>
        <v/>
      </c>
      <c r="AF91" s="662" t="str">
        <f t="shared" si="274"/>
        <v/>
      </c>
      <c r="AG91" s="662" t="str">
        <f t="shared" si="274"/>
        <v/>
      </c>
      <c r="AH91" s="663" t="str">
        <f t="shared" si="274"/>
        <v/>
      </c>
      <c r="AI91" s="664" t="str">
        <f t="shared" si="274"/>
        <v/>
      </c>
      <c r="AJ91" s="662" t="str">
        <f t="shared" si="274"/>
        <v/>
      </c>
      <c r="AK91" s="662" t="str">
        <f t="shared" si="274"/>
        <v/>
      </c>
      <c r="AL91" s="665">
        <f t="shared" ref="AL91" si="275">SUM(G91:AH91)</f>
        <v>0</v>
      </c>
      <c r="AM91" s="666">
        <f t="shared" ref="AM91" si="276">AL91/4</f>
        <v>0</v>
      </c>
      <c r="AN91" s="667" t="str">
        <f t="shared" ref="AN91:AO91" si="277">IF(C90="","",C90)</f>
        <v/>
      </c>
      <c r="AO91" s="668" t="str">
        <f t="shared" si="277"/>
        <v/>
      </c>
      <c r="AP91" s="669" t="str">
        <f>IF(D90&lt;&gt;"",VLOOKUP(D90,$AU$2:$AV$6,2,FALSE),"")</f>
        <v/>
      </c>
      <c r="AQ91" s="666">
        <f t="shared" ref="AQ91" si="278">ROUNDDOWN(AL91/$AL$6,2)</f>
        <v>0</v>
      </c>
      <c r="AR91" s="666">
        <f t="shared" ref="AR91" si="279">IF(AP91=1,"",AQ91)</f>
        <v>0</v>
      </c>
    </row>
    <row r="92" spans="1:44" ht="15.95" hidden="1" customHeight="1">
      <c r="A92" s="611"/>
      <c r="B92" s="1203" t="s">
        <v>1481</v>
      </c>
      <c r="C92" s="1189"/>
      <c r="D92" s="1191"/>
      <c r="E92" s="1193"/>
      <c r="F92" s="652" t="s">
        <v>1436</v>
      </c>
      <c r="G92" s="653"/>
      <c r="H92" s="654"/>
      <c r="I92" s="431"/>
      <c r="J92" s="431"/>
      <c r="K92" s="431"/>
      <c r="L92" s="431"/>
      <c r="M92" s="655"/>
      <c r="N92" s="653"/>
      <c r="O92" s="654"/>
      <c r="P92" s="431"/>
      <c r="Q92" s="431"/>
      <c r="R92" s="431"/>
      <c r="S92" s="431"/>
      <c r="T92" s="655"/>
      <c r="U92" s="653"/>
      <c r="V92" s="654"/>
      <c r="W92" s="431"/>
      <c r="X92" s="431"/>
      <c r="Y92" s="431"/>
      <c r="Z92" s="431"/>
      <c r="AA92" s="655"/>
      <c r="AB92" s="653"/>
      <c r="AC92" s="654"/>
      <c r="AD92" s="431"/>
      <c r="AE92" s="431"/>
      <c r="AF92" s="431"/>
      <c r="AG92" s="431"/>
      <c r="AH92" s="655"/>
      <c r="AI92" s="656"/>
      <c r="AJ92" s="431"/>
      <c r="AK92" s="431"/>
      <c r="AL92" s="657">
        <f t="shared" ref="AL92" si="280">SUM(G93:AK93)</f>
        <v>0</v>
      </c>
      <c r="AM92" s="658"/>
      <c r="AN92" s="607"/>
      <c r="AO92" s="608"/>
      <c r="AP92" s="658"/>
      <c r="AQ92" s="659"/>
      <c r="AR92" s="659"/>
    </row>
    <row r="93" spans="1:44" ht="15.95" hidden="1" customHeight="1">
      <c r="A93" s="611"/>
      <c r="B93" s="1203"/>
      <c r="C93" s="1204"/>
      <c r="D93" s="1205"/>
      <c r="E93" s="1206"/>
      <c r="F93" s="660" t="s">
        <v>1439</v>
      </c>
      <c r="G93" s="661" t="str">
        <f t="shared" ref="G93:AK93" si="281">IF(G92&lt;&gt;"",VLOOKUP(G92,$AC$197:$AL$221,9,FALSE),"")</f>
        <v/>
      </c>
      <c r="H93" s="662" t="str">
        <f t="shared" si="281"/>
        <v/>
      </c>
      <c r="I93" s="662" t="str">
        <f t="shared" si="281"/>
        <v/>
      </c>
      <c r="J93" s="662" t="str">
        <f t="shared" si="281"/>
        <v/>
      </c>
      <c r="K93" s="662" t="str">
        <f t="shared" si="281"/>
        <v/>
      </c>
      <c r="L93" s="662" t="str">
        <f t="shared" si="281"/>
        <v/>
      </c>
      <c r="M93" s="663" t="str">
        <f t="shared" si="281"/>
        <v/>
      </c>
      <c r="N93" s="661" t="str">
        <f t="shared" si="281"/>
        <v/>
      </c>
      <c r="O93" s="662" t="str">
        <f t="shared" si="281"/>
        <v/>
      </c>
      <c r="P93" s="662" t="str">
        <f t="shared" si="281"/>
        <v/>
      </c>
      <c r="Q93" s="662" t="str">
        <f t="shared" si="281"/>
        <v/>
      </c>
      <c r="R93" s="662" t="str">
        <f t="shared" si="281"/>
        <v/>
      </c>
      <c r="S93" s="662" t="str">
        <f t="shared" si="281"/>
        <v/>
      </c>
      <c r="T93" s="663" t="str">
        <f t="shared" si="281"/>
        <v/>
      </c>
      <c r="U93" s="661" t="str">
        <f t="shared" si="281"/>
        <v/>
      </c>
      <c r="V93" s="662" t="str">
        <f t="shared" si="281"/>
        <v/>
      </c>
      <c r="W93" s="662" t="str">
        <f t="shared" si="281"/>
        <v/>
      </c>
      <c r="X93" s="662" t="str">
        <f t="shared" si="281"/>
        <v/>
      </c>
      <c r="Y93" s="662" t="str">
        <f t="shared" si="281"/>
        <v/>
      </c>
      <c r="Z93" s="662" t="str">
        <f t="shared" si="281"/>
        <v/>
      </c>
      <c r="AA93" s="663" t="str">
        <f t="shared" si="281"/>
        <v/>
      </c>
      <c r="AB93" s="661" t="str">
        <f t="shared" si="281"/>
        <v/>
      </c>
      <c r="AC93" s="662" t="str">
        <f t="shared" si="281"/>
        <v/>
      </c>
      <c r="AD93" s="662" t="str">
        <f t="shared" si="281"/>
        <v/>
      </c>
      <c r="AE93" s="662" t="str">
        <f t="shared" si="281"/>
        <v/>
      </c>
      <c r="AF93" s="662" t="str">
        <f t="shared" si="281"/>
        <v/>
      </c>
      <c r="AG93" s="662" t="str">
        <f t="shared" si="281"/>
        <v/>
      </c>
      <c r="AH93" s="663" t="str">
        <f t="shared" si="281"/>
        <v/>
      </c>
      <c r="AI93" s="664" t="str">
        <f t="shared" si="281"/>
        <v/>
      </c>
      <c r="AJ93" s="662" t="str">
        <f t="shared" si="281"/>
        <v/>
      </c>
      <c r="AK93" s="662" t="str">
        <f t="shared" si="281"/>
        <v/>
      </c>
      <c r="AL93" s="665">
        <f t="shared" ref="AL93" si="282">SUM(G93:AH93)</f>
        <v>0</v>
      </c>
      <c r="AM93" s="666">
        <f t="shared" ref="AM93" si="283">AL93/4</f>
        <v>0</v>
      </c>
      <c r="AN93" s="667" t="str">
        <f t="shared" ref="AN93:AO93" si="284">IF(C92="","",C92)</f>
        <v/>
      </c>
      <c r="AO93" s="668" t="str">
        <f t="shared" si="284"/>
        <v/>
      </c>
      <c r="AP93" s="669" t="str">
        <f>IF(D92&lt;&gt;"",VLOOKUP(D92,$AU$2:$AV$6,2,FALSE),"")</f>
        <v/>
      </c>
      <c r="AQ93" s="666">
        <f t="shared" ref="AQ93" si="285">ROUNDDOWN(AL93/$AL$6,2)</f>
        <v>0</v>
      </c>
      <c r="AR93" s="666">
        <f t="shared" ref="AR93" si="286">IF(AP93=1,"",AQ93)</f>
        <v>0</v>
      </c>
    </row>
    <row r="94" spans="1:44" ht="15.95" hidden="1" customHeight="1">
      <c r="A94" s="611"/>
      <c r="B94" s="1203" t="s">
        <v>1482</v>
      </c>
      <c r="C94" s="1189"/>
      <c r="D94" s="1191"/>
      <c r="E94" s="1193"/>
      <c r="F94" s="652" t="s">
        <v>1436</v>
      </c>
      <c r="G94" s="653"/>
      <c r="H94" s="654"/>
      <c r="I94" s="431"/>
      <c r="J94" s="431"/>
      <c r="K94" s="431"/>
      <c r="L94" s="431"/>
      <c r="M94" s="655"/>
      <c r="N94" s="653"/>
      <c r="O94" s="654"/>
      <c r="P94" s="431"/>
      <c r="Q94" s="431"/>
      <c r="R94" s="431"/>
      <c r="S94" s="431"/>
      <c r="T94" s="655"/>
      <c r="U94" s="653"/>
      <c r="V94" s="654"/>
      <c r="W94" s="431"/>
      <c r="X94" s="431"/>
      <c r="Y94" s="431"/>
      <c r="Z94" s="431"/>
      <c r="AA94" s="655"/>
      <c r="AB94" s="653"/>
      <c r="AC94" s="654"/>
      <c r="AD94" s="431"/>
      <c r="AE94" s="431"/>
      <c r="AF94" s="431"/>
      <c r="AG94" s="431"/>
      <c r="AH94" s="655"/>
      <c r="AI94" s="670"/>
      <c r="AJ94" s="654"/>
      <c r="AK94" s="654"/>
      <c r="AL94" s="657">
        <f t="shared" ref="AL94" si="287">SUM(G95:AK95)</f>
        <v>0</v>
      </c>
      <c r="AM94" s="658"/>
      <c r="AN94" s="607"/>
      <c r="AO94" s="608"/>
      <c r="AP94" s="658"/>
      <c r="AQ94" s="659"/>
      <c r="AR94" s="659"/>
    </row>
    <row r="95" spans="1:44" ht="15.95" hidden="1" customHeight="1">
      <c r="A95" s="611"/>
      <c r="B95" s="1203"/>
      <c r="C95" s="1204"/>
      <c r="D95" s="1205"/>
      <c r="E95" s="1206"/>
      <c r="F95" s="660" t="s">
        <v>1439</v>
      </c>
      <c r="G95" s="661" t="str">
        <f t="shared" ref="G95:AK95" si="288">IF(G94&lt;&gt;"",VLOOKUP(G94,$AC$197:$AL$221,9,FALSE),"")</f>
        <v/>
      </c>
      <c r="H95" s="662" t="str">
        <f t="shared" si="288"/>
        <v/>
      </c>
      <c r="I95" s="662" t="str">
        <f t="shared" si="288"/>
        <v/>
      </c>
      <c r="J95" s="662" t="str">
        <f t="shared" si="288"/>
        <v/>
      </c>
      <c r="K95" s="662" t="str">
        <f t="shared" si="288"/>
        <v/>
      </c>
      <c r="L95" s="662" t="str">
        <f t="shared" si="288"/>
        <v/>
      </c>
      <c r="M95" s="663" t="str">
        <f t="shared" si="288"/>
        <v/>
      </c>
      <c r="N95" s="661" t="str">
        <f t="shared" si="288"/>
        <v/>
      </c>
      <c r="O95" s="662" t="str">
        <f t="shared" si="288"/>
        <v/>
      </c>
      <c r="P95" s="662" t="str">
        <f t="shared" si="288"/>
        <v/>
      </c>
      <c r="Q95" s="662" t="str">
        <f t="shared" si="288"/>
        <v/>
      </c>
      <c r="R95" s="662" t="str">
        <f t="shared" si="288"/>
        <v/>
      </c>
      <c r="S95" s="662" t="str">
        <f t="shared" si="288"/>
        <v/>
      </c>
      <c r="T95" s="663" t="str">
        <f t="shared" si="288"/>
        <v/>
      </c>
      <c r="U95" s="661" t="str">
        <f t="shared" si="288"/>
        <v/>
      </c>
      <c r="V95" s="662" t="str">
        <f t="shared" si="288"/>
        <v/>
      </c>
      <c r="W95" s="662" t="str">
        <f t="shared" si="288"/>
        <v/>
      </c>
      <c r="X95" s="662" t="str">
        <f t="shared" si="288"/>
        <v/>
      </c>
      <c r="Y95" s="662" t="str">
        <f t="shared" si="288"/>
        <v/>
      </c>
      <c r="Z95" s="662" t="str">
        <f t="shared" si="288"/>
        <v/>
      </c>
      <c r="AA95" s="663" t="str">
        <f t="shared" si="288"/>
        <v/>
      </c>
      <c r="AB95" s="661" t="str">
        <f t="shared" si="288"/>
        <v/>
      </c>
      <c r="AC95" s="662" t="str">
        <f t="shared" si="288"/>
        <v/>
      </c>
      <c r="AD95" s="662" t="str">
        <f t="shared" si="288"/>
        <v/>
      </c>
      <c r="AE95" s="662" t="str">
        <f t="shared" si="288"/>
        <v/>
      </c>
      <c r="AF95" s="662" t="str">
        <f t="shared" si="288"/>
        <v/>
      </c>
      <c r="AG95" s="662" t="str">
        <f t="shared" si="288"/>
        <v/>
      </c>
      <c r="AH95" s="663" t="str">
        <f t="shared" si="288"/>
        <v/>
      </c>
      <c r="AI95" s="664" t="str">
        <f t="shared" si="288"/>
        <v/>
      </c>
      <c r="AJ95" s="662" t="str">
        <f t="shared" si="288"/>
        <v/>
      </c>
      <c r="AK95" s="662" t="str">
        <f t="shared" si="288"/>
        <v/>
      </c>
      <c r="AL95" s="665">
        <f t="shared" ref="AL95" si="289">SUM(G95:AH95)</f>
        <v>0</v>
      </c>
      <c r="AM95" s="666">
        <f t="shared" ref="AM95" si="290">AL95/4</f>
        <v>0</v>
      </c>
      <c r="AN95" s="667" t="str">
        <f t="shared" ref="AN95:AO95" si="291">IF(C94="","",C94)</f>
        <v/>
      </c>
      <c r="AO95" s="668" t="str">
        <f t="shared" si="291"/>
        <v/>
      </c>
      <c r="AP95" s="669" t="str">
        <f>IF(D94&lt;&gt;"",VLOOKUP(D94,$AU$2:$AV$6,2,FALSE),"")</f>
        <v/>
      </c>
      <c r="AQ95" s="666">
        <f t="shared" ref="AQ95" si="292">ROUNDDOWN(AL95/$AL$6,2)</f>
        <v>0</v>
      </c>
      <c r="AR95" s="666">
        <f t="shared" ref="AR95" si="293">IF(AP95=1,"",AQ95)</f>
        <v>0</v>
      </c>
    </row>
    <row r="96" spans="1:44" ht="15.95" hidden="1" customHeight="1">
      <c r="A96" s="611"/>
      <c r="B96" s="1203" t="s">
        <v>1483</v>
      </c>
      <c r="C96" s="1189"/>
      <c r="D96" s="1191"/>
      <c r="E96" s="1193"/>
      <c r="F96" s="652" t="s">
        <v>1436</v>
      </c>
      <c r="G96" s="653"/>
      <c r="H96" s="654"/>
      <c r="I96" s="431"/>
      <c r="J96" s="431"/>
      <c r="K96" s="431"/>
      <c r="L96" s="431"/>
      <c r="M96" s="655"/>
      <c r="N96" s="653"/>
      <c r="O96" s="654"/>
      <c r="P96" s="431"/>
      <c r="Q96" s="431"/>
      <c r="R96" s="431"/>
      <c r="S96" s="431"/>
      <c r="T96" s="655"/>
      <c r="U96" s="653"/>
      <c r="V96" s="654"/>
      <c r="W96" s="431"/>
      <c r="X96" s="431"/>
      <c r="Y96" s="431"/>
      <c r="Z96" s="431"/>
      <c r="AA96" s="655"/>
      <c r="AB96" s="653"/>
      <c r="AC96" s="654"/>
      <c r="AD96" s="431"/>
      <c r="AE96" s="431"/>
      <c r="AF96" s="431"/>
      <c r="AG96" s="431"/>
      <c r="AH96" s="655"/>
      <c r="AI96" s="670"/>
      <c r="AJ96" s="654"/>
      <c r="AK96" s="654"/>
      <c r="AL96" s="657">
        <f t="shared" ref="AL96" si="294">SUM(G97:AK97)</f>
        <v>0</v>
      </c>
      <c r="AM96" s="658"/>
      <c r="AN96" s="607"/>
      <c r="AO96" s="608"/>
      <c r="AP96" s="658"/>
      <c r="AQ96" s="659"/>
      <c r="AR96" s="659"/>
    </row>
    <row r="97" spans="1:44" ht="15.95" hidden="1" customHeight="1">
      <c r="A97" s="611"/>
      <c r="B97" s="1203"/>
      <c r="C97" s="1204"/>
      <c r="D97" s="1205"/>
      <c r="E97" s="1206"/>
      <c r="F97" s="660" t="s">
        <v>1439</v>
      </c>
      <c r="G97" s="661" t="str">
        <f t="shared" ref="G97:AK97" si="295">IF(G96&lt;&gt;"",VLOOKUP(G96,$AC$197:$AL$221,9,FALSE),"")</f>
        <v/>
      </c>
      <c r="H97" s="662" t="str">
        <f t="shared" si="295"/>
        <v/>
      </c>
      <c r="I97" s="662" t="str">
        <f t="shared" si="295"/>
        <v/>
      </c>
      <c r="J97" s="662" t="str">
        <f t="shared" si="295"/>
        <v/>
      </c>
      <c r="K97" s="662" t="str">
        <f t="shared" si="295"/>
        <v/>
      </c>
      <c r="L97" s="662" t="str">
        <f t="shared" si="295"/>
        <v/>
      </c>
      <c r="M97" s="663" t="str">
        <f t="shared" si="295"/>
        <v/>
      </c>
      <c r="N97" s="661" t="str">
        <f t="shared" si="295"/>
        <v/>
      </c>
      <c r="O97" s="662" t="str">
        <f t="shared" si="295"/>
        <v/>
      </c>
      <c r="P97" s="662" t="str">
        <f t="shared" si="295"/>
        <v/>
      </c>
      <c r="Q97" s="662" t="str">
        <f t="shared" si="295"/>
        <v/>
      </c>
      <c r="R97" s="662" t="str">
        <f t="shared" si="295"/>
        <v/>
      </c>
      <c r="S97" s="662" t="str">
        <f t="shared" si="295"/>
        <v/>
      </c>
      <c r="T97" s="663" t="str">
        <f t="shared" si="295"/>
        <v/>
      </c>
      <c r="U97" s="661" t="str">
        <f t="shared" si="295"/>
        <v/>
      </c>
      <c r="V97" s="662" t="str">
        <f t="shared" si="295"/>
        <v/>
      </c>
      <c r="W97" s="662" t="str">
        <f t="shared" si="295"/>
        <v/>
      </c>
      <c r="X97" s="662" t="str">
        <f t="shared" si="295"/>
        <v/>
      </c>
      <c r="Y97" s="662" t="str">
        <f t="shared" si="295"/>
        <v/>
      </c>
      <c r="Z97" s="662" t="str">
        <f t="shared" si="295"/>
        <v/>
      </c>
      <c r="AA97" s="663" t="str">
        <f t="shared" si="295"/>
        <v/>
      </c>
      <c r="AB97" s="661" t="str">
        <f t="shared" si="295"/>
        <v/>
      </c>
      <c r="AC97" s="662" t="str">
        <f t="shared" si="295"/>
        <v/>
      </c>
      <c r="AD97" s="662" t="str">
        <f t="shared" si="295"/>
        <v/>
      </c>
      <c r="AE97" s="662" t="str">
        <f t="shared" si="295"/>
        <v/>
      </c>
      <c r="AF97" s="662" t="str">
        <f t="shared" si="295"/>
        <v/>
      </c>
      <c r="AG97" s="662" t="str">
        <f t="shared" si="295"/>
        <v/>
      </c>
      <c r="AH97" s="663" t="str">
        <f t="shared" si="295"/>
        <v/>
      </c>
      <c r="AI97" s="664" t="str">
        <f t="shared" si="295"/>
        <v/>
      </c>
      <c r="AJ97" s="662" t="str">
        <f t="shared" si="295"/>
        <v/>
      </c>
      <c r="AK97" s="662" t="str">
        <f t="shared" si="295"/>
        <v/>
      </c>
      <c r="AL97" s="665">
        <f t="shared" ref="AL97" si="296">SUM(G97:AH97)</f>
        <v>0</v>
      </c>
      <c r="AM97" s="666">
        <f t="shared" ref="AM97" si="297">AL97/4</f>
        <v>0</v>
      </c>
      <c r="AN97" s="667" t="str">
        <f t="shared" ref="AN97:AO97" si="298">IF(C96="","",C96)</f>
        <v/>
      </c>
      <c r="AO97" s="668" t="str">
        <f t="shared" si="298"/>
        <v/>
      </c>
      <c r="AP97" s="669" t="str">
        <f>IF(D96&lt;&gt;"",VLOOKUP(D96,$AU$2:$AV$6,2,FALSE),"")</f>
        <v/>
      </c>
      <c r="AQ97" s="666">
        <f t="shared" ref="AQ97" si="299">ROUNDDOWN(AL97/$AL$6,2)</f>
        <v>0</v>
      </c>
      <c r="AR97" s="666">
        <f t="shared" ref="AR97" si="300">IF(AP97=1,"",AQ97)</f>
        <v>0</v>
      </c>
    </row>
    <row r="98" spans="1:44" ht="15.95" hidden="1" customHeight="1">
      <c r="A98" s="611"/>
      <c r="B98" s="1203" t="s">
        <v>1484</v>
      </c>
      <c r="C98" s="1189"/>
      <c r="D98" s="1191"/>
      <c r="E98" s="1193"/>
      <c r="F98" s="652" t="s">
        <v>1436</v>
      </c>
      <c r="G98" s="653"/>
      <c r="H98" s="654"/>
      <c r="I98" s="431"/>
      <c r="J98" s="431"/>
      <c r="K98" s="431"/>
      <c r="L98" s="431"/>
      <c r="M98" s="655"/>
      <c r="N98" s="653"/>
      <c r="O98" s="654"/>
      <c r="P98" s="431"/>
      <c r="Q98" s="431"/>
      <c r="R98" s="431"/>
      <c r="S98" s="431"/>
      <c r="T98" s="655"/>
      <c r="U98" s="653"/>
      <c r="V98" s="654"/>
      <c r="W98" s="431"/>
      <c r="X98" s="431"/>
      <c r="Y98" s="431"/>
      <c r="Z98" s="431"/>
      <c r="AA98" s="655"/>
      <c r="AB98" s="653"/>
      <c r="AC98" s="654"/>
      <c r="AD98" s="431"/>
      <c r="AE98" s="431"/>
      <c r="AF98" s="431"/>
      <c r="AG98" s="431"/>
      <c r="AH98" s="655"/>
      <c r="AI98" s="656"/>
      <c r="AJ98" s="431"/>
      <c r="AK98" s="431"/>
      <c r="AL98" s="657">
        <f t="shared" ref="AL98" si="301">SUM(G99:AK99)</f>
        <v>0</v>
      </c>
      <c r="AM98" s="658"/>
      <c r="AN98" s="607"/>
      <c r="AO98" s="608"/>
      <c r="AP98" s="658"/>
      <c r="AQ98" s="659"/>
      <c r="AR98" s="659"/>
    </row>
    <row r="99" spans="1:44" ht="15.95" hidden="1" customHeight="1">
      <c r="A99" s="611"/>
      <c r="B99" s="1203"/>
      <c r="C99" s="1204"/>
      <c r="D99" s="1205"/>
      <c r="E99" s="1206"/>
      <c r="F99" s="660" t="s">
        <v>1439</v>
      </c>
      <c r="G99" s="661" t="str">
        <f t="shared" ref="G99:AK99" si="302">IF(G98&lt;&gt;"",VLOOKUP(G98,$AC$197:$AL$221,9,FALSE),"")</f>
        <v/>
      </c>
      <c r="H99" s="662" t="str">
        <f t="shared" si="302"/>
        <v/>
      </c>
      <c r="I99" s="662" t="str">
        <f t="shared" si="302"/>
        <v/>
      </c>
      <c r="J99" s="662" t="str">
        <f t="shared" si="302"/>
        <v/>
      </c>
      <c r="K99" s="662" t="str">
        <f t="shared" si="302"/>
        <v/>
      </c>
      <c r="L99" s="662" t="str">
        <f t="shared" si="302"/>
        <v/>
      </c>
      <c r="M99" s="663" t="str">
        <f t="shared" si="302"/>
        <v/>
      </c>
      <c r="N99" s="661" t="str">
        <f t="shared" si="302"/>
        <v/>
      </c>
      <c r="O99" s="662" t="str">
        <f t="shared" si="302"/>
        <v/>
      </c>
      <c r="P99" s="662" t="str">
        <f t="shared" si="302"/>
        <v/>
      </c>
      <c r="Q99" s="662" t="str">
        <f t="shared" si="302"/>
        <v/>
      </c>
      <c r="R99" s="662" t="str">
        <f t="shared" si="302"/>
        <v/>
      </c>
      <c r="S99" s="662" t="str">
        <f t="shared" si="302"/>
        <v/>
      </c>
      <c r="T99" s="663" t="str">
        <f t="shared" si="302"/>
        <v/>
      </c>
      <c r="U99" s="661" t="str">
        <f t="shared" si="302"/>
        <v/>
      </c>
      <c r="V99" s="662" t="str">
        <f t="shared" si="302"/>
        <v/>
      </c>
      <c r="W99" s="662" t="str">
        <f t="shared" si="302"/>
        <v/>
      </c>
      <c r="X99" s="662" t="str">
        <f t="shared" si="302"/>
        <v/>
      </c>
      <c r="Y99" s="662" t="str">
        <f t="shared" si="302"/>
        <v/>
      </c>
      <c r="Z99" s="662" t="str">
        <f t="shared" si="302"/>
        <v/>
      </c>
      <c r="AA99" s="663" t="str">
        <f t="shared" si="302"/>
        <v/>
      </c>
      <c r="AB99" s="661" t="str">
        <f t="shared" si="302"/>
        <v/>
      </c>
      <c r="AC99" s="662" t="str">
        <f t="shared" si="302"/>
        <v/>
      </c>
      <c r="AD99" s="662" t="str">
        <f t="shared" si="302"/>
        <v/>
      </c>
      <c r="AE99" s="662" t="str">
        <f t="shared" si="302"/>
        <v/>
      </c>
      <c r="AF99" s="662" t="str">
        <f t="shared" si="302"/>
        <v/>
      </c>
      <c r="AG99" s="662" t="str">
        <f t="shared" si="302"/>
        <v/>
      </c>
      <c r="AH99" s="663" t="str">
        <f t="shared" si="302"/>
        <v/>
      </c>
      <c r="AI99" s="664" t="str">
        <f t="shared" si="302"/>
        <v/>
      </c>
      <c r="AJ99" s="662" t="str">
        <f t="shared" si="302"/>
        <v/>
      </c>
      <c r="AK99" s="662" t="str">
        <f t="shared" si="302"/>
        <v/>
      </c>
      <c r="AL99" s="665">
        <f t="shared" ref="AL99" si="303">SUM(G99:AH99)</f>
        <v>0</v>
      </c>
      <c r="AM99" s="666">
        <f t="shared" ref="AM99" si="304">AL99/4</f>
        <v>0</v>
      </c>
      <c r="AN99" s="667" t="str">
        <f t="shared" ref="AN99:AO99" si="305">IF(C98="","",C98)</f>
        <v/>
      </c>
      <c r="AO99" s="668" t="str">
        <f t="shared" si="305"/>
        <v/>
      </c>
      <c r="AP99" s="669" t="str">
        <f>IF(D98&lt;&gt;"",VLOOKUP(D98,$AU$2:$AV$6,2,FALSE),"")</f>
        <v/>
      </c>
      <c r="AQ99" s="666">
        <f t="shared" ref="AQ99" si="306">ROUNDDOWN(AL99/$AL$6,2)</f>
        <v>0</v>
      </c>
      <c r="AR99" s="666">
        <f t="shared" ref="AR99" si="307">IF(AP99=1,"",AQ99)</f>
        <v>0</v>
      </c>
    </row>
    <row r="100" spans="1:44" ht="15.95" hidden="1" customHeight="1">
      <c r="A100" s="611"/>
      <c r="B100" s="1203" t="s">
        <v>1485</v>
      </c>
      <c r="C100" s="1189"/>
      <c r="D100" s="1191"/>
      <c r="E100" s="1193"/>
      <c r="F100" s="652" t="s">
        <v>1436</v>
      </c>
      <c r="G100" s="653"/>
      <c r="H100" s="654"/>
      <c r="I100" s="431"/>
      <c r="J100" s="431"/>
      <c r="K100" s="431"/>
      <c r="L100" s="431"/>
      <c r="M100" s="655"/>
      <c r="N100" s="653"/>
      <c r="O100" s="654"/>
      <c r="P100" s="431"/>
      <c r="Q100" s="431"/>
      <c r="R100" s="431"/>
      <c r="S100" s="431"/>
      <c r="T100" s="655"/>
      <c r="U100" s="653"/>
      <c r="V100" s="654"/>
      <c r="W100" s="431"/>
      <c r="X100" s="431"/>
      <c r="Y100" s="431"/>
      <c r="Z100" s="431"/>
      <c r="AA100" s="655"/>
      <c r="AB100" s="653"/>
      <c r="AC100" s="654"/>
      <c r="AD100" s="431"/>
      <c r="AE100" s="431"/>
      <c r="AF100" s="431"/>
      <c r="AG100" s="431"/>
      <c r="AH100" s="655"/>
      <c r="AI100" s="656"/>
      <c r="AJ100" s="431"/>
      <c r="AK100" s="431"/>
      <c r="AL100" s="657">
        <f t="shared" ref="AL100" si="308">SUM(G101:AK101)</f>
        <v>0</v>
      </c>
      <c r="AM100" s="658"/>
      <c r="AN100" s="607"/>
      <c r="AO100" s="608"/>
      <c r="AP100" s="658"/>
      <c r="AQ100" s="659"/>
      <c r="AR100" s="659"/>
    </row>
    <row r="101" spans="1:44" ht="15.95" hidden="1" customHeight="1">
      <c r="A101" s="611"/>
      <c r="B101" s="1203"/>
      <c r="C101" s="1204"/>
      <c r="D101" s="1205"/>
      <c r="E101" s="1206"/>
      <c r="F101" s="660" t="s">
        <v>1439</v>
      </c>
      <c r="G101" s="661" t="str">
        <f t="shared" ref="G101:AK101" si="309">IF(G100&lt;&gt;"",VLOOKUP(G100,$AC$197:$AL$221,9,FALSE),"")</f>
        <v/>
      </c>
      <c r="H101" s="662" t="str">
        <f t="shared" si="309"/>
        <v/>
      </c>
      <c r="I101" s="662" t="str">
        <f t="shared" si="309"/>
        <v/>
      </c>
      <c r="J101" s="662" t="str">
        <f t="shared" si="309"/>
        <v/>
      </c>
      <c r="K101" s="662" t="str">
        <f t="shared" si="309"/>
        <v/>
      </c>
      <c r="L101" s="662" t="str">
        <f t="shared" si="309"/>
        <v/>
      </c>
      <c r="M101" s="663" t="str">
        <f t="shared" si="309"/>
        <v/>
      </c>
      <c r="N101" s="661" t="str">
        <f t="shared" si="309"/>
        <v/>
      </c>
      <c r="O101" s="662" t="str">
        <f t="shared" si="309"/>
        <v/>
      </c>
      <c r="P101" s="662" t="str">
        <f t="shared" si="309"/>
        <v/>
      </c>
      <c r="Q101" s="662" t="str">
        <f t="shared" si="309"/>
        <v/>
      </c>
      <c r="R101" s="662" t="str">
        <f t="shared" si="309"/>
        <v/>
      </c>
      <c r="S101" s="662" t="str">
        <f t="shared" si="309"/>
        <v/>
      </c>
      <c r="T101" s="663" t="str">
        <f t="shared" si="309"/>
        <v/>
      </c>
      <c r="U101" s="661" t="str">
        <f t="shared" si="309"/>
        <v/>
      </c>
      <c r="V101" s="662" t="str">
        <f t="shared" si="309"/>
        <v/>
      </c>
      <c r="W101" s="662" t="str">
        <f t="shared" si="309"/>
        <v/>
      </c>
      <c r="X101" s="662" t="str">
        <f t="shared" si="309"/>
        <v/>
      </c>
      <c r="Y101" s="662" t="str">
        <f t="shared" si="309"/>
        <v/>
      </c>
      <c r="Z101" s="662" t="str">
        <f t="shared" si="309"/>
        <v/>
      </c>
      <c r="AA101" s="663" t="str">
        <f t="shared" si="309"/>
        <v/>
      </c>
      <c r="AB101" s="661" t="str">
        <f t="shared" si="309"/>
        <v/>
      </c>
      <c r="AC101" s="662" t="str">
        <f t="shared" si="309"/>
        <v/>
      </c>
      <c r="AD101" s="662" t="str">
        <f t="shared" si="309"/>
        <v/>
      </c>
      <c r="AE101" s="662" t="str">
        <f t="shared" si="309"/>
        <v/>
      </c>
      <c r="AF101" s="662" t="str">
        <f t="shared" si="309"/>
        <v/>
      </c>
      <c r="AG101" s="662" t="str">
        <f t="shared" si="309"/>
        <v/>
      </c>
      <c r="AH101" s="663" t="str">
        <f t="shared" si="309"/>
        <v/>
      </c>
      <c r="AI101" s="664" t="str">
        <f t="shared" si="309"/>
        <v/>
      </c>
      <c r="AJ101" s="662" t="str">
        <f t="shared" si="309"/>
        <v/>
      </c>
      <c r="AK101" s="662" t="str">
        <f t="shared" si="309"/>
        <v/>
      </c>
      <c r="AL101" s="665">
        <f t="shared" ref="AL101" si="310">SUM(G101:AH101)</f>
        <v>0</v>
      </c>
      <c r="AM101" s="666">
        <f t="shared" ref="AM101" si="311">AL101/4</f>
        <v>0</v>
      </c>
      <c r="AN101" s="667" t="str">
        <f t="shared" ref="AN101:AO101" si="312">IF(C100="","",C100)</f>
        <v/>
      </c>
      <c r="AO101" s="668" t="str">
        <f t="shared" si="312"/>
        <v/>
      </c>
      <c r="AP101" s="669" t="str">
        <f>IF(D100&lt;&gt;"",VLOOKUP(D100,$AU$2:$AV$6,2,FALSE),"")</f>
        <v/>
      </c>
      <c r="AQ101" s="666">
        <f t="shared" ref="AQ101" si="313">ROUNDDOWN(AL101/$AL$6,2)</f>
        <v>0</v>
      </c>
      <c r="AR101" s="666">
        <f t="shared" ref="AR101" si="314">IF(AP101=1,"",AQ101)</f>
        <v>0</v>
      </c>
    </row>
    <row r="102" spans="1:44" ht="15.95" hidden="1" customHeight="1">
      <c r="A102" s="611"/>
      <c r="B102" s="1203" t="s">
        <v>1486</v>
      </c>
      <c r="C102" s="1189"/>
      <c r="D102" s="1191"/>
      <c r="E102" s="1193"/>
      <c r="F102" s="652" t="s">
        <v>1436</v>
      </c>
      <c r="G102" s="653"/>
      <c r="H102" s="654"/>
      <c r="I102" s="431"/>
      <c r="J102" s="431"/>
      <c r="K102" s="431"/>
      <c r="L102" s="431"/>
      <c r="M102" s="655"/>
      <c r="N102" s="653"/>
      <c r="O102" s="654"/>
      <c r="P102" s="431"/>
      <c r="Q102" s="431"/>
      <c r="R102" s="431"/>
      <c r="S102" s="431"/>
      <c r="T102" s="655"/>
      <c r="U102" s="653"/>
      <c r="V102" s="654"/>
      <c r="W102" s="431"/>
      <c r="X102" s="431"/>
      <c r="Y102" s="431"/>
      <c r="Z102" s="431"/>
      <c r="AA102" s="655"/>
      <c r="AB102" s="653"/>
      <c r="AC102" s="654"/>
      <c r="AD102" s="431"/>
      <c r="AE102" s="431"/>
      <c r="AF102" s="431"/>
      <c r="AG102" s="431"/>
      <c r="AH102" s="655"/>
      <c r="AI102" s="670"/>
      <c r="AJ102" s="654"/>
      <c r="AK102" s="654"/>
      <c r="AL102" s="657">
        <f t="shared" ref="AL102" si="315">SUM(G103:AK103)</f>
        <v>0</v>
      </c>
      <c r="AM102" s="658"/>
      <c r="AN102" s="607"/>
      <c r="AO102" s="608"/>
      <c r="AP102" s="658"/>
      <c r="AQ102" s="659"/>
      <c r="AR102" s="659"/>
    </row>
    <row r="103" spans="1:44" ht="15.95" hidden="1" customHeight="1">
      <c r="A103" s="611"/>
      <c r="B103" s="1203"/>
      <c r="C103" s="1204"/>
      <c r="D103" s="1205"/>
      <c r="E103" s="1206"/>
      <c r="F103" s="660" t="s">
        <v>1439</v>
      </c>
      <c r="G103" s="661" t="str">
        <f t="shared" ref="G103:AK103" si="316">IF(G102&lt;&gt;"",VLOOKUP(G102,$AC$197:$AL$221,9,FALSE),"")</f>
        <v/>
      </c>
      <c r="H103" s="662" t="str">
        <f t="shared" si="316"/>
        <v/>
      </c>
      <c r="I103" s="662" t="str">
        <f t="shared" si="316"/>
        <v/>
      </c>
      <c r="J103" s="662" t="str">
        <f t="shared" si="316"/>
        <v/>
      </c>
      <c r="K103" s="662" t="str">
        <f t="shared" si="316"/>
        <v/>
      </c>
      <c r="L103" s="662" t="str">
        <f t="shared" si="316"/>
        <v/>
      </c>
      <c r="M103" s="663" t="str">
        <f t="shared" si="316"/>
        <v/>
      </c>
      <c r="N103" s="661" t="str">
        <f t="shared" si="316"/>
        <v/>
      </c>
      <c r="O103" s="662" t="str">
        <f t="shared" si="316"/>
        <v/>
      </c>
      <c r="P103" s="662" t="str">
        <f t="shared" si="316"/>
        <v/>
      </c>
      <c r="Q103" s="662" t="str">
        <f t="shared" si="316"/>
        <v/>
      </c>
      <c r="R103" s="662" t="str">
        <f t="shared" si="316"/>
        <v/>
      </c>
      <c r="S103" s="662" t="str">
        <f t="shared" si="316"/>
        <v/>
      </c>
      <c r="T103" s="663" t="str">
        <f t="shared" si="316"/>
        <v/>
      </c>
      <c r="U103" s="661" t="str">
        <f t="shared" si="316"/>
        <v/>
      </c>
      <c r="V103" s="662" t="str">
        <f t="shared" si="316"/>
        <v/>
      </c>
      <c r="W103" s="662" t="str">
        <f t="shared" si="316"/>
        <v/>
      </c>
      <c r="X103" s="662" t="str">
        <f t="shared" si="316"/>
        <v/>
      </c>
      <c r="Y103" s="662" t="str">
        <f t="shared" si="316"/>
        <v/>
      </c>
      <c r="Z103" s="662" t="str">
        <f t="shared" si="316"/>
        <v/>
      </c>
      <c r="AA103" s="663" t="str">
        <f t="shared" si="316"/>
        <v/>
      </c>
      <c r="AB103" s="661" t="str">
        <f t="shared" si="316"/>
        <v/>
      </c>
      <c r="AC103" s="662" t="str">
        <f t="shared" si="316"/>
        <v/>
      </c>
      <c r="AD103" s="662" t="str">
        <f t="shared" si="316"/>
        <v/>
      </c>
      <c r="AE103" s="662" t="str">
        <f t="shared" si="316"/>
        <v/>
      </c>
      <c r="AF103" s="662" t="str">
        <f t="shared" si="316"/>
        <v/>
      </c>
      <c r="AG103" s="662" t="str">
        <f t="shared" si="316"/>
        <v/>
      </c>
      <c r="AH103" s="663" t="str">
        <f t="shared" si="316"/>
        <v/>
      </c>
      <c r="AI103" s="664" t="str">
        <f t="shared" si="316"/>
        <v/>
      </c>
      <c r="AJ103" s="662" t="str">
        <f t="shared" si="316"/>
        <v/>
      </c>
      <c r="AK103" s="662" t="str">
        <f t="shared" si="316"/>
        <v/>
      </c>
      <c r="AL103" s="665">
        <f t="shared" ref="AL103" si="317">SUM(G103:AH103)</f>
        <v>0</v>
      </c>
      <c r="AM103" s="666">
        <f t="shared" ref="AM103" si="318">AL103/4</f>
        <v>0</v>
      </c>
      <c r="AN103" s="667" t="str">
        <f t="shared" ref="AN103:AO103" si="319">IF(C102="","",C102)</f>
        <v/>
      </c>
      <c r="AO103" s="668" t="str">
        <f t="shared" si="319"/>
        <v/>
      </c>
      <c r="AP103" s="669" t="str">
        <f>IF(D102&lt;&gt;"",VLOOKUP(D102,$AU$2:$AV$6,2,FALSE),"")</f>
        <v/>
      </c>
      <c r="AQ103" s="666">
        <f t="shared" ref="AQ103" si="320">ROUNDDOWN(AL103/$AL$6,2)</f>
        <v>0</v>
      </c>
      <c r="AR103" s="666">
        <f t="shared" ref="AR103" si="321">IF(AP103=1,"",AQ103)</f>
        <v>0</v>
      </c>
    </row>
    <row r="104" spans="1:44" ht="15.95" hidden="1" customHeight="1">
      <c r="A104" s="611"/>
      <c r="B104" s="1203" t="s">
        <v>1487</v>
      </c>
      <c r="C104" s="1189"/>
      <c r="D104" s="1191"/>
      <c r="E104" s="1193"/>
      <c r="F104" s="652" t="s">
        <v>1436</v>
      </c>
      <c r="G104" s="653"/>
      <c r="H104" s="654"/>
      <c r="I104" s="431"/>
      <c r="J104" s="431"/>
      <c r="K104" s="431"/>
      <c r="L104" s="431"/>
      <c r="M104" s="655"/>
      <c r="N104" s="653"/>
      <c r="O104" s="654"/>
      <c r="P104" s="431"/>
      <c r="Q104" s="431"/>
      <c r="R104" s="431"/>
      <c r="S104" s="431"/>
      <c r="T104" s="655"/>
      <c r="U104" s="653"/>
      <c r="V104" s="654"/>
      <c r="W104" s="431"/>
      <c r="X104" s="431"/>
      <c r="Y104" s="431"/>
      <c r="Z104" s="431"/>
      <c r="AA104" s="655"/>
      <c r="AB104" s="653"/>
      <c r="AC104" s="654"/>
      <c r="AD104" s="431"/>
      <c r="AE104" s="431"/>
      <c r="AF104" s="431"/>
      <c r="AG104" s="431"/>
      <c r="AH104" s="655"/>
      <c r="AI104" s="670"/>
      <c r="AJ104" s="654"/>
      <c r="AK104" s="654"/>
      <c r="AL104" s="657">
        <f t="shared" ref="AL104" si="322">SUM(G105:AK105)</f>
        <v>0</v>
      </c>
      <c r="AM104" s="658"/>
      <c r="AN104" s="607"/>
      <c r="AO104" s="608"/>
      <c r="AP104" s="658"/>
      <c r="AQ104" s="659"/>
      <c r="AR104" s="659"/>
    </row>
    <row r="105" spans="1:44" ht="15.95" hidden="1" customHeight="1">
      <c r="A105" s="611"/>
      <c r="B105" s="1203"/>
      <c r="C105" s="1204"/>
      <c r="D105" s="1205"/>
      <c r="E105" s="1206"/>
      <c r="F105" s="660" t="s">
        <v>1439</v>
      </c>
      <c r="G105" s="661" t="str">
        <f t="shared" ref="G105:AK105" si="323">IF(G104&lt;&gt;"",VLOOKUP(G104,$AC$197:$AL$221,9,FALSE),"")</f>
        <v/>
      </c>
      <c r="H105" s="662" t="str">
        <f t="shared" si="323"/>
        <v/>
      </c>
      <c r="I105" s="662" t="str">
        <f t="shared" si="323"/>
        <v/>
      </c>
      <c r="J105" s="662" t="str">
        <f t="shared" si="323"/>
        <v/>
      </c>
      <c r="K105" s="662" t="str">
        <f t="shared" si="323"/>
        <v/>
      </c>
      <c r="L105" s="662" t="str">
        <f t="shared" si="323"/>
        <v/>
      </c>
      <c r="M105" s="663" t="str">
        <f t="shared" si="323"/>
        <v/>
      </c>
      <c r="N105" s="661" t="str">
        <f t="shared" si="323"/>
        <v/>
      </c>
      <c r="O105" s="662" t="str">
        <f t="shared" si="323"/>
        <v/>
      </c>
      <c r="P105" s="662" t="str">
        <f t="shared" si="323"/>
        <v/>
      </c>
      <c r="Q105" s="662" t="str">
        <f t="shared" si="323"/>
        <v/>
      </c>
      <c r="R105" s="662" t="str">
        <f t="shared" si="323"/>
        <v/>
      </c>
      <c r="S105" s="662" t="str">
        <f t="shared" si="323"/>
        <v/>
      </c>
      <c r="T105" s="663" t="str">
        <f t="shared" si="323"/>
        <v/>
      </c>
      <c r="U105" s="661" t="str">
        <f t="shared" si="323"/>
        <v/>
      </c>
      <c r="V105" s="662" t="str">
        <f t="shared" si="323"/>
        <v/>
      </c>
      <c r="W105" s="662" t="str">
        <f t="shared" si="323"/>
        <v/>
      </c>
      <c r="X105" s="662" t="str">
        <f t="shared" si="323"/>
        <v/>
      </c>
      <c r="Y105" s="662" t="str">
        <f t="shared" si="323"/>
        <v/>
      </c>
      <c r="Z105" s="662" t="str">
        <f t="shared" si="323"/>
        <v/>
      </c>
      <c r="AA105" s="663" t="str">
        <f t="shared" si="323"/>
        <v/>
      </c>
      <c r="AB105" s="661" t="str">
        <f t="shared" si="323"/>
        <v/>
      </c>
      <c r="AC105" s="662" t="str">
        <f t="shared" si="323"/>
        <v/>
      </c>
      <c r="AD105" s="662" t="str">
        <f t="shared" si="323"/>
        <v/>
      </c>
      <c r="AE105" s="662" t="str">
        <f t="shared" si="323"/>
        <v/>
      </c>
      <c r="AF105" s="662" t="str">
        <f t="shared" si="323"/>
        <v/>
      </c>
      <c r="AG105" s="662" t="str">
        <f t="shared" si="323"/>
        <v/>
      </c>
      <c r="AH105" s="663" t="str">
        <f t="shared" si="323"/>
        <v/>
      </c>
      <c r="AI105" s="664" t="str">
        <f t="shared" si="323"/>
        <v/>
      </c>
      <c r="AJ105" s="662" t="str">
        <f t="shared" si="323"/>
        <v/>
      </c>
      <c r="AK105" s="662" t="str">
        <f t="shared" si="323"/>
        <v/>
      </c>
      <c r="AL105" s="665">
        <f t="shared" ref="AL105" si="324">SUM(G105:AH105)</f>
        <v>0</v>
      </c>
      <c r="AM105" s="666">
        <f t="shared" ref="AM105" si="325">AL105/4</f>
        <v>0</v>
      </c>
      <c r="AN105" s="667" t="str">
        <f t="shared" ref="AN105:AO105" si="326">IF(C104="","",C104)</f>
        <v/>
      </c>
      <c r="AO105" s="668" t="str">
        <f t="shared" si="326"/>
        <v/>
      </c>
      <c r="AP105" s="669" t="str">
        <f>IF(D104&lt;&gt;"",VLOOKUP(D104,$AU$2:$AV$6,2,FALSE),"")</f>
        <v/>
      </c>
      <c r="AQ105" s="666">
        <f t="shared" ref="AQ105" si="327">ROUNDDOWN(AL105/$AL$6,2)</f>
        <v>0</v>
      </c>
      <c r="AR105" s="666">
        <f t="shared" ref="AR105" si="328">IF(AP105=1,"",AQ105)</f>
        <v>0</v>
      </c>
    </row>
    <row r="106" spans="1:44" ht="15.95" hidden="1" customHeight="1">
      <c r="A106" s="611"/>
      <c r="B106" s="1203" t="s">
        <v>1488</v>
      </c>
      <c r="C106" s="1189"/>
      <c r="D106" s="1191"/>
      <c r="E106" s="1193"/>
      <c r="F106" s="652" t="s">
        <v>1436</v>
      </c>
      <c r="G106" s="653"/>
      <c r="H106" s="654"/>
      <c r="I106" s="431"/>
      <c r="J106" s="431"/>
      <c r="K106" s="431"/>
      <c r="L106" s="431"/>
      <c r="M106" s="655"/>
      <c r="N106" s="653"/>
      <c r="O106" s="654"/>
      <c r="P106" s="431"/>
      <c r="Q106" s="431"/>
      <c r="R106" s="431"/>
      <c r="S106" s="431"/>
      <c r="T106" s="655"/>
      <c r="U106" s="653"/>
      <c r="V106" s="654"/>
      <c r="W106" s="431"/>
      <c r="X106" s="431"/>
      <c r="Y106" s="431"/>
      <c r="Z106" s="431"/>
      <c r="AA106" s="655"/>
      <c r="AB106" s="653"/>
      <c r="AC106" s="654"/>
      <c r="AD106" s="431"/>
      <c r="AE106" s="431"/>
      <c r="AF106" s="431"/>
      <c r="AG106" s="431"/>
      <c r="AH106" s="655"/>
      <c r="AI106" s="656"/>
      <c r="AJ106" s="431"/>
      <c r="AK106" s="431"/>
      <c r="AL106" s="657">
        <f t="shared" ref="AL106" si="329">SUM(G107:AK107)</f>
        <v>0</v>
      </c>
      <c r="AM106" s="658"/>
      <c r="AN106" s="607"/>
      <c r="AO106" s="608"/>
      <c r="AP106" s="658"/>
      <c r="AQ106" s="659"/>
      <c r="AR106" s="659"/>
    </row>
    <row r="107" spans="1:44" ht="15.95" hidden="1" customHeight="1">
      <c r="A107" s="611"/>
      <c r="B107" s="1203"/>
      <c r="C107" s="1204"/>
      <c r="D107" s="1205"/>
      <c r="E107" s="1206"/>
      <c r="F107" s="660" t="s">
        <v>1439</v>
      </c>
      <c r="G107" s="661" t="str">
        <f t="shared" ref="G107:AK107" si="330">IF(G106&lt;&gt;"",VLOOKUP(G106,$AC$197:$AL$221,9,FALSE),"")</f>
        <v/>
      </c>
      <c r="H107" s="662" t="str">
        <f t="shared" si="330"/>
        <v/>
      </c>
      <c r="I107" s="662" t="str">
        <f t="shared" si="330"/>
        <v/>
      </c>
      <c r="J107" s="662" t="str">
        <f t="shared" si="330"/>
        <v/>
      </c>
      <c r="K107" s="662" t="str">
        <f t="shared" si="330"/>
        <v/>
      </c>
      <c r="L107" s="662" t="str">
        <f t="shared" si="330"/>
        <v/>
      </c>
      <c r="M107" s="663" t="str">
        <f t="shared" si="330"/>
        <v/>
      </c>
      <c r="N107" s="661" t="str">
        <f t="shared" si="330"/>
        <v/>
      </c>
      <c r="O107" s="662" t="str">
        <f t="shared" si="330"/>
        <v/>
      </c>
      <c r="P107" s="662" t="str">
        <f t="shared" si="330"/>
        <v/>
      </c>
      <c r="Q107" s="662" t="str">
        <f t="shared" si="330"/>
        <v/>
      </c>
      <c r="R107" s="662" t="str">
        <f t="shared" si="330"/>
        <v/>
      </c>
      <c r="S107" s="662" t="str">
        <f t="shared" si="330"/>
        <v/>
      </c>
      <c r="T107" s="663" t="str">
        <f t="shared" si="330"/>
        <v/>
      </c>
      <c r="U107" s="661" t="str">
        <f t="shared" si="330"/>
        <v/>
      </c>
      <c r="V107" s="662" t="str">
        <f t="shared" si="330"/>
        <v/>
      </c>
      <c r="W107" s="662" t="str">
        <f t="shared" si="330"/>
        <v/>
      </c>
      <c r="X107" s="662" t="str">
        <f t="shared" si="330"/>
        <v/>
      </c>
      <c r="Y107" s="662" t="str">
        <f t="shared" si="330"/>
        <v/>
      </c>
      <c r="Z107" s="662" t="str">
        <f t="shared" si="330"/>
        <v/>
      </c>
      <c r="AA107" s="663" t="str">
        <f t="shared" si="330"/>
        <v/>
      </c>
      <c r="AB107" s="661" t="str">
        <f t="shared" si="330"/>
        <v/>
      </c>
      <c r="AC107" s="662" t="str">
        <f t="shared" si="330"/>
        <v/>
      </c>
      <c r="AD107" s="662" t="str">
        <f t="shared" si="330"/>
        <v/>
      </c>
      <c r="AE107" s="662" t="str">
        <f t="shared" si="330"/>
        <v/>
      </c>
      <c r="AF107" s="662" t="str">
        <f t="shared" si="330"/>
        <v/>
      </c>
      <c r="AG107" s="662" t="str">
        <f t="shared" si="330"/>
        <v/>
      </c>
      <c r="AH107" s="663" t="str">
        <f t="shared" si="330"/>
        <v/>
      </c>
      <c r="AI107" s="664" t="str">
        <f t="shared" si="330"/>
        <v/>
      </c>
      <c r="AJ107" s="662" t="str">
        <f t="shared" si="330"/>
        <v/>
      </c>
      <c r="AK107" s="662" t="str">
        <f t="shared" si="330"/>
        <v/>
      </c>
      <c r="AL107" s="665">
        <f t="shared" ref="AL107" si="331">SUM(G107:AH107)</f>
        <v>0</v>
      </c>
      <c r="AM107" s="666">
        <f t="shared" ref="AM107" si="332">AL107/4</f>
        <v>0</v>
      </c>
      <c r="AN107" s="667" t="str">
        <f t="shared" ref="AN107:AO107" si="333">IF(C106="","",C106)</f>
        <v/>
      </c>
      <c r="AO107" s="668" t="str">
        <f t="shared" si="333"/>
        <v/>
      </c>
      <c r="AP107" s="669" t="str">
        <f>IF(D106&lt;&gt;"",VLOOKUP(D106,$AU$2:$AV$6,2,FALSE),"")</f>
        <v/>
      </c>
      <c r="AQ107" s="666">
        <f t="shared" ref="AQ107" si="334">ROUNDDOWN(AL107/$AL$6,2)</f>
        <v>0</v>
      </c>
      <c r="AR107" s="666">
        <f t="shared" ref="AR107" si="335">IF(AP107=1,"",AQ107)</f>
        <v>0</v>
      </c>
    </row>
    <row r="108" spans="1:44" ht="15.95" hidden="1" customHeight="1">
      <c r="A108" s="611"/>
      <c r="B108" s="1203" t="s">
        <v>1489</v>
      </c>
      <c r="C108" s="1189"/>
      <c r="D108" s="1191"/>
      <c r="E108" s="1193"/>
      <c r="F108" s="652" t="s">
        <v>1436</v>
      </c>
      <c r="G108" s="653"/>
      <c r="H108" s="654"/>
      <c r="I108" s="431"/>
      <c r="J108" s="431"/>
      <c r="K108" s="431"/>
      <c r="L108" s="431"/>
      <c r="M108" s="655"/>
      <c r="N108" s="653"/>
      <c r="O108" s="654"/>
      <c r="P108" s="431"/>
      <c r="Q108" s="431"/>
      <c r="R108" s="431"/>
      <c r="S108" s="431"/>
      <c r="T108" s="655"/>
      <c r="U108" s="653"/>
      <c r="V108" s="654"/>
      <c r="W108" s="431"/>
      <c r="X108" s="431"/>
      <c r="Y108" s="431"/>
      <c r="Z108" s="431"/>
      <c r="AA108" s="655"/>
      <c r="AB108" s="653"/>
      <c r="AC108" s="654"/>
      <c r="AD108" s="431"/>
      <c r="AE108" s="431"/>
      <c r="AF108" s="431"/>
      <c r="AG108" s="431"/>
      <c r="AH108" s="655"/>
      <c r="AI108" s="656"/>
      <c r="AJ108" s="431"/>
      <c r="AK108" s="431"/>
      <c r="AL108" s="657">
        <f t="shared" ref="AL108" si="336">SUM(G109:AK109)</f>
        <v>0</v>
      </c>
      <c r="AM108" s="658"/>
      <c r="AN108" s="607"/>
      <c r="AO108" s="608"/>
      <c r="AP108" s="658"/>
      <c r="AQ108" s="659"/>
      <c r="AR108" s="659"/>
    </row>
    <row r="109" spans="1:44" ht="15.95" hidden="1" customHeight="1">
      <c r="A109" s="611"/>
      <c r="B109" s="1203"/>
      <c r="C109" s="1204"/>
      <c r="D109" s="1205"/>
      <c r="E109" s="1206"/>
      <c r="F109" s="660" t="s">
        <v>1439</v>
      </c>
      <c r="G109" s="661" t="str">
        <f t="shared" ref="G109:AK109" si="337">IF(G108&lt;&gt;"",VLOOKUP(G108,$AC$197:$AL$221,9,FALSE),"")</f>
        <v/>
      </c>
      <c r="H109" s="662" t="str">
        <f t="shared" si="337"/>
        <v/>
      </c>
      <c r="I109" s="662" t="str">
        <f t="shared" si="337"/>
        <v/>
      </c>
      <c r="J109" s="662" t="str">
        <f t="shared" si="337"/>
        <v/>
      </c>
      <c r="K109" s="662" t="str">
        <f t="shared" si="337"/>
        <v/>
      </c>
      <c r="L109" s="662" t="str">
        <f t="shared" si="337"/>
        <v/>
      </c>
      <c r="M109" s="663" t="str">
        <f t="shared" si="337"/>
        <v/>
      </c>
      <c r="N109" s="661" t="str">
        <f t="shared" si="337"/>
        <v/>
      </c>
      <c r="O109" s="662" t="str">
        <f t="shared" si="337"/>
        <v/>
      </c>
      <c r="P109" s="662" t="str">
        <f t="shared" si="337"/>
        <v/>
      </c>
      <c r="Q109" s="662" t="str">
        <f t="shared" si="337"/>
        <v/>
      </c>
      <c r="R109" s="662" t="str">
        <f t="shared" si="337"/>
        <v/>
      </c>
      <c r="S109" s="662" t="str">
        <f t="shared" si="337"/>
        <v/>
      </c>
      <c r="T109" s="663" t="str">
        <f t="shared" si="337"/>
        <v/>
      </c>
      <c r="U109" s="661" t="str">
        <f t="shared" si="337"/>
        <v/>
      </c>
      <c r="V109" s="662" t="str">
        <f t="shared" si="337"/>
        <v/>
      </c>
      <c r="W109" s="662" t="str">
        <f t="shared" si="337"/>
        <v/>
      </c>
      <c r="X109" s="662" t="str">
        <f t="shared" si="337"/>
        <v/>
      </c>
      <c r="Y109" s="662" t="str">
        <f t="shared" si="337"/>
        <v/>
      </c>
      <c r="Z109" s="662" t="str">
        <f t="shared" si="337"/>
        <v/>
      </c>
      <c r="AA109" s="663" t="str">
        <f t="shared" si="337"/>
        <v/>
      </c>
      <c r="AB109" s="661" t="str">
        <f t="shared" si="337"/>
        <v/>
      </c>
      <c r="AC109" s="662" t="str">
        <f t="shared" si="337"/>
        <v/>
      </c>
      <c r="AD109" s="662" t="str">
        <f t="shared" si="337"/>
        <v/>
      </c>
      <c r="AE109" s="662" t="str">
        <f t="shared" si="337"/>
        <v/>
      </c>
      <c r="AF109" s="662" t="str">
        <f t="shared" si="337"/>
        <v/>
      </c>
      <c r="AG109" s="662" t="str">
        <f t="shared" si="337"/>
        <v/>
      </c>
      <c r="AH109" s="663" t="str">
        <f t="shared" si="337"/>
        <v/>
      </c>
      <c r="AI109" s="664" t="str">
        <f t="shared" si="337"/>
        <v/>
      </c>
      <c r="AJ109" s="662" t="str">
        <f t="shared" si="337"/>
        <v/>
      </c>
      <c r="AK109" s="662" t="str">
        <f t="shared" si="337"/>
        <v/>
      </c>
      <c r="AL109" s="665">
        <f t="shared" ref="AL109" si="338">SUM(G109:AH109)</f>
        <v>0</v>
      </c>
      <c r="AM109" s="666">
        <f t="shared" ref="AM109" si="339">AL109/4</f>
        <v>0</v>
      </c>
      <c r="AN109" s="667" t="str">
        <f t="shared" ref="AN109:AO109" si="340">IF(C108="","",C108)</f>
        <v/>
      </c>
      <c r="AO109" s="668" t="str">
        <f t="shared" si="340"/>
        <v/>
      </c>
      <c r="AP109" s="669" t="str">
        <f>IF(D108&lt;&gt;"",VLOOKUP(D108,$AU$2:$AV$6,2,FALSE),"")</f>
        <v/>
      </c>
      <c r="AQ109" s="666">
        <f t="shared" ref="AQ109" si="341">ROUNDDOWN(AL109/$AL$6,2)</f>
        <v>0</v>
      </c>
      <c r="AR109" s="666">
        <f t="shared" ref="AR109" si="342">IF(AP109=1,"",AQ109)</f>
        <v>0</v>
      </c>
    </row>
    <row r="110" spans="1:44" ht="15.95" hidden="1" customHeight="1">
      <c r="A110" s="611"/>
      <c r="B110" s="1203" t="s">
        <v>1490</v>
      </c>
      <c r="C110" s="1189"/>
      <c r="D110" s="1191"/>
      <c r="E110" s="1193"/>
      <c r="F110" s="652" t="s">
        <v>1436</v>
      </c>
      <c r="G110" s="653"/>
      <c r="H110" s="654"/>
      <c r="I110" s="431"/>
      <c r="J110" s="431"/>
      <c r="K110" s="431"/>
      <c r="L110" s="431"/>
      <c r="M110" s="655"/>
      <c r="N110" s="653"/>
      <c r="O110" s="654"/>
      <c r="P110" s="431"/>
      <c r="Q110" s="431"/>
      <c r="R110" s="431"/>
      <c r="S110" s="431"/>
      <c r="T110" s="655"/>
      <c r="U110" s="653"/>
      <c r="V110" s="654"/>
      <c r="W110" s="431"/>
      <c r="X110" s="431"/>
      <c r="Y110" s="431"/>
      <c r="Z110" s="431"/>
      <c r="AA110" s="655"/>
      <c r="AB110" s="653"/>
      <c r="AC110" s="654"/>
      <c r="AD110" s="431"/>
      <c r="AE110" s="431"/>
      <c r="AF110" s="431"/>
      <c r="AG110" s="431"/>
      <c r="AH110" s="655"/>
      <c r="AI110" s="670"/>
      <c r="AJ110" s="654"/>
      <c r="AK110" s="654"/>
      <c r="AL110" s="657">
        <f t="shared" ref="AL110" si="343">SUM(G111:AK111)</f>
        <v>0</v>
      </c>
      <c r="AM110" s="658"/>
      <c r="AN110" s="607"/>
      <c r="AO110" s="608"/>
      <c r="AP110" s="658"/>
      <c r="AQ110" s="659"/>
      <c r="AR110" s="659"/>
    </row>
    <row r="111" spans="1:44" ht="15.95" hidden="1" customHeight="1">
      <c r="A111" s="611"/>
      <c r="B111" s="1203"/>
      <c r="C111" s="1204"/>
      <c r="D111" s="1205"/>
      <c r="E111" s="1206"/>
      <c r="F111" s="660" t="s">
        <v>1439</v>
      </c>
      <c r="G111" s="661" t="str">
        <f t="shared" ref="G111:AK111" si="344">IF(G110&lt;&gt;"",VLOOKUP(G110,$AC$197:$AL$221,9,FALSE),"")</f>
        <v/>
      </c>
      <c r="H111" s="662" t="str">
        <f t="shared" si="344"/>
        <v/>
      </c>
      <c r="I111" s="662" t="str">
        <f t="shared" si="344"/>
        <v/>
      </c>
      <c r="J111" s="662" t="str">
        <f t="shared" si="344"/>
        <v/>
      </c>
      <c r="K111" s="662" t="str">
        <f t="shared" si="344"/>
        <v/>
      </c>
      <c r="L111" s="662" t="str">
        <f t="shared" si="344"/>
        <v/>
      </c>
      <c r="M111" s="663" t="str">
        <f t="shared" si="344"/>
        <v/>
      </c>
      <c r="N111" s="661" t="str">
        <f t="shared" si="344"/>
        <v/>
      </c>
      <c r="O111" s="662" t="str">
        <f t="shared" si="344"/>
        <v/>
      </c>
      <c r="P111" s="662" t="str">
        <f t="shared" si="344"/>
        <v/>
      </c>
      <c r="Q111" s="662" t="str">
        <f t="shared" si="344"/>
        <v/>
      </c>
      <c r="R111" s="662" t="str">
        <f t="shared" si="344"/>
        <v/>
      </c>
      <c r="S111" s="662" t="str">
        <f t="shared" si="344"/>
        <v/>
      </c>
      <c r="T111" s="663" t="str">
        <f t="shared" si="344"/>
        <v/>
      </c>
      <c r="U111" s="661" t="str">
        <f t="shared" si="344"/>
        <v/>
      </c>
      <c r="V111" s="662" t="str">
        <f t="shared" si="344"/>
        <v/>
      </c>
      <c r="W111" s="662" t="str">
        <f t="shared" si="344"/>
        <v/>
      </c>
      <c r="X111" s="662" t="str">
        <f t="shared" si="344"/>
        <v/>
      </c>
      <c r="Y111" s="662" t="str">
        <f t="shared" si="344"/>
        <v/>
      </c>
      <c r="Z111" s="662" t="str">
        <f t="shared" si="344"/>
        <v/>
      </c>
      <c r="AA111" s="663" t="str">
        <f t="shared" si="344"/>
        <v/>
      </c>
      <c r="AB111" s="661" t="str">
        <f t="shared" si="344"/>
        <v/>
      </c>
      <c r="AC111" s="662" t="str">
        <f t="shared" si="344"/>
        <v/>
      </c>
      <c r="AD111" s="662" t="str">
        <f t="shared" si="344"/>
        <v/>
      </c>
      <c r="AE111" s="662" t="str">
        <f t="shared" si="344"/>
        <v/>
      </c>
      <c r="AF111" s="662" t="str">
        <f t="shared" si="344"/>
        <v/>
      </c>
      <c r="AG111" s="662" t="str">
        <f t="shared" si="344"/>
        <v/>
      </c>
      <c r="AH111" s="663" t="str">
        <f t="shared" si="344"/>
        <v/>
      </c>
      <c r="AI111" s="664" t="str">
        <f t="shared" si="344"/>
        <v/>
      </c>
      <c r="AJ111" s="662" t="str">
        <f t="shared" si="344"/>
        <v/>
      </c>
      <c r="AK111" s="662" t="str">
        <f t="shared" si="344"/>
        <v/>
      </c>
      <c r="AL111" s="665">
        <f t="shared" ref="AL111" si="345">SUM(G111:AH111)</f>
        <v>0</v>
      </c>
      <c r="AM111" s="666">
        <f t="shared" ref="AM111" si="346">AL111/4</f>
        <v>0</v>
      </c>
      <c r="AN111" s="667" t="str">
        <f t="shared" ref="AN111:AO111" si="347">IF(C110="","",C110)</f>
        <v/>
      </c>
      <c r="AO111" s="668" t="str">
        <f t="shared" si="347"/>
        <v/>
      </c>
      <c r="AP111" s="669" t="str">
        <f>IF(D110&lt;&gt;"",VLOOKUP(D110,$AU$2:$AV$6,2,FALSE),"")</f>
        <v/>
      </c>
      <c r="AQ111" s="666">
        <f t="shared" ref="AQ111" si="348">ROUNDDOWN(AL111/$AL$6,2)</f>
        <v>0</v>
      </c>
      <c r="AR111" s="666">
        <f t="shared" ref="AR111" si="349">IF(AP111=1,"",AQ111)</f>
        <v>0</v>
      </c>
    </row>
    <row r="112" spans="1:44" ht="15.95" hidden="1" customHeight="1">
      <c r="A112" s="611"/>
      <c r="B112" s="1203" t="s">
        <v>1491</v>
      </c>
      <c r="C112" s="1189"/>
      <c r="D112" s="1191"/>
      <c r="E112" s="1193"/>
      <c r="F112" s="652" t="s">
        <v>1436</v>
      </c>
      <c r="G112" s="653"/>
      <c r="H112" s="654"/>
      <c r="I112" s="431"/>
      <c r="J112" s="431"/>
      <c r="K112" s="431"/>
      <c r="L112" s="431"/>
      <c r="M112" s="655"/>
      <c r="N112" s="653"/>
      <c r="O112" s="654"/>
      <c r="P112" s="431"/>
      <c r="Q112" s="431"/>
      <c r="R112" s="431"/>
      <c r="S112" s="431"/>
      <c r="T112" s="655"/>
      <c r="U112" s="653"/>
      <c r="V112" s="654"/>
      <c r="W112" s="431"/>
      <c r="X112" s="431"/>
      <c r="Y112" s="431"/>
      <c r="Z112" s="431"/>
      <c r="AA112" s="655"/>
      <c r="AB112" s="653"/>
      <c r="AC112" s="654"/>
      <c r="AD112" s="431"/>
      <c r="AE112" s="431"/>
      <c r="AF112" s="431"/>
      <c r="AG112" s="431"/>
      <c r="AH112" s="655"/>
      <c r="AI112" s="670"/>
      <c r="AJ112" s="654"/>
      <c r="AK112" s="654"/>
      <c r="AL112" s="657">
        <f t="shared" ref="AL112" si="350">SUM(G113:AK113)</f>
        <v>0</v>
      </c>
      <c r="AM112" s="658"/>
      <c r="AN112" s="607"/>
      <c r="AO112" s="608"/>
      <c r="AP112" s="658"/>
      <c r="AQ112" s="659"/>
      <c r="AR112" s="659"/>
    </row>
    <row r="113" spans="1:44" ht="15.95" hidden="1" customHeight="1">
      <c r="A113" s="611"/>
      <c r="B113" s="1203"/>
      <c r="C113" s="1204"/>
      <c r="D113" s="1205"/>
      <c r="E113" s="1206"/>
      <c r="F113" s="660" t="s">
        <v>1439</v>
      </c>
      <c r="G113" s="661" t="str">
        <f t="shared" ref="G113:AK113" si="351">IF(G112&lt;&gt;"",VLOOKUP(G112,$AC$197:$AL$221,9,FALSE),"")</f>
        <v/>
      </c>
      <c r="H113" s="662" t="str">
        <f t="shared" si="351"/>
        <v/>
      </c>
      <c r="I113" s="662" t="str">
        <f t="shared" si="351"/>
        <v/>
      </c>
      <c r="J113" s="662" t="str">
        <f t="shared" si="351"/>
        <v/>
      </c>
      <c r="K113" s="662" t="str">
        <f t="shared" si="351"/>
        <v/>
      </c>
      <c r="L113" s="662" t="str">
        <f t="shared" si="351"/>
        <v/>
      </c>
      <c r="M113" s="663" t="str">
        <f t="shared" si="351"/>
        <v/>
      </c>
      <c r="N113" s="661" t="str">
        <f t="shared" si="351"/>
        <v/>
      </c>
      <c r="O113" s="662" t="str">
        <f t="shared" si="351"/>
        <v/>
      </c>
      <c r="P113" s="662" t="str">
        <f t="shared" si="351"/>
        <v/>
      </c>
      <c r="Q113" s="662" t="str">
        <f t="shared" si="351"/>
        <v/>
      </c>
      <c r="R113" s="662" t="str">
        <f t="shared" si="351"/>
        <v/>
      </c>
      <c r="S113" s="662" t="str">
        <f t="shared" si="351"/>
        <v/>
      </c>
      <c r="T113" s="663" t="str">
        <f t="shared" si="351"/>
        <v/>
      </c>
      <c r="U113" s="661" t="str">
        <f t="shared" si="351"/>
        <v/>
      </c>
      <c r="V113" s="662" t="str">
        <f t="shared" si="351"/>
        <v/>
      </c>
      <c r="W113" s="662" t="str">
        <f t="shared" si="351"/>
        <v/>
      </c>
      <c r="X113" s="662" t="str">
        <f t="shared" si="351"/>
        <v/>
      </c>
      <c r="Y113" s="662" t="str">
        <f t="shared" si="351"/>
        <v/>
      </c>
      <c r="Z113" s="662" t="str">
        <f t="shared" si="351"/>
        <v/>
      </c>
      <c r="AA113" s="663" t="str">
        <f t="shared" si="351"/>
        <v/>
      </c>
      <c r="AB113" s="661" t="str">
        <f t="shared" si="351"/>
        <v/>
      </c>
      <c r="AC113" s="662" t="str">
        <f t="shared" si="351"/>
        <v/>
      </c>
      <c r="AD113" s="662" t="str">
        <f t="shared" si="351"/>
        <v/>
      </c>
      <c r="AE113" s="662" t="str">
        <f t="shared" si="351"/>
        <v/>
      </c>
      <c r="AF113" s="662" t="str">
        <f t="shared" si="351"/>
        <v/>
      </c>
      <c r="AG113" s="662" t="str">
        <f t="shared" si="351"/>
        <v/>
      </c>
      <c r="AH113" s="663" t="str">
        <f t="shared" si="351"/>
        <v/>
      </c>
      <c r="AI113" s="664" t="str">
        <f t="shared" si="351"/>
        <v/>
      </c>
      <c r="AJ113" s="662" t="str">
        <f t="shared" si="351"/>
        <v/>
      </c>
      <c r="AK113" s="662" t="str">
        <f t="shared" si="351"/>
        <v/>
      </c>
      <c r="AL113" s="665">
        <f t="shared" ref="AL113" si="352">SUM(G113:AH113)</f>
        <v>0</v>
      </c>
      <c r="AM113" s="666">
        <f t="shared" ref="AM113" si="353">AL113/4</f>
        <v>0</v>
      </c>
      <c r="AN113" s="667" t="str">
        <f t="shared" ref="AN113:AO113" si="354">IF(C112="","",C112)</f>
        <v/>
      </c>
      <c r="AO113" s="668" t="str">
        <f t="shared" si="354"/>
        <v/>
      </c>
      <c r="AP113" s="669" t="str">
        <f>IF(D112&lt;&gt;"",VLOOKUP(D112,$AU$2:$AV$6,2,FALSE),"")</f>
        <v/>
      </c>
      <c r="AQ113" s="666">
        <f t="shared" ref="AQ113" si="355">ROUNDDOWN(AL113/$AL$6,2)</f>
        <v>0</v>
      </c>
      <c r="AR113" s="666">
        <f t="shared" ref="AR113" si="356">IF(AP113=1,"",AQ113)</f>
        <v>0</v>
      </c>
    </row>
    <row r="114" spans="1:44" ht="15.95" hidden="1" customHeight="1">
      <c r="A114" s="611"/>
      <c r="B114" s="1203" t="s">
        <v>1492</v>
      </c>
      <c r="C114" s="1189"/>
      <c r="D114" s="1191"/>
      <c r="E114" s="1193"/>
      <c r="F114" s="652" t="s">
        <v>1436</v>
      </c>
      <c r="G114" s="653"/>
      <c r="H114" s="654"/>
      <c r="I114" s="431"/>
      <c r="J114" s="431"/>
      <c r="K114" s="431"/>
      <c r="L114" s="431"/>
      <c r="M114" s="655"/>
      <c r="N114" s="653"/>
      <c r="O114" s="654"/>
      <c r="P114" s="431"/>
      <c r="Q114" s="431"/>
      <c r="R114" s="431"/>
      <c r="S114" s="431"/>
      <c r="T114" s="655"/>
      <c r="U114" s="653"/>
      <c r="V114" s="654"/>
      <c r="W114" s="431"/>
      <c r="X114" s="431"/>
      <c r="Y114" s="431"/>
      <c r="Z114" s="431"/>
      <c r="AA114" s="655"/>
      <c r="AB114" s="653"/>
      <c r="AC114" s="654"/>
      <c r="AD114" s="431"/>
      <c r="AE114" s="431"/>
      <c r="AF114" s="431"/>
      <c r="AG114" s="431"/>
      <c r="AH114" s="655"/>
      <c r="AI114" s="656"/>
      <c r="AJ114" s="431"/>
      <c r="AK114" s="431"/>
      <c r="AL114" s="657">
        <f t="shared" ref="AL114" si="357">SUM(G115:AK115)</f>
        <v>0</v>
      </c>
      <c r="AM114" s="658"/>
      <c r="AN114" s="607"/>
      <c r="AO114" s="608"/>
      <c r="AP114" s="658"/>
      <c r="AQ114" s="659"/>
      <c r="AR114" s="659"/>
    </row>
    <row r="115" spans="1:44" ht="15.95" hidden="1" customHeight="1">
      <c r="A115" s="611"/>
      <c r="B115" s="1203"/>
      <c r="C115" s="1204"/>
      <c r="D115" s="1205"/>
      <c r="E115" s="1206"/>
      <c r="F115" s="660" t="s">
        <v>1439</v>
      </c>
      <c r="G115" s="661" t="str">
        <f t="shared" ref="G115:AK115" si="358">IF(G114&lt;&gt;"",VLOOKUP(G114,$AC$197:$AL$221,9,FALSE),"")</f>
        <v/>
      </c>
      <c r="H115" s="662" t="str">
        <f t="shared" si="358"/>
        <v/>
      </c>
      <c r="I115" s="662" t="str">
        <f t="shared" si="358"/>
        <v/>
      </c>
      <c r="J115" s="662" t="str">
        <f t="shared" si="358"/>
        <v/>
      </c>
      <c r="K115" s="662" t="str">
        <f t="shared" si="358"/>
        <v/>
      </c>
      <c r="L115" s="662" t="str">
        <f t="shared" si="358"/>
        <v/>
      </c>
      <c r="M115" s="663" t="str">
        <f t="shared" si="358"/>
        <v/>
      </c>
      <c r="N115" s="661" t="str">
        <f t="shared" si="358"/>
        <v/>
      </c>
      <c r="O115" s="662" t="str">
        <f t="shared" si="358"/>
        <v/>
      </c>
      <c r="P115" s="662" t="str">
        <f t="shared" si="358"/>
        <v/>
      </c>
      <c r="Q115" s="662" t="str">
        <f t="shared" si="358"/>
        <v/>
      </c>
      <c r="R115" s="662" t="str">
        <f t="shared" si="358"/>
        <v/>
      </c>
      <c r="S115" s="662" t="str">
        <f t="shared" si="358"/>
        <v/>
      </c>
      <c r="T115" s="663" t="str">
        <f t="shared" si="358"/>
        <v/>
      </c>
      <c r="U115" s="661" t="str">
        <f t="shared" si="358"/>
        <v/>
      </c>
      <c r="V115" s="662" t="str">
        <f t="shared" si="358"/>
        <v/>
      </c>
      <c r="W115" s="662" t="str">
        <f t="shared" si="358"/>
        <v/>
      </c>
      <c r="X115" s="662" t="str">
        <f t="shared" si="358"/>
        <v/>
      </c>
      <c r="Y115" s="662" t="str">
        <f t="shared" si="358"/>
        <v/>
      </c>
      <c r="Z115" s="662" t="str">
        <f t="shared" si="358"/>
        <v/>
      </c>
      <c r="AA115" s="663" t="str">
        <f t="shared" si="358"/>
        <v/>
      </c>
      <c r="AB115" s="661" t="str">
        <f t="shared" si="358"/>
        <v/>
      </c>
      <c r="AC115" s="662" t="str">
        <f t="shared" si="358"/>
        <v/>
      </c>
      <c r="AD115" s="662" t="str">
        <f t="shared" si="358"/>
        <v/>
      </c>
      <c r="AE115" s="662" t="str">
        <f t="shared" si="358"/>
        <v/>
      </c>
      <c r="AF115" s="662" t="str">
        <f t="shared" si="358"/>
        <v/>
      </c>
      <c r="AG115" s="662" t="str">
        <f t="shared" si="358"/>
        <v/>
      </c>
      <c r="AH115" s="663" t="str">
        <f t="shared" si="358"/>
        <v/>
      </c>
      <c r="AI115" s="664" t="str">
        <f t="shared" si="358"/>
        <v/>
      </c>
      <c r="AJ115" s="662" t="str">
        <f t="shared" si="358"/>
        <v/>
      </c>
      <c r="AK115" s="662" t="str">
        <f t="shared" si="358"/>
        <v/>
      </c>
      <c r="AL115" s="665">
        <f t="shared" ref="AL115" si="359">SUM(G115:AH115)</f>
        <v>0</v>
      </c>
      <c r="AM115" s="666">
        <f t="shared" ref="AM115" si="360">AL115/4</f>
        <v>0</v>
      </c>
      <c r="AN115" s="667" t="str">
        <f t="shared" ref="AN115:AO115" si="361">IF(C114="","",C114)</f>
        <v/>
      </c>
      <c r="AO115" s="668" t="str">
        <f t="shared" si="361"/>
        <v/>
      </c>
      <c r="AP115" s="669" t="str">
        <f>IF(D114&lt;&gt;"",VLOOKUP(D114,$AU$2:$AV$6,2,FALSE),"")</f>
        <v/>
      </c>
      <c r="AQ115" s="666">
        <f t="shared" ref="AQ115" si="362">ROUNDDOWN(AL115/$AL$6,2)</f>
        <v>0</v>
      </c>
      <c r="AR115" s="666">
        <f t="shared" ref="AR115" si="363">IF(AP115=1,"",AQ115)</f>
        <v>0</v>
      </c>
    </row>
    <row r="116" spans="1:44" ht="15.95" hidden="1" customHeight="1">
      <c r="A116" s="611"/>
      <c r="B116" s="1203" t="s">
        <v>1493</v>
      </c>
      <c r="C116" s="1189"/>
      <c r="D116" s="1191"/>
      <c r="E116" s="1193"/>
      <c r="F116" s="652" t="s">
        <v>1436</v>
      </c>
      <c r="G116" s="653"/>
      <c r="H116" s="654"/>
      <c r="I116" s="431"/>
      <c r="J116" s="431"/>
      <c r="K116" s="431"/>
      <c r="L116" s="431"/>
      <c r="M116" s="655"/>
      <c r="N116" s="653"/>
      <c r="O116" s="654"/>
      <c r="P116" s="431"/>
      <c r="Q116" s="431"/>
      <c r="R116" s="431"/>
      <c r="S116" s="431"/>
      <c r="T116" s="655"/>
      <c r="U116" s="653"/>
      <c r="V116" s="654"/>
      <c r="W116" s="431"/>
      <c r="X116" s="431"/>
      <c r="Y116" s="431"/>
      <c r="Z116" s="431"/>
      <c r="AA116" s="655"/>
      <c r="AB116" s="653"/>
      <c r="AC116" s="654"/>
      <c r="AD116" s="431"/>
      <c r="AE116" s="431"/>
      <c r="AF116" s="431"/>
      <c r="AG116" s="431"/>
      <c r="AH116" s="655"/>
      <c r="AI116" s="656"/>
      <c r="AJ116" s="431"/>
      <c r="AK116" s="431"/>
      <c r="AL116" s="657">
        <f t="shared" ref="AL116" si="364">SUM(G117:AK117)</f>
        <v>0</v>
      </c>
      <c r="AM116" s="658"/>
      <c r="AN116" s="607"/>
      <c r="AO116" s="608"/>
      <c r="AP116" s="658"/>
      <c r="AQ116" s="659"/>
      <c r="AR116" s="659"/>
    </row>
    <row r="117" spans="1:44" ht="15.95" hidden="1" customHeight="1">
      <c r="A117" s="611"/>
      <c r="B117" s="1203"/>
      <c r="C117" s="1204"/>
      <c r="D117" s="1205"/>
      <c r="E117" s="1206"/>
      <c r="F117" s="660" t="s">
        <v>1439</v>
      </c>
      <c r="G117" s="661" t="str">
        <f t="shared" ref="G117:AK117" si="365">IF(G116&lt;&gt;"",VLOOKUP(G116,$AC$197:$AL$221,9,FALSE),"")</f>
        <v/>
      </c>
      <c r="H117" s="662" t="str">
        <f t="shared" si="365"/>
        <v/>
      </c>
      <c r="I117" s="662" t="str">
        <f t="shared" si="365"/>
        <v/>
      </c>
      <c r="J117" s="662" t="str">
        <f t="shared" si="365"/>
        <v/>
      </c>
      <c r="K117" s="662" t="str">
        <f t="shared" si="365"/>
        <v/>
      </c>
      <c r="L117" s="662" t="str">
        <f t="shared" si="365"/>
        <v/>
      </c>
      <c r="M117" s="663" t="str">
        <f t="shared" si="365"/>
        <v/>
      </c>
      <c r="N117" s="661" t="str">
        <f t="shared" si="365"/>
        <v/>
      </c>
      <c r="O117" s="662" t="str">
        <f t="shared" si="365"/>
        <v/>
      </c>
      <c r="P117" s="662" t="str">
        <f t="shared" si="365"/>
        <v/>
      </c>
      <c r="Q117" s="662" t="str">
        <f t="shared" si="365"/>
        <v/>
      </c>
      <c r="R117" s="662" t="str">
        <f t="shared" si="365"/>
        <v/>
      </c>
      <c r="S117" s="662" t="str">
        <f t="shared" si="365"/>
        <v/>
      </c>
      <c r="T117" s="663" t="str">
        <f t="shared" si="365"/>
        <v/>
      </c>
      <c r="U117" s="661" t="str">
        <f t="shared" si="365"/>
        <v/>
      </c>
      <c r="V117" s="662" t="str">
        <f t="shared" si="365"/>
        <v/>
      </c>
      <c r="W117" s="662" t="str">
        <f t="shared" si="365"/>
        <v/>
      </c>
      <c r="X117" s="662" t="str">
        <f t="shared" si="365"/>
        <v/>
      </c>
      <c r="Y117" s="662" t="str">
        <f t="shared" si="365"/>
        <v/>
      </c>
      <c r="Z117" s="662" t="str">
        <f t="shared" si="365"/>
        <v/>
      </c>
      <c r="AA117" s="663" t="str">
        <f t="shared" si="365"/>
        <v/>
      </c>
      <c r="AB117" s="661" t="str">
        <f t="shared" si="365"/>
        <v/>
      </c>
      <c r="AC117" s="662" t="str">
        <f t="shared" si="365"/>
        <v/>
      </c>
      <c r="AD117" s="662" t="str">
        <f t="shared" si="365"/>
        <v/>
      </c>
      <c r="AE117" s="662" t="str">
        <f t="shared" si="365"/>
        <v/>
      </c>
      <c r="AF117" s="662" t="str">
        <f t="shared" si="365"/>
        <v/>
      </c>
      <c r="AG117" s="662" t="str">
        <f t="shared" si="365"/>
        <v/>
      </c>
      <c r="AH117" s="663" t="str">
        <f t="shared" si="365"/>
        <v/>
      </c>
      <c r="AI117" s="664" t="str">
        <f t="shared" si="365"/>
        <v/>
      </c>
      <c r="AJ117" s="662" t="str">
        <f t="shared" si="365"/>
        <v/>
      </c>
      <c r="AK117" s="662" t="str">
        <f t="shared" si="365"/>
        <v/>
      </c>
      <c r="AL117" s="665">
        <f t="shared" ref="AL117" si="366">SUM(G117:AH117)</f>
        <v>0</v>
      </c>
      <c r="AM117" s="666">
        <f t="shared" ref="AM117" si="367">AL117/4</f>
        <v>0</v>
      </c>
      <c r="AN117" s="667" t="str">
        <f t="shared" ref="AN117:AO117" si="368">IF(C116="","",C116)</f>
        <v/>
      </c>
      <c r="AO117" s="668" t="str">
        <f t="shared" si="368"/>
        <v/>
      </c>
      <c r="AP117" s="669" t="str">
        <f>IF(D116&lt;&gt;"",VLOOKUP(D116,$AU$2:$AV$6,2,FALSE),"")</f>
        <v/>
      </c>
      <c r="AQ117" s="666">
        <f t="shared" ref="AQ117" si="369">ROUNDDOWN(AL117/$AL$6,2)</f>
        <v>0</v>
      </c>
      <c r="AR117" s="666">
        <f t="shared" ref="AR117" si="370">IF(AP117=1,"",AQ117)</f>
        <v>0</v>
      </c>
    </row>
    <row r="118" spans="1:44" ht="15.95" hidden="1" customHeight="1">
      <c r="A118" s="611"/>
      <c r="B118" s="1203" t="s">
        <v>1494</v>
      </c>
      <c r="C118" s="1189"/>
      <c r="D118" s="1191"/>
      <c r="E118" s="1193"/>
      <c r="F118" s="652" t="s">
        <v>1436</v>
      </c>
      <c r="G118" s="653"/>
      <c r="H118" s="654"/>
      <c r="I118" s="431"/>
      <c r="J118" s="431"/>
      <c r="K118" s="431"/>
      <c r="L118" s="431"/>
      <c r="M118" s="655"/>
      <c r="N118" s="653"/>
      <c r="O118" s="654"/>
      <c r="P118" s="431"/>
      <c r="Q118" s="431"/>
      <c r="R118" s="431"/>
      <c r="S118" s="431"/>
      <c r="T118" s="655"/>
      <c r="U118" s="653"/>
      <c r="V118" s="654"/>
      <c r="W118" s="431"/>
      <c r="X118" s="431"/>
      <c r="Y118" s="431"/>
      <c r="Z118" s="431"/>
      <c r="AA118" s="655"/>
      <c r="AB118" s="653"/>
      <c r="AC118" s="654"/>
      <c r="AD118" s="431"/>
      <c r="AE118" s="431"/>
      <c r="AF118" s="431"/>
      <c r="AG118" s="431"/>
      <c r="AH118" s="655"/>
      <c r="AI118" s="670"/>
      <c r="AJ118" s="654"/>
      <c r="AK118" s="654"/>
      <c r="AL118" s="657">
        <f t="shared" ref="AL118" si="371">SUM(G119:AK119)</f>
        <v>0</v>
      </c>
      <c r="AM118" s="658"/>
      <c r="AN118" s="607"/>
      <c r="AO118" s="608"/>
      <c r="AP118" s="658"/>
      <c r="AQ118" s="659"/>
      <c r="AR118" s="659"/>
    </row>
    <row r="119" spans="1:44" ht="15.95" hidden="1" customHeight="1">
      <c r="A119" s="611"/>
      <c r="B119" s="1203"/>
      <c r="C119" s="1204"/>
      <c r="D119" s="1205"/>
      <c r="E119" s="1206"/>
      <c r="F119" s="660" t="s">
        <v>1439</v>
      </c>
      <c r="G119" s="661" t="str">
        <f t="shared" ref="G119:AK119" si="372">IF(G118&lt;&gt;"",VLOOKUP(G118,$AC$197:$AL$221,9,FALSE),"")</f>
        <v/>
      </c>
      <c r="H119" s="662" t="str">
        <f t="shared" si="372"/>
        <v/>
      </c>
      <c r="I119" s="662" t="str">
        <f t="shared" si="372"/>
        <v/>
      </c>
      <c r="J119" s="662" t="str">
        <f t="shared" si="372"/>
        <v/>
      </c>
      <c r="K119" s="662" t="str">
        <f t="shared" si="372"/>
        <v/>
      </c>
      <c r="L119" s="662" t="str">
        <f t="shared" si="372"/>
        <v/>
      </c>
      <c r="M119" s="663" t="str">
        <f t="shared" si="372"/>
        <v/>
      </c>
      <c r="N119" s="661" t="str">
        <f t="shared" si="372"/>
        <v/>
      </c>
      <c r="O119" s="662" t="str">
        <f t="shared" si="372"/>
        <v/>
      </c>
      <c r="P119" s="662" t="str">
        <f t="shared" si="372"/>
        <v/>
      </c>
      <c r="Q119" s="662" t="str">
        <f t="shared" si="372"/>
        <v/>
      </c>
      <c r="R119" s="662" t="str">
        <f t="shared" si="372"/>
        <v/>
      </c>
      <c r="S119" s="662" t="str">
        <f t="shared" si="372"/>
        <v/>
      </c>
      <c r="T119" s="663" t="str">
        <f t="shared" si="372"/>
        <v/>
      </c>
      <c r="U119" s="661" t="str">
        <f t="shared" si="372"/>
        <v/>
      </c>
      <c r="V119" s="662" t="str">
        <f t="shared" si="372"/>
        <v/>
      </c>
      <c r="W119" s="662" t="str">
        <f t="shared" si="372"/>
        <v/>
      </c>
      <c r="X119" s="662" t="str">
        <f t="shared" si="372"/>
        <v/>
      </c>
      <c r="Y119" s="662" t="str">
        <f t="shared" si="372"/>
        <v/>
      </c>
      <c r="Z119" s="662" t="str">
        <f t="shared" si="372"/>
        <v/>
      </c>
      <c r="AA119" s="663" t="str">
        <f t="shared" si="372"/>
        <v/>
      </c>
      <c r="AB119" s="661" t="str">
        <f t="shared" si="372"/>
        <v/>
      </c>
      <c r="AC119" s="662" t="str">
        <f t="shared" si="372"/>
        <v/>
      </c>
      <c r="AD119" s="662" t="str">
        <f t="shared" si="372"/>
        <v/>
      </c>
      <c r="AE119" s="662" t="str">
        <f t="shared" si="372"/>
        <v/>
      </c>
      <c r="AF119" s="662" t="str">
        <f t="shared" si="372"/>
        <v/>
      </c>
      <c r="AG119" s="662" t="str">
        <f t="shared" si="372"/>
        <v/>
      </c>
      <c r="AH119" s="663" t="str">
        <f t="shared" si="372"/>
        <v/>
      </c>
      <c r="AI119" s="664" t="str">
        <f t="shared" si="372"/>
        <v/>
      </c>
      <c r="AJ119" s="662" t="str">
        <f t="shared" si="372"/>
        <v/>
      </c>
      <c r="AK119" s="662" t="str">
        <f t="shared" si="372"/>
        <v/>
      </c>
      <c r="AL119" s="665">
        <f t="shared" ref="AL119" si="373">SUM(G119:AH119)</f>
        <v>0</v>
      </c>
      <c r="AM119" s="666">
        <f t="shared" ref="AM119" si="374">AL119/4</f>
        <v>0</v>
      </c>
      <c r="AN119" s="667" t="str">
        <f t="shared" ref="AN119:AO119" si="375">IF(C118="","",C118)</f>
        <v/>
      </c>
      <c r="AO119" s="668" t="str">
        <f t="shared" si="375"/>
        <v/>
      </c>
      <c r="AP119" s="669" t="str">
        <f>IF(D118&lt;&gt;"",VLOOKUP(D118,$AU$2:$AV$6,2,FALSE),"")</f>
        <v/>
      </c>
      <c r="AQ119" s="666">
        <f t="shared" ref="AQ119" si="376">ROUNDDOWN(AL119/$AL$6,2)</f>
        <v>0</v>
      </c>
      <c r="AR119" s="666">
        <f t="shared" ref="AR119" si="377">IF(AP119=1,"",AQ119)</f>
        <v>0</v>
      </c>
    </row>
    <row r="120" spans="1:44" ht="15.95" hidden="1" customHeight="1">
      <c r="A120" s="611"/>
      <c r="B120" s="1203" t="s">
        <v>1495</v>
      </c>
      <c r="C120" s="1189"/>
      <c r="D120" s="1191"/>
      <c r="E120" s="1193"/>
      <c r="F120" s="652" t="s">
        <v>1436</v>
      </c>
      <c r="G120" s="653"/>
      <c r="H120" s="654"/>
      <c r="I120" s="431"/>
      <c r="J120" s="431"/>
      <c r="K120" s="431"/>
      <c r="L120" s="431"/>
      <c r="M120" s="655"/>
      <c r="N120" s="653"/>
      <c r="O120" s="654"/>
      <c r="P120" s="431"/>
      <c r="Q120" s="431"/>
      <c r="R120" s="431"/>
      <c r="S120" s="431"/>
      <c r="T120" s="655"/>
      <c r="U120" s="653"/>
      <c r="V120" s="654"/>
      <c r="W120" s="431"/>
      <c r="X120" s="431"/>
      <c r="Y120" s="431"/>
      <c r="Z120" s="431"/>
      <c r="AA120" s="655"/>
      <c r="AB120" s="653"/>
      <c r="AC120" s="654"/>
      <c r="AD120" s="431"/>
      <c r="AE120" s="431"/>
      <c r="AF120" s="431"/>
      <c r="AG120" s="431"/>
      <c r="AH120" s="655"/>
      <c r="AI120" s="670"/>
      <c r="AJ120" s="654"/>
      <c r="AK120" s="654"/>
      <c r="AL120" s="657">
        <f t="shared" ref="AL120" si="378">SUM(G121:AK121)</f>
        <v>0</v>
      </c>
      <c r="AM120" s="658"/>
      <c r="AN120" s="607"/>
      <c r="AO120" s="608"/>
      <c r="AP120" s="658"/>
      <c r="AQ120" s="659"/>
      <c r="AR120" s="659"/>
    </row>
    <row r="121" spans="1:44" ht="15.95" hidden="1" customHeight="1">
      <c r="A121" s="611"/>
      <c r="B121" s="1203"/>
      <c r="C121" s="1204"/>
      <c r="D121" s="1205"/>
      <c r="E121" s="1206"/>
      <c r="F121" s="660" t="s">
        <v>1439</v>
      </c>
      <c r="G121" s="661" t="str">
        <f t="shared" ref="G121:AK121" si="379">IF(G120&lt;&gt;"",VLOOKUP(G120,$AC$197:$AL$221,9,FALSE),"")</f>
        <v/>
      </c>
      <c r="H121" s="662" t="str">
        <f t="shared" si="379"/>
        <v/>
      </c>
      <c r="I121" s="662" t="str">
        <f t="shared" si="379"/>
        <v/>
      </c>
      <c r="J121" s="662" t="str">
        <f t="shared" si="379"/>
        <v/>
      </c>
      <c r="K121" s="662" t="str">
        <f t="shared" si="379"/>
        <v/>
      </c>
      <c r="L121" s="662" t="str">
        <f t="shared" si="379"/>
        <v/>
      </c>
      <c r="M121" s="663" t="str">
        <f t="shared" si="379"/>
        <v/>
      </c>
      <c r="N121" s="661" t="str">
        <f t="shared" si="379"/>
        <v/>
      </c>
      <c r="O121" s="662" t="str">
        <f t="shared" si="379"/>
        <v/>
      </c>
      <c r="P121" s="662" t="str">
        <f t="shared" si="379"/>
        <v/>
      </c>
      <c r="Q121" s="662" t="str">
        <f t="shared" si="379"/>
        <v/>
      </c>
      <c r="R121" s="662" t="str">
        <f t="shared" si="379"/>
        <v/>
      </c>
      <c r="S121" s="662" t="str">
        <f t="shared" si="379"/>
        <v/>
      </c>
      <c r="T121" s="663" t="str">
        <f t="shared" si="379"/>
        <v/>
      </c>
      <c r="U121" s="661" t="str">
        <f t="shared" si="379"/>
        <v/>
      </c>
      <c r="V121" s="662" t="str">
        <f t="shared" si="379"/>
        <v/>
      </c>
      <c r="W121" s="662" t="str">
        <f t="shared" si="379"/>
        <v/>
      </c>
      <c r="X121" s="662" t="str">
        <f t="shared" si="379"/>
        <v/>
      </c>
      <c r="Y121" s="662" t="str">
        <f t="shared" si="379"/>
        <v/>
      </c>
      <c r="Z121" s="662" t="str">
        <f t="shared" si="379"/>
        <v/>
      </c>
      <c r="AA121" s="663" t="str">
        <f t="shared" si="379"/>
        <v/>
      </c>
      <c r="AB121" s="661" t="str">
        <f t="shared" si="379"/>
        <v/>
      </c>
      <c r="AC121" s="662" t="str">
        <f t="shared" si="379"/>
        <v/>
      </c>
      <c r="AD121" s="662" t="str">
        <f t="shared" si="379"/>
        <v/>
      </c>
      <c r="AE121" s="662" t="str">
        <f t="shared" si="379"/>
        <v/>
      </c>
      <c r="AF121" s="662" t="str">
        <f t="shared" si="379"/>
        <v/>
      </c>
      <c r="AG121" s="662" t="str">
        <f t="shared" si="379"/>
        <v/>
      </c>
      <c r="AH121" s="663" t="str">
        <f t="shared" si="379"/>
        <v/>
      </c>
      <c r="AI121" s="664" t="str">
        <f t="shared" si="379"/>
        <v/>
      </c>
      <c r="AJ121" s="662" t="str">
        <f t="shared" si="379"/>
        <v/>
      </c>
      <c r="AK121" s="662" t="str">
        <f t="shared" si="379"/>
        <v/>
      </c>
      <c r="AL121" s="665">
        <f t="shared" ref="AL121" si="380">SUM(G121:AH121)</f>
        <v>0</v>
      </c>
      <c r="AM121" s="666">
        <f t="shared" ref="AM121" si="381">AL121/4</f>
        <v>0</v>
      </c>
      <c r="AN121" s="667" t="str">
        <f t="shared" ref="AN121:AO121" si="382">IF(C120="","",C120)</f>
        <v/>
      </c>
      <c r="AO121" s="668" t="str">
        <f t="shared" si="382"/>
        <v/>
      </c>
      <c r="AP121" s="669" t="str">
        <f>IF(D120&lt;&gt;"",VLOOKUP(D120,$AU$2:$AV$6,2,FALSE),"")</f>
        <v/>
      </c>
      <c r="AQ121" s="666">
        <f t="shared" ref="AQ121" si="383">ROUNDDOWN(AL121/$AL$6,2)</f>
        <v>0</v>
      </c>
      <c r="AR121" s="666">
        <f t="shared" ref="AR121" si="384">IF(AP121=1,"",AQ121)</f>
        <v>0</v>
      </c>
    </row>
    <row r="122" spans="1:44" ht="15.95" hidden="1" customHeight="1">
      <c r="A122" s="611"/>
      <c r="B122" s="1203" t="s">
        <v>1496</v>
      </c>
      <c r="C122" s="1189"/>
      <c r="D122" s="1191"/>
      <c r="E122" s="1193"/>
      <c r="F122" s="652" t="s">
        <v>1436</v>
      </c>
      <c r="G122" s="653"/>
      <c r="H122" s="654"/>
      <c r="I122" s="431"/>
      <c r="J122" s="431"/>
      <c r="K122" s="431"/>
      <c r="L122" s="431"/>
      <c r="M122" s="655"/>
      <c r="N122" s="653"/>
      <c r="O122" s="654"/>
      <c r="P122" s="431"/>
      <c r="Q122" s="431"/>
      <c r="R122" s="431"/>
      <c r="S122" s="431"/>
      <c r="T122" s="655"/>
      <c r="U122" s="653"/>
      <c r="V122" s="654"/>
      <c r="W122" s="431"/>
      <c r="X122" s="431"/>
      <c r="Y122" s="431"/>
      <c r="Z122" s="431"/>
      <c r="AA122" s="655"/>
      <c r="AB122" s="653"/>
      <c r="AC122" s="654"/>
      <c r="AD122" s="431"/>
      <c r="AE122" s="431"/>
      <c r="AF122" s="431"/>
      <c r="AG122" s="431"/>
      <c r="AH122" s="655"/>
      <c r="AI122" s="670"/>
      <c r="AJ122" s="654"/>
      <c r="AK122" s="654"/>
      <c r="AL122" s="657">
        <f t="shared" ref="AL122" si="385">SUM(G123:AK123)</f>
        <v>0</v>
      </c>
      <c r="AM122" s="658"/>
      <c r="AN122" s="607"/>
      <c r="AO122" s="608"/>
      <c r="AP122" s="658"/>
      <c r="AQ122" s="659"/>
      <c r="AR122" s="659"/>
    </row>
    <row r="123" spans="1:44" ht="15.95" hidden="1" customHeight="1">
      <c r="A123" s="611"/>
      <c r="B123" s="1203"/>
      <c r="C123" s="1204"/>
      <c r="D123" s="1205"/>
      <c r="E123" s="1206"/>
      <c r="F123" s="660" t="s">
        <v>1439</v>
      </c>
      <c r="G123" s="661" t="str">
        <f t="shared" ref="G123:AK123" si="386">IF(G122&lt;&gt;"",VLOOKUP(G122,$AC$197:$AL$221,9,FALSE),"")</f>
        <v/>
      </c>
      <c r="H123" s="662" t="str">
        <f t="shared" si="386"/>
        <v/>
      </c>
      <c r="I123" s="662" t="str">
        <f t="shared" si="386"/>
        <v/>
      </c>
      <c r="J123" s="662" t="str">
        <f t="shared" si="386"/>
        <v/>
      </c>
      <c r="K123" s="662" t="str">
        <f t="shared" si="386"/>
        <v/>
      </c>
      <c r="L123" s="662" t="str">
        <f t="shared" si="386"/>
        <v/>
      </c>
      <c r="M123" s="663" t="str">
        <f t="shared" si="386"/>
        <v/>
      </c>
      <c r="N123" s="661" t="str">
        <f t="shared" si="386"/>
        <v/>
      </c>
      <c r="O123" s="662" t="str">
        <f t="shared" si="386"/>
        <v/>
      </c>
      <c r="P123" s="662" t="str">
        <f t="shared" si="386"/>
        <v/>
      </c>
      <c r="Q123" s="662" t="str">
        <f t="shared" si="386"/>
        <v/>
      </c>
      <c r="R123" s="662" t="str">
        <f t="shared" si="386"/>
        <v/>
      </c>
      <c r="S123" s="662" t="str">
        <f t="shared" si="386"/>
        <v/>
      </c>
      <c r="T123" s="663" t="str">
        <f t="shared" si="386"/>
        <v/>
      </c>
      <c r="U123" s="661" t="str">
        <f t="shared" si="386"/>
        <v/>
      </c>
      <c r="V123" s="662" t="str">
        <f t="shared" si="386"/>
        <v/>
      </c>
      <c r="W123" s="662" t="str">
        <f t="shared" si="386"/>
        <v/>
      </c>
      <c r="X123" s="662" t="str">
        <f t="shared" si="386"/>
        <v/>
      </c>
      <c r="Y123" s="662" t="str">
        <f t="shared" si="386"/>
        <v/>
      </c>
      <c r="Z123" s="662" t="str">
        <f t="shared" si="386"/>
        <v/>
      </c>
      <c r="AA123" s="663" t="str">
        <f t="shared" si="386"/>
        <v/>
      </c>
      <c r="AB123" s="661" t="str">
        <f t="shared" si="386"/>
        <v/>
      </c>
      <c r="AC123" s="662" t="str">
        <f t="shared" si="386"/>
        <v/>
      </c>
      <c r="AD123" s="662" t="str">
        <f t="shared" si="386"/>
        <v/>
      </c>
      <c r="AE123" s="662" t="str">
        <f t="shared" si="386"/>
        <v/>
      </c>
      <c r="AF123" s="662" t="str">
        <f t="shared" si="386"/>
        <v/>
      </c>
      <c r="AG123" s="662" t="str">
        <f t="shared" si="386"/>
        <v/>
      </c>
      <c r="AH123" s="663" t="str">
        <f t="shared" si="386"/>
        <v/>
      </c>
      <c r="AI123" s="664" t="str">
        <f t="shared" si="386"/>
        <v/>
      </c>
      <c r="AJ123" s="662" t="str">
        <f t="shared" si="386"/>
        <v/>
      </c>
      <c r="AK123" s="662" t="str">
        <f t="shared" si="386"/>
        <v/>
      </c>
      <c r="AL123" s="665">
        <f t="shared" ref="AL123" si="387">SUM(G123:AH123)</f>
        <v>0</v>
      </c>
      <c r="AM123" s="666">
        <f t="shared" ref="AM123" si="388">AL123/4</f>
        <v>0</v>
      </c>
      <c r="AN123" s="667" t="str">
        <f t="shared" ref="AN123:AO123" si="389">IF(C122="","",C122)</f>
        <v/>
      </c>
      <c r="AO123" s="668" t="str">
        <f t="shared" si="389"/>
        <v/>
      </c>
      <c r="AP123" s="669" t="str">
        <f>IF(D122&lt;&gt;"",VLOOKUP(D122,$AU$2:$AV$6,2,FALSE),"")</f>
        <v/>
      </c>
      <c r="AQ123" s="666">
        <f t="shared" ref="AQ123" si="390">ROUNDDOWN(AL123/$AL$6,2)</f>
        <v>0</v>
      </c>
      <c r="AR123" s="666">
        <f t="shared" ref="AR123" si="391">IF(AP123=1,"",AQ123)</f>
        <v>0</v>
      </c>
    </row>
    <row r="124" spans="1:44" ht="15.95" hidden="1" customHeight="1">
      <c r="A124" s="611"/>
      <c r="B124" s="1203" t="s">
        <v>1497</v>
      </c>
      <c r="C124" s="1189"/>
      <c r="D124" s="1191"/>
      <c r="E124" s="1193"/>
      <c r="F124" s="652" t="s">
        <v>1436</v>
      </c>
      <c r="G124" s="653"/>
      <c r="H124" s="654"/>
      <c r="I124" s="431"/>
      <c r="J124" s="431"/>
      <c r="K124" s="431"/>
      <c r="L124" s="431"/>
      <c r="M124" s="655"/>
      <c r="N124" s="653"/>
      <c r="O124" s="654"/>
      <c r="P124" s="431"/>
      <c r="Q124" s="431"/>
      <c r="R124" s="431"/>
      <c r="S124" s="431"/>
      <c r="T124" s="655"/>
      <c r="U124" s="653"/>
      <c r="V124" s="654"/>
      <c r="W124" s="431"/>
      <c r="X124" s="431"/>
      <c r="Y124" s="431"/>
      <c r="Z124" s="431"/>
      <c r="AA124" s="655"/>
      <c r="AB124" s="653"/>
      <c r="AC124" s="654"/>
      <c r="AD124" s="431"/>
      <c r="AE124" s="431"/>
      <c r="AF124" s="431"/>
      <c r="AG124" s="431"/>
      <c r="AH124" s="655"/>
      <c r="AI124" s="670"/>
      <c r="AJ124" s="654"/>
      <c r="AK124" s="654"/>
      <c r="AL124" s="657">
        <f t="shared" ref="AL124" si="392">SUM(G125:AK125)</f>
        <v>0</v>
      </c>
      <c r="AM124" s="658"/>
      <c r="AN124" s="607"/>
      <c r="AO124" s="608"/>
      <c r="AP124" s="658"/>
      <c r="AQ124" s="659"/>
      <c r="AR124" s="659"/>
    </row>
    <row r="125" spans="1:44" ht="15.95" hidden="1" customHeight="1">
      <c r="A125" s="611"/>
      <c r="B125" s="1203"/>
      <c r="C125" s="1204"/>
      <c r="D125" s="1205"/>
      <c r="E125" s="1206"/>
      <c r="F125" s="660" t="s">
        <v>1439</v>
      </c>
      <c r="G125" s="661" t="str">
        <f t="shared" ref="G125:AK125" si="393">IF(G124&lt;&gt;"",VLOOKUP(G124,$AC$197:$AL$221,9,FALSE),"")</f>
        <v/>
      </c>
      <c r="H125" s="662" t="str">
        <f t="shared" si="393"/>
        <v/>
      </c>
      <c r="I125" s="662" t="str">
        <f t="shared" si="393"/>
        <v/>
      </c>
      <c r="J125" s="662" t="str">
        <f t="shared" si="393"/>
        <v/>
      </c>
      <c r="K125" s="662" t="str">
        <f t="shared" si="393"/>
        <v/>
      </c>
      <c r="L125" s="662" t="str">
        <f t="shared" si="393"/>
        <v/>
      </c>
      <c r="M125" s="663" t="str">
        <f t="shared" si="393"/>
        <v/>
      </c>
      <c r="N125" s="661" t="str">
        <f t="shared" si="393"/>
        <v/>
      </c>
      <c r="O125" s="662" t="str">
        <f t="shared" si="393"/>
        <v/>
      </c>
      <c r="P125" s="662" t="str">
        <f t="shared" si="393"/>
        <v/>
      </c>
      <c r="Q125" s="662" t="str">
        <f t="shared" si="393"/>
        <v/>
      </c>
      <c r="R125" s="662" t="str">
        <f t="shared" si="393"/>
        <v/>
      </c>
      <c r="S125" s="662" t="str">
        <f t="shared" si="393"/>
        <v/>
      </c>
      <c r="T125" s="663" t="str">
        <f t="shared" si="393"/>
        <v/>
      </c>
      <c r="U125" s="661" t="str">
        <f t="shared" si="393"/>
        <v/>
      </c>
      <c r="V125" s="662" t="str">
        <f t="shared" si="393"/>
        <v/>
      </c>
      <c r="W125" s="662" t="str">
        <f t="shared" si="393"/>
        <v/>
      </c>
      <c r="X125" s="662" t="str">
        <f t="shared" si="393"/>
        <v/>
      </c>
      <c r="Y125" s="662" t="str">
        <f t="shared" si="393"/>
        <v/>
      </c>
      <c r="Z125" s="662" t="str">
        <f t="shared" si="393"/>
        <v/>
      </c>
      <c r="AA125" s="663" t="str">
        <f t="shared" si="393"/>
        <v/>
      </c>
      <c r="AB125" s="661" t="str">
        <f t="shared" si="393"/>
        <v/>
      </c>
      <c r="AC125" s="662" t="str">
        <f t="shared" si="393"/>
        <v/>
      </c>
      <c r="AD125" s="662" t="str">
        <f t="shared" si="393"/>
        <v/>
      </c>
      <c r="AE125" s="662" t="str">
        <f t="shared" si="393"/>
        <v/>
      </c>
      <c r="AF125" s="662" t="str">
        <f t="shared" si="393"/>
        <v/>
      </c>
      <c r="AG125" s="662" t="str">
        <f t="shared" si="393"/>
        <v/>
      </c>
      <c r="AH125" s="663" t="str">
        <f t="shared" si="393"/>
        <v/>
      </c>
      <c r="AI125" s="664" t="str">
        <f t="shared" si="393"/>
        <v/>
      </c>
      <c r="AJ125" s="662" t="str">
        <f t="shared" si="393"/>
        <v/>
      </c>
      <c r="AK125" s="662" t="str">
        <f t="shared" si="393"/>
        <v/>
      </c>
      <c r="AL125" s="665">
        <f t="shared" ref="AL125" si="394">SUM(G125:AH125)</f>
        <v>0</v>
      </c>
      <c r="AM125" s="666">
        <f t="shared" ref="AM125" si="395">AL125/4</f>
        <v>0</v>
      </c>
      <c r="AN125" s="667" t="str">
        <f t="shared" ref="AN125:AO125" si="396">IF(C124="","",C124)</f>
        <v/>
      </c>
      <c r="AO125" s="668" t="str">
        <f t="shared" si="396"/>
        <v/>
      </c>
      <c r="AP125" s="669" t="str">
        <f>IF(D124&lt;&gt;"",VLOOKUP(D124,$AU$2:$AV$6,2,FALSE),"")</f>
        <v/>
      </c>
      <c r="AQ125" s="666">
        <f t="shared" ref="AQ125" si="397">ROUNDDOWN(AL125/$AL$6,2)</f>
        <v>0</v>
      </c>
      <c r="AR125" s="666">
        <f t="shared" ref="AR125" si="398">IF(AP125=1,"",AQ125)</f>
        <v>0</v>
      </c>
    </row>
    <row r="126" spans="1:44" ht="15.95" hidden="1" customHeight="1">
      <c r="A126" s="611"/>
      <c r="B126" s="1203" t="s">
        <v>1498</v>
      </c>
      <c r="C126" s="1189"/>
      <c r="D126" s="1191"/>
      <c r="E126" s="1193"/>
      <c r="F126" s="652" t="s">
        <v>1436</v>
      </c>
      <c r="G126" s="653"/>
      <c r="H126" s="654"/>
      <c r="I126" s="431"/>
      <c r="J126" s="431"/>
      <c r="K126" s="431"/>
      <c r="L126" s="431"/>
      <c r="M126" s="655"/>
      <c r="N126" s="653"/>
      <c r="O126" s="654"/>
      <c r="P126" s="431"/>
      <c r="Q126" s="431"/>
      <c r="R126" s="431"/>
      <c r="S126" s="431"/>
      <c r="T126" s="655"/>
      <c r="U126" s="653"/>
      <c r="V126" s="654"/>
      <c r="W126" s="431"/>
      <c r="X126" s="431"/>
      <c r="Y126" s="431"/>
      <c r="Z126" s="431"/>
      <c r="AA126" s="655"/>
      <c r="AB126" s="653"/>
      <c r="AC126" s="654"/>
      <c r="AD126" s="431"/>
      <c r="AE126" s="431"/>
      <c r="AF126" s="431"/>
      <c r="AG126" s="431"/>
      <c r="AH126" s="655"/>
      <c r="AI126" s="670"/>
      <c r="AJ126" s="654"/>
      <c r="AK126" s="654"/>
      <c r="AL126" s="657">
        <f t="shared" ref="AL126" si="399">SUM(G127:AK127)</f>
        <v>0</v>
      </c>
      <c r="AM126" s="658"/>
      <c r="AN126" s="607"/>
      <c r="AO126" s="608"/>
      <c r="AP126" s="658"/>
      <c r="AQ126" s="659"/>
      <c r="AR126" s="659"/>
    </row>
    <row r="127" spans="1:44" ht="15.95" hidden="1" customHeight="1">
      <c r="A127" s="611"/>
      <c r="B127" s="1203"/>
      <c r="C127" s="1204"/>
      <c r="D127" s="1205"/>
      <c r="E127" s="1206"/>
      <c r="F127" s="660" t="s">
        <v>1439</v>
      </c>
      <c r="G127" s="661" t="str">
        <f t="shared" ref="G127:AK127" si="400">IF(G126&lt;&gt;"",VLOOKUP(G126,$AC$197:$AL$221,9,FALSE),"")</f>
        <v/>
      </c>
      <c r="H127" s="662" t="str">
        <f t="shared" si="400"/>
        <v/>
      </c>
      <c r="I127" s="662" t="str">
        <f t="shared" si="400"/>
        <v/>
      </c>
      <c r="J127" s="662" t="str">
        <f t="shared" si="400"/>
        <v/>
      </c>
      <c r="K127" s="662" t="str">
        <f t="shared" si="400"/>
        <v/>
      </c>
      <c r="L127" s="662" t="str">
        <f t="shared" si="400"/>
        <v/>
      </c>
      <c r="M127" s="663" t="str">
        <f t="shared" si="400"/>
        <v/>
      </c>
      <c r="N127" s="661" t="str">
        <f t="shared" si="400"/>
        <v/>
      </c>
      <c r="O127" s="662" t="str">
        <f t="shared" si="400"/>
        <v/>
      </c>
      <c r="P127" s="662" t="str">
        <f t="shared" si="400"/>
        <v/>
      </c>
      <c r="Q127" s="662" t="str">
        <f t="shared" si="400"/>
        <v/>
      </c>
      <c r="R127" s="662" t="str">
        <f t="shared" si="400"/>
        <v/>
      </c>
      <c r="S127" s="662" t="str">
        <f t="shared" si="400"/>
        <v/>
      </c>
      <c r="T127" s="663" t="str">
        <f t="shared" si="400"/>
        <v/>
      </c>
      <c r="U127" s="661" t="str">
        <f t="shared" si="400"/>
        <v/>
      </c>
      <c r="V127" s="662" t="str">
        <f t="shared" si="400"/>
        <v/>
      </c>
      <c r="W127" s="662" t="str">
        <f t="shared" si="400"/>
        <v/>
      </c>
      <c r="X127" s="662" t="str">
        <f t="shared" si="400"/>
        <v/>
      </c>
      <c r="Y127" s="662" t="str">
        <f t="shared" si="400"/>
        <v/>
      </c>
      <c r="Z127" s="662" t="str">
        <f t="shared" si="400"/>
        <v/>
      </c>
      <c r="AA127" s="663" t="str">
        <f t="shared" si="400"/>
        <v/>
      </c>
      <c r="AB127" s="661" t="str">
        <f t="shared" si="400"/>
        <v/>
      </c>
      <c r="AC127" s="662" t="str">
        <f t="shared" si="400"/>
        <v/>
      </c>
      <c r="AD127" s="662" t="str">
        <f t="shared" si="400"/>
        <v/>
      </c>
      <c r="AE127" s="662" t="str">
        <f t="shared" si="400"/>
        <v/>
      </c>
      <c r="AF127" s="662" t="str">
        <f t="shared" si="400"/>
        <v/>
      </c>
      <c r="AG127" s="662" t="str">
        <f t="shared" si="400"/>
        <v/>
      </c>
      <c r="AH127" s="663" t="str">
        <f t="shared" si="400"/>
        <v/>
      </c>
      <c r="AI127" s="664" t="str">
        <f t="shared" si="400"/>
        <v/>
      </c>
      <c r="AJ127" s="662" t="str">
        <f t="shared" si="400"/>
        <v/>
      </c>
      <c r="AK127" s="662" t="str">
        <f t="shared" si="400"/>
        <v/>
      </c>
      <c r="AL127" s="665">
        <f t="shared" ref="AL127" si="401">SUM(G127:AH127)</f>
        <v>0</v>
      </c>
      <c r="AM127" s="666">
        <f t="shared" ref="AM127" si="402">AL127/4</f>
        <v>0</v>
      </c>
      <c r="AN127" s="667" t="str">
        <f t="shared" ref="AN127:AO127" si="403">IF(C126="","",C126)</f>
        <v/>
      </c>
      <c r="AO127" s="668" t="str">
        <f t="shared" si="403"/>
        <v/>
      </c>
      <c r="AP127" s="669" t="str">
        <f>IF(D126&lt;&gt;"",VLOOKUP(D126,$AU$2:$AV$6,2,FALSE),"")</f>
        <v/>
      </c>
      <c r="AQ127" s="666">
        <f t="shared" ref="AQ127" si="404">ROUNDDOWN(AL127/$AL$6,2)</f>
        <v>0</v>
      </c>
      <c r="AR127" s="666">
        <f t="shared" ref="AR127" si="405">IF(AP127=1,"",AQ127)</f>
        <v>0</v>
      </c>
    </row>
    <row r="128" spans="1:44" ht="15.95" hidden="1" customHeight="1">
      <c r="A128" s="611"/>
      <c r="B128" s="1203" t="s">
        <v>1499</v>
      </c>
      <c r="C128" s="1189"/>
      <c r="D128" s="1191"/>
      <c r="E128" s="1193"/>
      <c r="F128" s="652" t="s">
        <v>1436</v>
      </c>
      <c r="G128" s="653"/>
      <c r="H128" s="654"/>
      <c r="I128" s="431"/>
      <c r="J128" s="431"/>
      <c r="K128" s="431"/>
      <c r="L128" s="431"/>
      <c r="M128" s="655"/>
      <c r="N128" s="653"/>
      <c r="O128" s="654"/>
      <c r="P128" s="431"/>
      <c r="Q128" s="431"/>
      <c r="R128" s="431"/>
      <c r="S128" s="431"/>
      <c r="T128" s="655"/>
      <c r="U128" s="653"/>
      <c r="V128" s="654"/>
      <c r="W128" s="431"/>
      <c r="X128" s="431"/>
      <c r="Y128" s="431"/>
      <c r="Z128" s="431"/>
      <c r="AA128" s="655"/>
      <c r="AB128" s="653"/>
      <c r="AC128" s="654"/>
      <c r="AD128" s="431"/>
      <c r="AE128" s="431"/>
      <c r="AF128" s="431"/>
      <c r="AG128" s="431"/>
      <c r="AH128" s="655"/>
      <c r="AI128" s="670"/>
      <c r="AJ128" s="654"/>
      <c r="AK128" s="654"/>
      <c r="AL128" s="657">
        <f t="shared" ref="AL128" si="406">SUM(G129:AK129)</f>
        <v>0</v>
      </c>
      <c r="AM128" s="658"/>
      <c r="AN128" s="607"/>
      <c r="AO128" s="608"/>
      <c r="AP128" s="658"/>
      <c r="AQ128" s="659"/>
      <c r="AR128" s="659"/>
    </row>
    <row r="129" spans="1:44" ht="15.95" hidden="1" customHeight="1">
      <c r="A129" s="611"/>
      <c r="B129" s="1203"/>
      <c r="C129" s="1204"/>
      <c r="D129" s="1205"/>
      <c r="E129" s="1206"/>
      <c r="F129" s="660" t="s">
        <v>1439</v>
      </c>
      <c r="G129" s="661" t="str">
        <f t="shared" ref="G129:AK129" si="407">IF(G128&lt;&gt;"",VLOOKUP(G128,$AC$197:$AL$221,9,FALSE),"")</f>
        <v/>
      </c>
      <c r="H129" s="662" t="str">
        <f t="shared" si="407"/>
        <v/>
      </c>
      <c r="I129" s="662" t="str">
        <f t="shared" si="407"/>
        <v/>
      </c>
      <c r="J129" s="662" t="str">
        <f t="shared" si="407"/>
        <v/>
      </c>
      <c r="K129" s="662" t="str">
        <f t="shared" si="407"/>
        <v/>
      </c>
      <c r="L129" s="662" t="str">
        <f t="shared" si="407"/>
        <v/>
      </c>
      <c r="M129" s="663" t="str">
        <f t="shared" si="407"/>
        <v/>
      </c>
      <c r="N129" s="661" t="str">
        <f t="shared" si="407"/>
        <v/>
      </c>
      <c r="O129" s="662" t="str">
        <f t="shared" si="407"/>
        <v/>
      </c>
      <c r="P129" s="662" t="str">
        <f t="shared" si="407"/>
        <v/>
      </c>
      <c r="Q129" s="662" t="str">
        <f t="shared" si="407"/>
        <v/>
      </c>
      <c r="R129" s="662" t="str">
        <f t="shared" si="407"/>
        <v/>
      </c>
      <c r="S129" s="662" t="str">
        <f t="shared" si="407"/>
        <v/>
      </c>
      <c r="T129" s="663" t="str">
        <f t="shared" si="407"/>
        <v/>
      </c>
      <c r="U129" s="661" t="str">
        <f t="shared" si="407"/>
        <v/>
      </c>
      <c r="V129" s="662" t="str">
        <f t="shared" si="407"/>
        <v/>
      </c>
      <c r="W129" s="662" t="str">
        <f t="shared" si="407"/>
        <v/>
      </c>
      <c r="X129" s="662" t="str">
        <f t="shared" si="407"/>
        <v/>
      </c>
      <c r="Y129" s="662" t="str">
        <f t="shared" si="407"/>
        <v/>
      </c>
      <c r="Z129" s="662" t="str">
        <f t="shared" si="407"/>
        <v/>
      </c>
      <c r="AA129" s="663" t="str">
        <f t="shared" si="407"/>
        <v/>
      </c>
      <c r="AB129" s="661" t="str">
        <f t="shared" si="407"/>
        <v/>
      </c>
      <c r="AC129" s="662" t="str">
        <f t="shared" si="407"/>
        <v/>
      </c>
      <c r="AD129" s="662" t="str">
        <f t="shared" si="407"/>
        <v/>
      </c>
      <c r="AE129" s="662" t="str">
        <f t="shared" si="407"/>
        <v/>
      </c>
      <c r="AF129" s="662" t="str">
        <f t="shared" si="407"/>
        <v/>
      </c>
      <c r="AG129" s="662" t="str">
        <f t="shared" si="407"/>
        <v/>
      </c>
      <c r="AH129" s="663" t="str">
        <f t="shared" si="407"/>
        <v/>
      </c>
      <c r="AI129" s="664" t="str">
        <f t="shared" si="407"/>
        <v/>
      </c>
      <c r="AJ129" s="662" t="str">
        <f t="shared" si="407"/>
        <v/>
      </c>
      <c r="AK129" s="662" t="str">
        <f t="shared" si="407"/>
        <v/>
      </c>
      <c r="AL129" s="665">
        <f t="shared" ref="AL129" si="408">SUM(G129:AH129)</f>
        <v>0</v>
      </c>
      <c r="AM129" s="666">
        <f t="shared" ref="AM129" si="409">AL129/4</f>
        <v>0</v>
      </c>
      <c r="AN129" s="667" t="str">
        <f t="shared" ref="AN129:AO129" si="410">IF(C128="","",C128)</f>
        <v/>
      </c>
      <c r="AO129" s="668" t="str">
        <f t="shared" si="410"/>
        <v/>
      </c>
      <c r="AP129" s="669" t="str">
        <f>IF(D128&lt;&gt;"",VLOOKUP(D128,$AU$2:$AV$6,2,FALSE),"")</f>
        <v/>
      </c>
      <c r="AQ129" s="666">
        <f t="shared" ref="AQ129" si="411">ROUNDDOWN(AL129/$AL$6,2)</f>
        <v>0</v>
      </c>
      <c r="AR129" s="666">
        <f t="shared" ref="AR129" si="412">IF(AP129=1,"",AQ129)</f>
        <v>0</v>
      </c>
    </row>
    <row r="130" spans="1:44" ht="15.95" hidden="1" customHeight="1">
      <c r="A130" s="611"/>
      <c r="B130" s="1203" t="s">
        <v>1500</v>
      </c>
      <c r="C130" s="1189"/>
      <c r="D130" s="1191"/>
      <c r="E130" s="1193"/>
      <c r="F130" s="652" t="s">
        <v>1436</v>
      </c>
      <c r="G130" s="653"/>
      <c r="H130" s="654"/>
      <c r="I130" s="431"/>
      <c r="J130" s="431"/>
      <c r="K130" s="431"/>
      <c r="L130" s="431"/>
      <c r="M130" s="655"/>
      <c r="N130" s="653"/>
      <c r="O130" s="654"/>
      <c r="P130" s="431"/>
      <c r="Q130" s="431"/>
      <c r="R130" s="431"/>
      <c r="S130" s="431"/>
      <c r="T130" s="655"/>
      <c r="U130" s="653"/>
      <c r="V130" s="654"/>
      <c r="W130" s="431"/>
      <c r="X130" s="431"/>
      <c r="Y130" s="431"/>
      <c r="Z130" s="431"/>
      <c r="AA130" s="655"/>
      <c r="AB130" s="653"/>
      <c r="AC130" s="654"/>
      <c r="AD130" s="431"/>
      <c r="AE130" s="431"/>
      <c r="AF130" s="431"/>
      <c r="AG130" s="431"/>
      <c r="AH130" s="655"/>
      <c r="AI130" s="670"/>
      <c r="AJ130" s="654"/>
      <c r="AK130" s="654"/>
      <c r="AL130" s="657">
        <f t="shared" ref="AL130" si="413">SUM(G131:AK131)</f>
        <v>0</v>
      </c>
      <c r="AM130" s="658"/>
      <c r="AN130" s="607"/>
      <c r="AO130" s="608"/>
      <c r="AP130" s="658"/>
      <c r="AQ130" s="659"/>
      <c r="AR130" s="659"/>
    </row>
    <row r="131" spans="1:44" ht="15.95" hidden="1" customHeight="1">
      <c r="A131" s="611"/>
      <c r="B131" s="1203"/>
      <c r="C131" s="1204"/>
      <c r="D131" s="1205"/>
      <c r="E131" s="1206"/>
      <c r="F131" s="660" t="s">
        <v>1439</v>
      </c>
      <c r="G131" s="661" t="str">
        <f t="shared" ref="G131:AK131" si="414">IF(G130&lt;&gt;"",VLOOKUP(G130,$AC$197:$AL$221,9,FALSE),"")</f>
        <v/>
      </c>
      <c r="H131" s="662" t="str">
        <f t="shared" si="414"/>
        <v/>
      </c>
      <c r="I131" s="662" t="str">
        <f t="shared" si="414"/>
        <v/>
      </c>
      <c r="J131" s="662" t="str">
        <f t="shared" si="414"/>
        <v/>
      </c>
      <c r="K131" s="662" t="str">
        <f t="shared" si="414"/>
        <v/>
      </c>
      <c r="L131" s="662" t="str">
        <f t="shared" si="414"/>
        <v/>
      </c>
      <c r="M131" s="663" t="str">
        <f t="shared" si="414"/>
        <v/>
      </c>
      <c r="N131" s="661" t="str">
        <f t="shared" si="414"/>
        <v/>
      </c>
      <c r="O131" s="662" t="str">
        <f t="shared" si="414"/>
        <v/>
      </c>
      <c r="P131" s="662" t="str">
        <f t="shared" si="414"/>
        <v/>
      </c>
      <c r="Q131" s="662" t="str">
        <f t="shared" si="414"/>
        <v/>
      </c>
      <c r="R131" s="662" t="str">
        <f t="shared" si="414"/>
        <v/>
      </c>
      <c r="S131" s="662" t="str">
        <f t="shared" si="414"/>
        <v/>
      </c>
      <c r="T131" s="663" t="str">
        <f t="shared" si="414"/>
        <v/>
      </c>
      <c r="U131" s="661" t="str">
        <f t="shared" si="414"/>
        <v/>
      </c>
      <c r="V131" s="662" t="str">
        <f t="shared" si="414"/>
        <v/>
      </c>
      <c r="W131" s="662" t="str">
        <f t="shared" si="414"/>
        <v/>
      </c>
      <c r="X131" s="662" t="str">
        <f t="shared" si="414"/>
        <v/>
      </c>
      <c r="Y131" s="662" t="str">
        <f t="shared" si="414"/>
        <v/>
      </c>
      <c r="Z131" s="662" t="str">
        <f t="shared" si="414"/>
        <v/>
      </c>
      <c r="AA131" s="663" t="str">
        <f t="shared" si="414"/>
        <v/>
      </c>
      <c r="AB131" s="661" t="str">
        <f t="shared" si="414"/>
        <v/>
      </c>
      <c r="AC131" s="662" t="str">
        <f t="shared" si="414"/>
        <v/>
      </c>
      <c r="AD131" s="662" t="str">
        <f t="shared" si="414"/>
        <v/>
      </c>
      <c r="AE131" s="662" t="str">
        <f t="shared" si="414"/>
        <v/>
      </c>
      <c r="AF131" s="662" t="str">
        <f t="shared" si="414"/>
        <v/>
      </c>
      <c r="AG131" s="662" t="str">
        <f t="shared" si="414"/>
        <v/>
      </c>
      <c r="AH131" s="663" t="str">
        <f t="shared" si="414"/>
        <v/>
      </c>
      <c r="AI131" s="664" t="str">
        <f t="shared" si="414"/>
        <v/>
      </c>
      <c r="AJ131" s="662" t="str">
        <f t="shared" si="414"/>
        <v/>
      </c>
      <c r="AK131" s="662" t="str">
        <f t="shared" si="414"/>
        <v/>
      </c>
      <c r="AL131" s="665">
        <f t="shared" ref="AL131" si="415">SUM(G131:AH131)</f>
        <v>0</v>
      </c>
      <c r="AM131" s="666">
        <f t="shared" ref="AM131" si="416">AL131/4</f>
        <v>0</v>
      </c>
      <c r="AN131" s="667" t="str">
        <f t="shared" ref="AN131:AO131" si="417">IF(C130="","",C130)</f>
        <v/>
      </c>
      <c r="AO131" s="668" t="str">
        <f t="shared" si="417"/>
        <v/>
      </c>
      <c r="AP131" s="669" t="str">
        <f>IF(D130&lt;&gt;"",VLOOKUP(D130,$AU$2:$AV$6,2,FALSE),"")</f>
        <v/>
      </c>
      <c r="AQ131" s="666">
        <f t="shared" ref="AQ131" si="418">ROUNDDOWN(AL131/$AL$6,2)</f>
        <v>0</v>
      </c>
      <c r="AR131" s="666">
        <f t="shared" ref="AR131" si="419">IF(AP131=1,"",AQ131)</f>
        <v>0</v>
      </c>
    </row>
    <row r="132" spans="1:44" ht="15.95" hidden="1" customHeight="1">
      <c r="A132" s="611"/>
      <c r="B132" s="1203" t="s">
        <v>1501</v>
      </c>
      <c r="C132" s="1189"/>
      <c r="D132" s="1191"/>
      <c r="E132" s="1193"/>
      <c r="F132" s="652" t="s">
        <v>1436</v>
      </c>
      <c r="G132" s="653"/>
      <c r="H132" s="654"/>
      <c r="I132" s="431"/>
      <c r="J132" s="431"/>
      <c r="K132" s="431"/>
      <c r="L132" s="431"/>
      <c r="M132" s="655"/>
      <c r="N132" s="653"/>
      <c r="O132" s="654"/>
      <c r="P132" s="431"/>
      <c r="Q132" s="431"/>
      <c r="R132" s="431"/>
      <c r="S132" s="431"/>
      <c r="T132" s="655"/>
      <c r="U132" s="653"/>
      <c r="V132" s="654"/>
      <c r="W132" s="431"/>
      <c r="X132" s="431"/>
      <c r="Y132" s="431"/>
      <c r="Z132" s="431"/>
      <c r="AA132" s="655"/>
      <c r="AB132" s="653"/>
      <c r="AC132" s="654"/>
      <c r="AD132" s="431"/>
      <c r="AE132" s="431"/>
      <c r="AF132" s="431"/>
      <c r="AG132" s="431"/>
      <c r="AH132" s="655"/>
      <c r="AI132" s="670"/>
      <c r="AJ132" s="654"/>
      <c r="AK132" s="654"/>
      <c r="AL132" s="657">
        <f t="shared" ref="AL132" si="420">SUM(G133:AK133)</f>
        <v>0</v>
      </c>
      <c r="AM132" s="658"/>
      <c r="AN132" s="607"/>
      <c r="AO132" s="608"/>
      <c r="AP132" s="658"/>
      <c r="AQ132" s="659"/>
      <c r="AR132" s="659"/>
    </row>
    <row r="133" spans="1:44" ht="15.95" hidden="1" customHeight="1">
      <c r="A133" s="611"/>
      <c r="B133" s="1203"/>
      <c r="C133" s="1204"/>
      <c r="D133" s="1205"/>
      <c r="E133" s="1206"/>
      <c r="F133" s="660" t="s">
        <v>1439</v>
      </c>
      <c r="G133" s="661" t="str">
        <f t="shared" ref="G133:AK133" si="421">IF(G132&lt;&gt;"",VLOOKUP(G132,$AC$197:$AL$221,9,FALSE),"")</f>
        <v/>
      </c>
      <c r="H133" s="662" t="str">
        <f t="shared" si="421"/>
        <v/>
      </c>
      <c r="I133" s="662" t="str">
        <f t="shared" si="421"/>
        <v/>
      </c>
      <c r="J133" s="662" t="str">
        <f t="shared" si="421"/>
        <v/>
      </c>
      <c r="K133" s="662" t="str">
        <f t="shared" si="421"/>
        <v/>
      </c>
      <c r="L133" s="662" t="str">
        <f t="shared" si="421"/>
        <v/>
      </c>
      <c r="M133" s="663" t="str">
        <f t="shared" si="421"/>
        <v/>
      </c>
      <c r="N133" s="661" t="str">
        <f t="shared" si="421"/>
        <v/>
      </c>
      <c r="O133" s="662" t="str">
        <f t="shared" si="421"/>
        <v/>
      </c>
      <c r="P133" s="662" t="str">
        <f t="shared" si="421"/>
        <v/>
      </c>
      <c r="Q133" s="662" t="str">
        <f t="shared" si="421"/>
        <v/>
      </c>
      <c r="R133" s="662" t="str">
        <f t="shared" si="421"/>
        <v/>
      </c>
      <c r="S133" s="662" t="str">
        <f t="shared" si="421"/>
        <v/>
      </c>
      <c r="T133" s="663" t="str">
        <f t="shared" si="421"/>
        <v/>
      </c>
      <c r="U133" s="661" t="str">
        <f t="shared" si="421"/>
        <v/>
      </c>
      <c r="V133" s="662" t="str">
        <f t="shared" si="421"/>
        <v/>
      </c>
      <c r="W133" s="662" t="str">
        <f t="shared" si="421"/>
        <v/>
      </c>
      <c r="X133" s="662" t="str">
        <f t="shared" si="421"/>
        <v/>
      </c>
      <c r="Y133" s="662" t="str">
        <f t="shared" si="421"/>
        <v/>
      </c>
      <c r="Z133" s="662" t="str">
        <f t="shared" si="421"/>
        <v/>
      </c>
      <c r="AA133" s="663" t="str">
        <f t="shared" si="421"/>
        <v/>
      </c>
      <c r="AB133" s="661" t="str">
        <f t="shared" si="421"/>
        <v/>
      </c>
      <c r="AC133" s="662" t="str">
        <f t="shared" si="421"/>
        <v/>
      </c>
      <c r="AD133" s="662" t="str">
        <f t="shared" si="421"/>
        <v/>
      </c>
      <c r="AE133" s="662" t="str">
        <f t="shared" si="421"/>
        <v/>
      </c>
      <c r="AF133" s="662" t="str">
        <f t="shared" si="421"/>
        <v/>
      </c>
      <c r="AG133" s="662" t="str">
        <f t="shared" si="421"/>
        <v/>
      </c>
      <c r="AH133" s="663" t="str">
        <f t="shared" si="421"/>
        <v/>
      </c>
      <c r="AI133" s="664" t="str">
        <f t="shared" si="421"/>
        <v/>
      </c>
      <c r="AJ133" s="662" t="str">
        <f t="shared" si="421"/>
        <v/>
      </c>
      <c r="AK133" s="662" t="str">
        <f t="shared" si="421"/>
        <v/>
      </c>
      <c r="AL133" s="665">
        <f t="shared" ref="AL133" si="422">SUM(G133:AH133)</f>
        <v>0</v>
      </c>
      <c r="AM133" s="666">
        <f t="shared" ref="AM133" si="423">AL133/4</f>
        <v>0</v>
      </c>
      <c r="AN133" s="667" t="str">
        <f t="shared" ref="AN133:AO133" si="424">IF(C132="","",C132)</f>
        <v/>
      </c>
      <c r="AO133" s="668" t="str">
        <f t="shared" si="424"/>
        <v/>
      </c>
      <c r="AP133" s="669" t="str">
        <f>IF(D132&lt;&gt;"",VLOOKUP(D132,$AU$2:$AV$6,2,FALSE),"")</f>
        <v/>
      </c>
      <c r="AQ133" s="666">
        <f t="shared" ref="AQ133" si="425">ROUNDDOWN(AL133/$AL$6,2)</f>
        <v>0</v>
      </c>
      <c r="AR133" s="666">
        <f t="shared" ref="AR133" si="426">IF(AP133=1,"",AQ133)</f>
        <v>0</v>
      </c>
    </row>
    <row r="134" spans="1:44" ht="15.95" hidden="1" customHeight="1">
      <c r="A134" s="611"/>
      <c r="B134" s="1203" t="s">
        <v>1502</v>
      </c>
      <c r="C134" s="1189"/>
      <c r="D134" s="1191"/>
      <c r="E134" s="1193"/>
      <c r="F134" s="652" t="s">
        <v>1436</v>
      </c>
      <c r="G134" s="653"/>
      <c r="H134" s="654"/>
      <c r="I134" s="431"/>
      <c r="J134" s="431"/>
      <c r="K134" s="431"/>
      <c r="L134" s="431"/>
      <c r="M134" s="655"/>
      <c r="N134" s="653"/>
      <c r="O134" s="654"/>
      <c r="P134" s="431"/>
      <c r="Q134" s="431"/>
      <c r="R134" s="431"/>
      <c r="S134" s="431"/>
      <c r="T134" s="655"/>
      <c r="U134" s="653"/>
      <c r="V134" s="654"/>
      <c r="W134" s="431"/>
      <c r="X134" s="431"/>
      <c r="Y134" s="431"/>
      <c r="Z134" s="431"/>
      <c r="AA134" s="655"/>
      <c r="AB134" s="653"/>
      <c r="AC134" s="654"/>
      <c r="AD134" s="431"/>
      <c r="AE134" s="431"/>
      <c r="AF134" s="431"/>
      <c r="AG134" s="431"/>
      <c r="AH134" s="655"/>
      <c r="AI134" s="670"/>
      <c r="AJ134" s="654"/>
      <c r="AK134" s="654"/>
      <c r="AL134" s="657">
        <f t="shared" ref="AL134" si="427">SUM(G135:AK135)</f>
        <v>0</v>
      </c>
      <c r="AM134" s="658"/>
      <c r="AN134" s="607"/>
      <c r="AO134" s="608"/>
      <c r="AP134" s="658"/>
      <c r="AQ134" s="659"/>
      <c r="AR134" s="659"/>
    </row>
    <row r="135" spans="1:44" ht="15.95" hidden="1" customHeight="1">
      <c r="A135" s="611"/>
      <c r="B135" s="1203"/>
      <c r="C135" s="1204"/>
      <c r="D135" s="1205"/>
      <c r="E135" s="1206"/>
      <c r="F135" s="660" t="s">
        <v>1439</v>
      </c>
      <c r="G135" s="661" t="str">
        <f t="shared" ref="G135:AK135" si="428">IF(G134&lt;&gt;"",VLOOKUP(G134,$AC$197:$AL$221,9,FALSE),"")</f>
        <v/>
      </c>
      <c r="H135" s="662" t="str">
        <f t="shared" si="428"/>
        <v/>
      </c>
      <c r="I135" s="662" t="str">
        <f t="shared" si="428"/>
        <v/>
      </c>
      <c r="J135" s="662" t="str">
        <f t="shared" si="428"/>
        <v/>
      </c>
      <c r="K135" s="662" t="str">
        <f t="shared" si="428"/>
        <v/>
      </c>
      <c r="L135" s="662" t="str">
        <f t="shared" si="428"/>
        <v/>
      </c>
      <c r="M135" s="663" t="str">
        <f t="shared" si="428"/>
        <v/>
      </c>
      <c r="N135" s="661" t="str">
        <f t="shared" si="428"/>
        <v/>
      </c>
      <c r="O135" s="662" t="str">
        <f t="shared" si="428"/>
        <v/>
      </c>
      <c r="P135" s="662" t="str">
        <f t="shared" si="428"/>
        <v/>
      </c>
      <c r="Q135" s="662" t="str">
        <f t="shared" si="428"/>
        <v/>
      </c>
      <c r="R135" s="662" t="str">
        <f t="shared" si="428"/>
        <v/>
      </c>
      <c r="S135" s="662" t="str">
        <f t="shared" si="428"/>
        <v/>
      </c>
      <c r="T135" s="663" t="str">
        <f t="shared" si="428"/>
        <v/>
      </c>
      <c r="U135" s="661" t="str">
        <f t="shared" si="428"/>
        <v/>
      </c>
      <c r="V135" s="662" t="str">
        <f t="shared" si="428"/>
        <v/>
      </c>
      <c r="W135" s="662" t="str">
        <f t="shared" si="428"/>
        <v/>
      </c>
      <c r="X135" s="662" t="str">
        <f t="shared" si="428"/>
        <v/>
      </c>
      <c r="Y135" s="662" t="str">
        <f t="shared" si="428"/>
        <v/>
      </c>
      <c r="Z135" s="662" t="str">
        <f t="shared" si="428"/>
        <v/>
      </c>
      <c r="AA135" s="663" t="str">
        <f t="shared" si="428"/>
        <v/>
      </c>
      <c r="AB135" s="661" t="str">
        <f t="shared" si="428"/>
        <v/>
      </c>
      <c r="AC135" s="662" t="str">
        <f t="shared" si="428"/>
        <v/>
      </c>
      <c r="AD135" s="662" t="str">
        <f t="shared" si="428"/>
        <v/>
      </c>
      <c r="AE135" s="662" t="str">
        <f t="shared" si="428"/>
        <v/>
      </c>
      <c r="AF135" s="662" t="str">
        <f t="shared" si="428"/>
        <v/>
      </c>
      <c r="AG135" s="662" t="str">
        <f t="shared" si="428"/>
        <v/>
      </c>
      <c r="AH135" s="663" t="str">
        <f t="shared" si="428"/>
        <v/>
      </c>
      <c r="AI135" s="664" t="str">
        <f t="shared" si="428"/>
        <v/>
      </c>
      <c r="AJ135" s="662" t="str">
        <f t="shared" si="428"/>
        <v/>
      </c>
      <c r="AK135" s="662" t="str">
        <f t="shared" si="428"/>
        <v/>
      </c>
      <c r="AL135" s="665">
        <f t="shared" ref="AL135" si="429">SUM(G135:AH135)</f>
        <v>0</v>
      </c>
      <c r="AM135" s="666">
        <f t="shared" ref="AM135" si="430">AL135/4</f>
        <v>0</v>
      </c>
      <c r="AN135" s="667" t="str">
        <f t="shared" ref="AN135:AO135" si="431">IF(C134="","",C134)</f>
        <v/>
      </c>
      <c r="AO135" s="668" t="str">
        <f t="shared" si="431"/>
        <v/>
      </c>
      <c r="AP135" s="669" t="str">
        <f>IF(D134&lt;&gt;"",VLOOKUP(D134,$AU$2:$AV$6,2,FALSE),"")</f>
        <v/>
      </c>
      <c r="AQ135" s="666">
        <f t="shared" ref="AQ135" si="432">ROUNDDOWN(AL135/$AL$6,2)</f>
        <v>0</v>
      </c>
      <c r="AR135" s="666">
        <f t="shared" ref="AR135" si="433">IF(AP135=1,"",AQ135)</f>
        <v>0</v>
      </c>
    </row>
    <row r="136" spans="1:44" ht="15.95" hidden="1" customHeight="1">
      <c r="A136" s="611"/>
      <c r="B136" s="1203" t="s">
        <v>1503</v>
      </c>
      <c r="C136" s="1189"/>
      <c r="D136" s="1191"/>
      <c r="E136" s="1193"/>
      <c r="F136" s="652" t="s">
        <v>1436</v>
      </c>
      <c r="G136" s="653"/>
      <c r="H136" s="654"/>
      <c r="I136" s="431"/>
      <c r="J136" s="431"/>
      <c r="K136" s="431"/>
      <c r="L136" s="431"/>
      <c r="M136" s="655"/>
      <c r="N136" s="653"/>
      <c r="O136" s="654"/>
      <c r="P136" s="431"/>
      <c r="Q136" s="431"/>
      <c r="R136" s="431"/>
      <c r="S136" s="431"/>
      <c r="T136" s="655"/>
      <c r="U136" s="653"/>
      <c r="V136" s="654"/>
      <c r="W136" s="431"/>
      <c r="X136" s="431"/>
      <c r="Y136" s="431"/>
      <c r="Z136" s="431"/>
      <c r="AA136" s="655"/>
      <c r="AB136" s="653"/>
      <c r="AC136" s="654"/>
      <c r="AD136" s="431"/>
      <c r="AE136" s="431"/>
      <c r="AF136" s="431"/>
      <c r="AG136" s="431"/>
      <c r="AH136" s="655"/>
      <c r="AI136" s="670"/>
      <c r="AJ136" s="654"/>
      <c r="AK136" s="654"/>
      <c r="AL136" s="657">
        <f t="shared" ref="AL136" si="434">SUM(G137:AK137)</f>
        <v>0</v>
      </c>
      <c r="AM136" s="658"/>
      <c r="AN136" s="607"/>
      <c r="AO136" s="608"/>
      <c r="AP136" s="658"/>
      <c r="AQ136" s="659"/>
      <c r="AR136" s="659"/>
    </row>
    <row r="137" spans="1:44" ht="15.95" hidden="1" customHeight="1">
      <c r="A137" s="611"/>
      <c r="B137" s="1203"/>
      <c r="C137" s="1204"/>
      <c r="D137" s="1205"/>
      <c r="E137" s="1206"/>
      <c r="F137" s="660" t="s">
        <v>1439</v>
      </c>
      <c r="G137" s="661" t="str">
        <f t="shared" ref="G137:AK137" si="435">IF(G136&lt;&gt;"",VLOOKUP(G136,$AC$197:$AL$221,9,FALSE),"")</f>
        <v/>
      </c>
      <c r="H137" s="662" t="str">
        <f t="shared" si="435"/>
        <v/>
      </c>
      <c r="I137" s="662" t="str">
        <f t="shared" si="435"/>
        <v/>
      </c>
      <c r="J137" s="662" t="str">
        <f t="shared" si="435"/>
        <v/>
      </c>
      <c r="K137" s="662" t="str">
        <f t="shared" si="435"/>
        <v/>
      </c>
      <c r="L137" s="662" t="str">
        <f t="shared" si="435"/>
        <v/>
      </c>
      <c r="M137" s="663" t="str">
        <f t="shared" si="435"/>
        <v/>
      </c>
      <c r="N137" s="661" t="str">
        <f t="shared" si="435"/>
        <v/>
      </c>
      <c r="O137" s="662" t="str">
        <f t="shared" si="435"/>
        <v/>
      </c>
      <c r="P137" s="662" t="str">
        <f t="shared" si="435"/>
        <v/>
      </c>
      <c r="Q137" s="662" t="str">
        <f t="shared" si="435"/>
        <v/>
      </c>
      <c r="R137" s="662" t="str">
        <f t="shared" si="435"/>
        <v/>
      </c>
      <c r="S137" s="662" t="str">
        <f t="shared" si="435"/>
        <v/>
      </c>
      <c r="T137" s="663" t="str">
        <f t="shared" si="435"/>
        <v/>
      </c>
      <c r="U137" s="661" t="str">
        <f t="shared" si="435"/>
        <v/>
      </c>
      <c r="V137" s="662" t="str">
        <f t="shared" si="435"/>
        <v/>
      </c>
      <c r="W137" s="662" t="str">
        <f t="shared" si="435"/>
        <v/>
      </c>
      <c r="X137" s="662" t="str">
        <f t="shared" si="435"/>
        <v/>
      </c>
      <c r="Y137" s="662" t="str">
        <f t="shared" si="435"/>
        <v/>
      </c>
      <c r="Z137" s="662" t="str">
        <f t="shared" si="435"/>
        <v/>
      </c>
      <c r="AA137" s="663" t="str">
        <f t="shared" si="435"/>
        <v/>
      </c>
      <c r="AB137" s="661" t="str">
        <f t="shared" si="435"/>
        <v/>
      </c>
      <c r="AC137" s="662" t="str">
        <f t="shared" si="435"/>
        <v/>
      </c>
      <c r="AD137" s="662" t="str">
        <f t="shared" si="435"/>
        <v/>
      </c>
      <c r="AE137" s="662" t="str">
        <f t="shared" si="435"/>
        <v/>
      </c>
      <c r="AF137" s="662" t="str">
        <f t="shared" si="435"/>
        <v/>
      </c>
      <c r="AG137" s="662" t="str">
        <f t="shared" si="435"/>
        <v/>
      </c>
      <c r="AH137" s="663" t="str">
        <f t="shared" si="435"/>
        <v/>
      </c>
      <c r="AI137" s="664" t="str">
        <f t="shared" si="435"/>
        <v/>
      </c>
      <c r="AJ137" s="662" t="str">
        <f t="shared" si="435"/>
        <v/>
      </c>
      <c r="AK137" s="662" t="str">
        <f t="shared" si="435"/>
        <v/>
      </c>
      <c r="AL137" s="665">
        <f t="shared" ref="AL137" si="436">SUM(G137:AH137)</f>
        <v>0</v>
      </c>
      <c r="AM137" s="666">
        <f t="shared" ref="AM137" si="437">AL137/4</f>
        <v>0</v>
      </c>
      <c r="AN137" s="667" t="str">
        <f t="shared" ref="AN137:AO137" si="438">IF(C136="","",C136)</f>
        <v/>
      </c>
      <c r="AO137" s="668" t="str">
        <f t="shared" si="438"/>
        <v/>
      </c>
      <c r="AP137" s="669" t="str">
        <f>IF(D136&lt;&gt;"",VLOOKUP(D136,$AU$2:$AV$6,2,FALSE),"")</f>
        <v/>
      </c>
      <c r="AQ137" s="666">
        <f t="shared" ref="AQ137" si="439">ROUNDDOWN(AL137/$AL$6,2)</f>
        <v>0</v>
      </c>
      <c r="AR137" s="666">
        <f t="shared" ref="AR137" si="440">IF(AP137=1,"",AQ137)</f>
        <v>0</v>
      </c>
    </row>
    <row r="138" spans="1:44" ht="15.95" customHeight="1">
      <c r="A138" s="671"/>
      <c r="B138" s="1203" t="s">
        <v>1504</v>
      </c>
      <c r="C138" s="1189"/>
      <c r="D138" s="1191"/>
      <c r="E138" s="1193"/>
      <c r="F138" s="652" t="s">
        <v>1436</v>
      </c>
      <c r="G138" s="653"/>
      <c r="H138" s="654"/>
      <c r="I138" s="431"/>
      <c r="J138" s="431"/>
      <c r="K138" s="431"/>
      <c r="L138" s="431"/>
      <c r="M138" s="655"/>
      <c r="N138" s="653"/>
      <c r="O138" s="654"/>
      <c r="P138" s="431"/>
      <c r="Q138" s="431"/>
      <c r="R138" s="431"/>
      <c r="S138" s="431"/>
      <c r="T138" s="655"/>
      <c r="U138" s="653"/>
      <c r="V138" s="654"/>
      <c r="W138" s="431"/>
      <c r="X138" s="431"/>
      <c r="Y138" s="431"/>
      <c r="Z138" s="431"/>
      <c r="AA138" s="655"/>
      <c r="AB138" s="653"/>
      <c r="AC138" s="654"/>
      <c r="AD138" s="431"/>
      <c r="AE138" s="431"/>
      <c r="AF138" s="431"/>
      <c r="AG138" s="431"/>
      <c r="AH138" s="655"/>
      <c r="AI138" s="670"/>
      <c r="AJ138" s="654"/>
      <c r="AK138" s="654"/>
      <c r="AL138" s="657">
        <f t="shared" ref="AL138" si="441">SUM(G139:AK139)</f>
        <v>0</v>
      </c>
      <c r="AM138" s="658"/>
      <c r="AN138" s="607"/>
      <c r="AO138" s="608"/>
      <c r="AP138" s="658"/>
      <c r="AQ138" s="659"/>
      <c r="AR138" s="659"/>
    </row>
    <row r="139" spans="1:44" ht="15.95" customHeight="1" thickBot="1">
      <c r="A139" s="672"/>
      <c r="B139" s="1207"/>
      <c r="C139" s="1204"/>
      <c r="D139" s="1205"/>
      <c r="E139" s="1206"/>
      <c r="F139" s="660" t="s">
        <v>1439</v>
      </c>
      <c r="G139" s="661" t="str">
        <f t="shared" ref="G139:AK139" si="442">IF(G138&lt;&gt;"",VLOOKUP(G138,$AC$197:$AL$221,9,FALSE),"")</f>
        <v/>
      </c>
      <c r="H139" s="662" t="str">
        <f t="shared" si="442"/>
        <v/>
      </c>
      <c r="I139" s="662" t="str">
        <f t="shared" si="442"/>
        <v/>
      </c>
      <c r="J139" s="662" t="str">
        <f t="shared" si="442"/>
        <v/>
      </c>
      <c r="K139" s="662" t="str">
        <f t="shared" si="442"/>
        <v/>
      </c>
      <c r="L139" s="662" t="str">
        <f t="shared" si="442"/>
        <v/>
      </c>
      <c r="M139" s="663" t="str">
        <f t="shared" si="442"/>
        <v/>
      </c>
      <c r="N139" s="661" t="str">
        <f t="shared" si="442"/>
        <v/>
      </c>
      <c r="O139" s="662" t="str">
        <f t="shared" si="442"/>
        <v/>
      </c>
      <c r="P139" s="662" t="str">
        <f t="shared" si="442"/>
        <v/>
      </c>
      <c r="Q139" s="662" t="str">
        <f t="shared" si="442"/>
        <v/>
      </c>
      <c r="R139" s="662" t="str">
        <f t="shared" si="442"/>
        <v/>
      </c>
      <c r="S139" s="662" t="str">
        <f t="shared" si="442"/>
        <v/>
      </c>
      <c r="T139" s="663" t="str">
        <f t="shared" si="442"/>
        <v/>
      </c>
      <c r="U139" s="661" t="str">
        <f t="shared" si="442"/>
        <v/>
      </c>
      <c r="V139" s="662" t="str">
        <f t="shared" si="442"/>
        <v/>
      </c>
      <c r="W139" s="662" t="str">
        <f t="shared" si="442"/>
        <v/>
      </c>
      <c r="X139" s="662" t="str">
        <f t="shared" si="442"/>
        <v/>
      </c>
      <c r="Y139" s="662" t="str">
        <f t="shared" si="442"/>
        <v/>
      </c>
      <c r="Z139" s="662" t="str">
        <f t="shared" si="442"/>
        <v/>
      </c>
      <c r="AA139" s="663" t="str">
        <f t="shared" si="442"/>
        <v/>
      </c>
      <c r="AB139" s="661" t="str">
        <f t="shared" si="442"/>
        <v/>
      </c>
      <c r="AC139" s="662" t="str">
        <f t="shared" si="442"/>
        <v/>
      </c>
      <c r="AD139" s="662" t="str">
        <f t="shared" si="442"/>
        <v/>
      </c>
      <c r="AE139" s="662" t="str">
        <f t="shared" si="442"/>
        <v/>
      </c>
      <c r="AF139" s="662" t="str">
        <f t="shared" si="442"/>
        <v/>
      </c>
      <c r="AG139" s="662" t="str">
        <f t="shared" si="442"/>
        <v/>
      </c>
      <c r="AH139" s="663" t="str">
        <f t="shared" si="442"/>
        <v/>
      </c>
      <c r="AI139" s="664" t="str">
        <f t="shared" si="442"/>
        <v/>
      </c>
      <c r="AJ139" s="662" t="str">
        <f t="shared" si="442"/>
        <v/>
      </c>
      <c r="AK139" s="662" t="str">
        <f t="shared" si="442"/>
        <v/>
      </c>
      <c r="AL139" s="665">
        <f t="shared" ref="AL139" si="443">SUM(G139:AH139)</f>
        <v>0</v>
      </c>
      <c r="AM139" s="666">
        <f t="shared" ref="AM139" si="444">AL139/4</f>
        <v>0</v>
      </c>
      <c r="AN139" s="667" t="str">
        <f t="shared" ref="AN139:AO139" si="445">IF(C138="","",C138)</f>
        <v/>
      </c>
      <c r="AO139" s="668" t="str">
        <f t="shared" si="445"/>
        <v/>
      </c>
      <c r="AP139" s="669" t="str">
        <f>IF(D138&lt;&gt;"",VLOOKUP(D138,$AU$2:$AV$6,2,FALSE),"")</f>
        <v/>
      </c>
      <c r="AQ139" s="666">
        <f t="shared" ref="AQ139" si="446">ROUNDDOWN(AL139/$AL$6,2)</f>
        <v>0</v>
      </c>
      <c r="AR139" s="666">
        <f t="shared" ref="AR139" si="447">IF(AP139=1,"",AQ139)</f>
        <v>0</v>
      </c>
    </row>
    <row r="140" spans="1:44" ht="15.95" customHeight="1" thickTop="1">
      <c r="A140" s="611"/>
      <c r="B140" s="43"/>
      <c r="C140" s="1189"/>
      <c r="D140" s="1191"/>
      <c r="E140" s="1193"/>
      <c r="F140" s="652" t="s">
        <v>1436</v>
      </c>
      <c r="G140" s="653"/>
      <c r="H140" s="654"/>
      <c r="I140" s="431"/>
      <c r="J140" s="431"/>
      <c r="K140" s="431"/>
      <c r="L140" s="431"/>
      <c r="M140" s="655"/>
      <c r="N140" s="653"/>
      <c r="O140" s="654"/>
      <c r="P140" s="431"/>
      <c r="Q140" s="431"/>
      <c r="R140" s="431"/>
      <c r="S140" s="431"/>
      <c r="T140" s="655"/>
      <c r="U140" s="653"/>
      <c r="V140" s="654"/>
      <c r="W140" s="431"/>
      <c r="X140" s="431"/>
      <c r="Y140" s="431"/>
      <c r="Z140" s="431"/>
      <c r="AA140" s="655"/>
      <c r="AB140" s="653"/>
      <c r="AC140" s="654"/>
      <c r="AD140" s="431"/>
      <c r="AE140" s="431"/>
      <c r="AF140" s="431"/>
      <c r="AG140" s="431"/>
      <c r="AH140" s="655"/>
      <c r="AI140" s="670"/>
      <c r="AJ140" s="654"/>
      <c r="AK140" s="654"/>
      <c r="AL140" s="657">
        <f t="shared" ref="AL140" si="448">SUM(G141:AK141)</f>
        <v>0</v>
      </c>
      <c r="AM140" s="658"/>
      <c r="AN140" s="607"/>
      <c r="AO140" s="608"/>
      <c r="AP140" s="658"/>
      <c r="AQ140" s="659"/>
      <c r="AR140" s="659"/>
    </row>
    <row r="141" spans="1:44" ht="15.95" customHeight="1">
      <c r="A141" s="611"/>
      <c r="B141" s="43"/>
      <c r="C141" s="1190"/>
      <c r="D141" s="1192"/>
      <c r="E141" s="1194"/>
      <c r="F141" s="660" t="s">
        <v>1439</v>
      </c>
      <c r="G141" s="661" t="str">
        <f t="shared" ref="G141:AK141" si="449">IF(G140&lt;&gt;"",VLOOKUP(G140,$AC$197:$AL$221,9,FALSE),"")</f>
        <v/>
      </c>
      <c r="H141" s="662" t="str">
        <f t="shared" si="449"/>
        <v/>
      </c>
      <c r="I141" s="662" t="str">
        <f t="shared" si="449"/>
        <v/>
      </c>
      <c r="J141" s="662" t="str">
        <f t="shared" si="449"/>
        <v/>
      </c>
      <c r="K141" s="662" t="str">
        <f t="shared" si="449"/>
        <v/>
      </c>
      <c r="L141" s="662" t="str">
        <f t="shared" si="449"/>
        <v/>
      </c>
      <c r="M141" s="663" t="str">
        <f t="shared" si="449"/>
        <v/>
      </c>
      <c r="N141" s="661" t="str">
        <f t="shared" si="449"/>
        <v/>
      </c>
      <c r="O141" s="662" t="str">
        <f t="shared" si="449"/>
        <v/>
      </c>
      <c r="P141" s="662" t="str">
        <f t="shared" si="449"/>
        <v/>
      </c>
      <c r="Q141" s="662" t="str">
        <f t="shared" si="449"/>
        <v/>
      </c>
      <c r="R141" s="662" t="str">
        <f t="shared" si="449"/>
        <v/>
      </c>
      <c r="S141" s="662" t="str">
        <f t="shared" si="449"/>
        <v/>
      </c>
      <c r="T141" s="663" t="str">
        <f t="shared" si="449"/>
        <v/>
      </c>
      <c r="U141" s="661" t="str">
        <f t="shared" si="449"/>
        <v/>
      </c>
      <c r="V141" s="662" t="str">
        <f t="shared" si="449"/>
        <v/>
      </c>
      <c r="W141" s="662" t="str">
        <f t="shared" si="449"/>
        <v/>
      </c>
      <c r="X141" s="662" t="str">
        <f t="shared" si="449"/>
        <v/>
      </c>
      <c r="Y141" s="662" t="str">
        <f t="shared" si="449"/>
        <v/>
      </c>
      <c r="Z141" s="662" t="str">
        <f t="shared" si="449"/>
        <v/>
      </c>
      <c r="AA141" s="663" t="str">
        <f t="shared" si="449"/>
        <v/>
      </c>
      <c r="AB141" s="661" t="str">
        <f t="shared" si="449"/>
        <v/>
      </c>
      <c r="AC141" s="662" t="str">
        <f t="shared" si="449"/>
        <v/>
      </c>
      <c r="AD141" s="662" t="str">
        <f t="shared" si="449"/>
        <v/>
      </c>
      <c r="AE141" s="662" t="str">
        <f t="shared" si="449"/>
        <v/>
      </c>
      <c r="AF141" s="662" t="str">
        <f t="shared" si="449"/>
        <v/>
      </c>
      <c r="AG141" s="662" t="str">
        <f t="shared" si="449"/>
        <v/>
      </c>
      <c r="AH141" s="663" t="str">
        <f t="shared" si="449"/>
        <v/>
      </c>
      <c r="AI141" s="664" t="str">
        <f t="shared" si="449"/>
        <v/>
      </c>
      <c r="AJ141" s="662" t="str">
        <f t="shared" si="449"/>
        <v/>
      </c>
      <c r="AK141" s="662" t="str">
        <f t="shared" si="449"/>
        <v/>
      </c>
      <c r="AL141" s="665">
        <f t="shared" ref="AL141" si="450">SUM(G141:AH141)</f>
        <v>0</v>
      </c>
      <c r="AM141" s="673">
        <f t="shared" ref="AM141" si="451">AL141/4</f>
        <v>0</v>
      </c>
      <c r="AN141" s="667" t="str">
        <f t="shared" ref="AN141:AO141" si="452">IF(C140="","",C140)</f>
        <v/>
      </c>
      <c r="AO141" s="668" t="str">
        <f t="shared" si="452"/>
        <v/>
      </c>
      <c r="AP141" s="669" t="str">
        <f>IF(D140&lt;&gt;"",VLOOKUP(D140,$AU$2:$AV$6,2,FALSE),"")</f>
        <v/>
      </c>
      <c r="AQ141" s="666">
        <f t="shared" ref="AQ141" si="453">ROUNDDOWN(AL141/$AL$6,2)</f>
        <v>0</v>
      </c>
      <c r="AR141" s="666">
        <f t="shared" ref="AR141" si="454">IF(AP141=1,"",AQ141)</f>
        <v>0</v>
      </c>
    </row>
    <row r="142" spans="1:44" ht="8.25" customHeight="1">
      <c r="A142" s="611"/>
      <c r="B142" s="43"/>
      <c r="C142" s="674"/>
      <c r="D142" s="675"/>
      <c r="E142" s="676"/>
      <c r="F142" s="677"/>
      <c r="G142" s="678"/>
      <c r="H142" s="679"/>
      <c r="I142" s="679"/>
      <c r="J142" s="679"/>
      <c r="K142" s="679"/>
      <c r="L142" s="679"/>
      <c r="M142" s="680"/>
      <c r="N142" s="678"/>
      <c r="O142" s="679"/>
      <c r="P142" s="679"/>
      <c r="Q142" s="679"/>
      <c r="R142" s="679"/>
      <c r="S142" s="679"/>
      <c r="T142" s="680"/>
      <c r="U142" s="678"/>
      <c r="V142" s="679"/>
      <c r="W142" s="679"/>
      <c r="X142" s="679"/>
      <c r="Y142" s="679"/>
      <c r="Z142" s="679"/>
      <c r="AA142" s="680"/>
      <c r="AB142" s="678"/>
      <c r="AC142" s="679"/>
      <c r="AD142" s="679"/>
      <c r="AE142" s="679"/>
      <c r="AF142" s="679"/>
      <c r="AG142" s="679"/>
      <c r="AH142" s="680"/>
      <c r="AI142" s="681"/>
      <c r="AJ142" s="679"/>
      <c r="AK142" s="679"/>
      <c r="AL142" s="682"/>
      <c r="AM142" s="683"/>
      <c r="AN142" s="684"/>
      <c r="AO142" s="685"/>
      <c r="AP142" s="686"/>
      <c r="AQ142" s="682"/>
      <c r="AR142" s="682"/>
    </row>
    <row r="143" spans="1:44" ht="15.95" customHeight="1">
      <c r="A143" s="611"/>
      <c r="B143" s="43"/>
      <c r="C143" s="1195" t="s">
        <v>1505</v>
      </c>
      <c r="D143" s="1196"/>
      <c r="E143" s="1197"/>
      <c r="F143" s="687" t="str">
        <f>AC197</f>
        <v>夜</v>
      </c>
      <c r="G143" s="688">
        <f>COUNTIF(G10:G142,$F$143)</f>
        <v>0</v>
      </c>
      <c r="H143" s="689">
        <f t="shared" ref="H143:AK143" si="455">COUNTIF(H10:H142,$F$143)</f>
        <v>0</v>
      </c>
      <c r="I143" s="689">
        <f t="shared" si="455"/>
        <v>0</v>
      </c>
      <c r="J143" s="689">
        <f t="shared" si="455"/>
        <v>0</v>
      </c>
      <c r="K143" s="689">
        <f t="shared" si="455"/>
        <v>0</v>
      </c>
      <c r="L143" s="689">
        <f t="shared" si="455"/>
        <v>0</v>
      </c>
      <c r="M143" s="690">
        <f t="shared" si="455"/>
        <v>0</v>
      </c>
      <c r="N143" s="688">
        <f t="shared" si="455"/>
        <v>0</v>
      </c>
      <c r="O143" s="689">
        <f t="shared" si="455"/>
        <v>0</v>
      </c>
      <c r="P143" s="689">
        <f t="shared" si="455"/>
        <v>0</v>
      </c>
      <c r="Q143" s="689">
        <f t="shared" si="455"/>
        <v>0</v>
      </c>
      <c r="R143" s="689">
        <f t="shared" si="455"/>
        <v>0</v>
      </c>
      <c r="S143" s="689">
        <f t="shared" si="455"/>
        <v>0</v>
      </c>
      <c r="T143" s="690">
        <f t="shared" si="455"/>
        <v>0</v>
      </c>
      <c r="U143" s="688">
        <f t="shared" si="455"/>
        <v>0</v>
      </c>
      <c r="V143" s="689">
        <f t="shared" si="455"/>
        <v>0</v>
      </c>
      <c r="W143" s="689">
        <f t="shared" si="455"/>
        <v>0</v>
      </c>
      <c r="X143" s="689">
        <f t="shared" si="455"/>
        <v>0</v>
      </c>
      <c r="Y143" s="689">
        <f t="shared" si="455"/>
        <v>0</v>
      </c>
      <c r="Z143" s="689">
        <f t="shared" si="455"/>
        <v>0</v>
      </c>
      <c r="AA143" s="690">
        <f t="shared" si="455"/>
        <v>0</v>
      </c>
      <c r="AB143" s="688">
        <f t="shared" si="455"/>
        <v>0</v>
      </c>
      <c r="AC143" s="689">
        <f t="shared" si="455"/>
        <v>0</v>
      </c>
      <c r="AD143" s="689">
        <f t="shared" si="455"/>
        <v>0</v>
      </c>
      <c r="AE143" s="689">
        <f t="shared" si="455"/>
        <v>0</v>
      </c>
      <c r="AF143" s="689">
        <f t="shared" si="455"/>
        <v>0</v>
      </c>
      <c r="AG143" s="689">
        <f t="shared" si="455"/>
        <v>0</v>
      </c>
      <c r="AH143" s="690">
        <f t="shared" si="455"/>
        <v>0</v>
      </c>
      <c r="AI143" s="691">
        <f t="shared" si="455"/>
        <v>0</v>
      </c>
      <c r="AJ143" s="689">
        <f t="shared" si="455"/>
        <v>0</v>
      </c>
      <c r="AK143" s="689">
        <f t="shared" si="455"/>
        <v>0</v>
      </c>
      <c r="AL143" s="692">
        <f>SUM(G143:AK143)</f>
        <v>0</v>
      </c>
      <c r="AM143" s="693"/>
      <c r="AN143" s="694"/>
      <c r="AO143" s="695"/>
      <c r="AP143" s="696"/>
      <c r="AQ143" s="697"/>
      <c r="AR143" s="697"/>
    </row>
    <row r="144" spans="1:44" ht="15.95" customHeight="1">
      <c r="A144" s="611"/>
      <c r="B144" s="698"/>
      <c r="C144" s="699"/>
      <c r="D144" s="699"/>
      <c r="E144" s="699"/>
      <c r="F144" s="700"/>
      <c r="G144" s="701"/>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1"/>
      <c r="AD144" s="701"/>
      <c r="AE144" s="701"/>
      <c r="AF144" s="701"/>
      <c r="AG144" s="701"/>
      <c r="AH144" s="701"/>
      <c r="AI144" s="701"/>
      <c r="AJ144" s="701"/>
      <c r="AK144" s="701"/>
      <c r="AL144" s="702"/>
      <c r="AM144" s="703"/>
      <c r="AN144" s="609"/>
      <c r="AO144" s="609"/>
      <c r="AP144" s="703"/>
      <c r="AQ144" s="703"/>
      <c r="AR144" s="703"/>
    </row>
    <row r="145" spans="1:48" ht="15.95" customHeight="1">
      <c r="A145" s="611"/>
      <c r="B145" s="43"/>
      <c r="C145" s="613" t="s">
        <v>1506</v>
      </c>
      <c r="D145" s="709"/>
      <c r="E145" s="709"/>
      <c r="F145" s="710"/>
      <c r="G145" s="711"/>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1"/>
      <c r="AL145" s="671"/>
      <c r="AM145" s="671"/>
      <c r="AN145" s="671"/>
      <c r="AO145" s="671"/>
      <c r="AP145" s="707"/>
      <c r="AQ145" s="707"/>
      <c r="AR145" s="707"/>
    </row>
    <row r="146" spans="1:48" s="604" customFormat="1">
      <c r="A146" s="671"/>
      <c r="B146" s="43"/>
      <c r="C146" s="610"/>
      <c r="D146" s="709"/>
      <c r="E146" s="709"/>
      <c r="F146" s="710"/>
      <c r="G146" s="711"/>
      <c r="H146" s="711"/>
      <c r="I146" s="711"/>
      <c r="J146" s="711"/>
      <c r="K146" s="711"/>
      <c r="L146" s="711"/>
      <c r="M146" s="711"/>
      <c r="N146" s="711"/>
      <c r="O146" s="711"/>
      <c r="P146" s="711"/>
      <c r="Q146" s="711"/>
      <c r="R146" s="711"/>
      <c r="S146" s="712"/>
      <c r="T146" s="711"/>
      <c r="U146" s="711"/>
      <c r="V146" s="711"/>
      <c r="W146" s="711"/>
      <c r="X146" s="711"/>
      <c r="Y146" s="1198" t="s">
        <v>1507</v>
      </c>
      <c r="Z146" s="1198"/>
      <c r="AA146" s="1198"/>
      <c r="AB146" s="1198"/>
      <c r="AC146" s="711"/>
      <c r="AD146" s="1199" t="s">
        <v>1508</v>
      </c>
      <c r="AE146" s="1021"/>
      <c r="AF146" s="1021"/>
      <c r="AG146" s="1021"/>
      <c r="AH146" s="1021"/>
      <c r="AI146" s="1021"/>
      <c r="AJ146" s="1021"/>
      <c r="AK146" s="1021"/>
      <c r="AL146" s="1021"/>
      <c r="AM146" s="713"/>
      <c r="AN146" s="713"/>
      <c r="AO146" s="713"/>
      <c r="AP146" s="707"/>
      <c r="AQ146" s="707"/>
      <c r="AR146" s="707"/>
      <c r="AS146" s="623"/>
      <c r="AT146" s="623"/>
      <c r="AU146" s="623"/>
      <c r="AV146" s="623"/>
    </row>
    <row r="147" spans="1:48" s="717" customFormat="1" ht="12.75" thickBot="1">
      <c r="A147" s="714"/>
      <c r="B147" s="43"/>
      <c r="C147" s="715" t="s">
        <v>1421</v>
      </c>
      <c r="D147" s="709"/>
      <c r="E147" s="709"/>
      <c r="F147" s="1200" t="s">
        <v>1509</v>
      </c>
      <c r="G147" s="1200"/>
      <c r="H147" s="1200"/>
      <c r="I147" s="1200"/>
      <c r="J147" s="711"/>
      <c r="K147" s="711"/>
      <c r="L147" s="1201" t="s">
        <v>1510</v>
      </c>
      <c r="M147" s="1201"/>
      <c r="N147" s="1201"/>
      <c r="O147" s="1201"/>
      <c r="P147" s="716"/>
      <c r="Q147" s="716"/>
      <c r="R147" s="716"/>
      <c r="S147" s="1200" t="s">
        <v>1511</v>
      </c>
      <c r="T147" s="1200"/>
      <c r="U147" s="1200"/>
      <c r="V147" s="1200"/>
      <c r="W147" s="1200"/>
      <c r="X147" s="711"/>
      <c r="Y147" s="1202" t="s">
        <v>1512</v>
      </c>
      <c r="Z147" s="1202"/>
      <c r="AA147" s="1202"/>
      <c r="AB147" s="1202"/>
      <c r="AC147" s="711"/>
      <c r="AD147" s="1021"/>
      <c r="AE147" s="1021"/>
      <c r="AF147" s="1021"/>
      <c r="AG147" s="1021"/>
      <c r="AH147" s="1021"/>
      <c r="AI147" s="1021"/>
      <c r="AJ147" s="1021"/>
      <c r="AK147" s="1021"/>
      <c r="AL147" s="1021"/>
      <c r="AM147" s="713"/>
      <c r="AN147" s="713"/>
      <c r="AO147" s="707"/>
      <c r="AP147" s="707"/>
      <c r="AQ147" s="714"/>
      <c r="AR147" s="707"/>
      <c r="AS147" s="714"/>
      <c r="AT147" s="714"/>
      <c r="AU147" s="714"/>
      <c r="AV147" s="714"/>
    </row>
    <row r="148" spans="1:48" s="717" customFormat="1" ht="14.25" customHeight="1" thickBot="1">
      <c r="A148" s="714"/>
      <c r="B148" s="43"/>
      <c r="C148" s="718">
        <f>C4</f>
        <v>43800</v>
      </c>
      <c r="D148" s="709"/>
      <c r="E148" s="709"/>
      <c r="F148" s="714"/>
      <c r="G148" s="1178">
        <f>AN176</f>
        <v>0</v>
      </c>
      <c r="H148" s="1179"/>
      <c r="I148" s="1180"/>
      <c r="J148" s="714"/>
      <c r="K148" s="714"/>
      <c r="L148" s="714"/>
      <c r="M148" s="1181">
        <f>C149</f>
        <v>31</v>
      </c>
      <c r="N148" s="1182"/>
      <c r="O148" s="719" t="s">
        <v>1426</v>
      </c>
      <c r="P148" s="720" t="s">
        <v>1513</v>
      </c>
      <c r="Q148" s="1183">
        <v>16</v>
      </c>
      <c r="R148" s="1184"/>
      <c r="S148" s="719" t="s">
        <v>1439</v>
      </c>
      <c r="T148" s="711" t="s">
        <v>1514</v>
      </c>
      <c r="U148" s="1181">
        <f>M148*Q148</f>
        <v>496</v>
      </c>
      <c r="V148" s="1182"/>
      <c r="W148" s="721" t="s">
        <v>1439</v>
      </c>
      <c r="X148" s="711"/>
      <c r="Y148" s="1185">
        <f>ROUNDDOWN(G148/U148,2)</f>
        <v>0</v>
      </c>
      <c r="Z148" s="1186"/>
      <c r="AA148" s="1186"/>
      <c r="AB148" s="722" t="s">
        <v>1515</v>
      </c>
      <c r="AC148" s="723" t="s">
        <v>1516</v>
      </c>
      <c r="AD148" s="1187">
        <f>AG148+AJ148</f>
        <v>3</v>
      </c>
      <c r="AE148" s="1188"/>
      <c r="AF148" s="711" t="s">
        <v>1517</v>
      </c>
      <c r="AG148" s="1168">
        <v>3</v>
      </c>
      <c r="AH148" s="1168"/>
      <c r="AI148" s="711" t="s">
        <v>1518</v>
      </c>
      <c r="AJ148" s="1168">
        <v>0</v>
      </c>
      <c r="AK148" s="1168"/>
      <c r="AL148" s="712" t="s">
        <v>1519</v>
      </c>
      <c r="AM148" s="724" t="str">
        <f>IF(Y148&gt;=AD148,"ＯＫ","ＮＧ")</f>
        <v>ＮＧ</v>
      </c>
      <c r="AN148" s="713"/>
      <c r="AO148" s="707"/>
      <c r="AP148" s="707"/>
      <c r="AQ148" s="714"/>
      <c r="AR148" s="707"/>
      <c r="AS148" s="714"/>
      <c r="AT148" s="714"/>
      <c r="AU148" s="714"/>
      <c r="AV148" s="714"/>
    </row>
    <row r="149" spans="1:48" s="393" customFormat="1">
      <c r="A149" s="725"/>
      <c r="B149" s="43"/>
      <c r="C149" s="726">
        <f>DAY(EOMONTH(C148,0))</f>
        <v>31</v>
      </c>
      <c r="D149" s="727"/>
      <c r="E149" s="727"/>
      <c r="F149" s="728"/>
      <c r="G149" s="729"/>
      <c r="H149" s="729"/>
      <c r="I149" s="729"/>
      <c r="J149" s="729"/>
      <c r="K149" s="729"/>
      <c r="L149" s="729"/>
      <c r="M149" s="729"/>
      <c r="N149" s="729"/>
      <c r="O149" s="729"/>
      <c r="P149" s="729"/>
      <c r="Q149" s="729"/>
      <c r="R149" s="729"/>
      <c r="S149" s="729"/>
      <c r="T149" s="729"/>
      <c r="U149" s="729"/>
      <c r="V149" s="729"/>
      <c r="W149" s="729"/>
      <c r="X149" s="729"/>
      <c r="Y149" s="729"/>
      <c r="Z149" s="729"/>
      <c r="AA149" s="729"/>
      <c r="AB149" s="729"/>
      <c r="AC149" s="729"/>
      <c r="AD149" s="729"/>
      <c r="AE149" s="729"/>
      <c r="AF149" s="729"/>
      <c r="AG149" s="729"/>
      <c r="AH149" s="729"/>
      <c r="AI149" s="729"/>
      <c r="AJ149" s="729"/>
      <c r="AK149" s="729"/>
      <c r="AL149" s="730" t="s">
        <v>1520</v>
      </c>
      <c r="AM149" s="713" t="s">
        <v>1521</v>
      </c>
      <c r="AN149" s="1169" t="s">
        <v>1522</v>
      </c>
      <c r="AO149" s="1169"/>
      <c r="AP149" s="707"/>
      <c r="AQ149" s="707"/>
      <c r="AR149" s="707"/>
      <c r="AS149" s="725"/>
      <c r="AT149" s="725"/>
      <c r="AU149" s="725"/>
      <c r="AV149" s="725"/>
    </row>
    <row r="150" spans="1:48" ht="15.95" customHeight="1">
      <c r="A150" s="611"/>
      <c r="B150" s="43"/>
      <c r="C150" s="1170" t="s">
        <v>1523</v>
      </c>
      <c r="D150" s="1170"/>
      <c r="E150" s="1170"/>
      <c r="F150" s="1171"/>
      <c r="G150" s="731">
        <f>G8</f>
        <v>1</v>
      </c>
      <c r="H150" s="732">
        <f t="shared" ref="H150:AK150" si="456">H8</f>
        <v>2</v>
      </c>
      <c r="I150" s="732">
        <f t="shared" si="456"/>
        <v>3</v>
      </c>
      <c r="J150" s="732">
        <f t="shared" si="456"/>
        <v>4</v>
      </c>
      <c r="K150" s="732">
        <f t="shared" si="456"/>
        <v>5</v>
      </c>
      <c r="L150" s="732">
        <f t="shared" si="456"/>
        <v>6</v>
      </c>
      <c r="M150" s="733">
        <f t="shared" si="456"/>
        <v>7</v>
      </c>
      <c r="N150" s="731">
        <f t="shared" si="456"/>
        <v>8</v>
      </c>
      <c r="O150" s="732">
        <f t="shared" si="456"/>
        <v>9</v>
      </c>
      <c r="P150" s="732">
        <f t="shared" si="456"/>
        <v>10</v>
      </c>
      <c r="Q150" s="732">
        <f t="shared" si="456"/>
        <v>11</v>
      </c>
      <c r="R150" s="732">
        <f t="shared" si="456"/>
        <v>12</v>
      </c>
      <c r="S150" s="732">
        <f t="shared" si="456"/>
        <v>13</v>
      </c>
      <c r="T150" s="733">
        <f t="shared" si="456"/>
        <v>14</v>
      </c>
      <c r="U150" s="731">
        <f t="shared" si="456"/>
        <v>15</v>
      </c>
      <c r="V150" s="732">
        <f t="shared" si="456"/>
        <v>16</v>
      </c>
      <c r="W150" s="732">
        <f t="shared" si="456"/>
        <v>17</v>
      </c>
      <c r="X150" s="732">
        <f t="shared" si="456"/>
        <v>18</v>
      </c>
      <c r="Y150" s="732">
        <f t="shared" si="456"/>
        <v>19</v>
      </c>
      <c r="Z150" s="732">
        <f t="shared" si="456"/>
        <v>20</v>
      </c>
      <c r="AA150" s="733">
        <f t="shared" si="456"/>
        <v>21</v>
      </c>
      <c r="AB150" s="731">
        <f t="shared" si="456"/>
        <v>22</v>
      </c>
      <c r="AC150" s="732">
        <f t="shared" si="456"/>
        <v>23</v>
      </c>
      <c r="AD150" s="732">
        <f t="shared" si="456"/>
        <v>24</v>
      </c>
      <c r="AE150" s="732">
        <f t="shared" si="456"/>
        <v>25</v>
      </c>
      <c r="AF150" s="732">
        <f t="shared" si="456"/>
        <v>26</v>
      </c>
      <c r="AG150" s="732">
        <f t="shared" si="456"/>
        <v>27</v>
      </c>
      <c r="AH150" s="733">
        <f t="shared" si="456"/>
        <v>28</v>
      </c>
      <c r="AI150" s="731">
        <f t="shared" si="456"/>
        <v>29</v>
      </c>
      <c r="AJ150" s="732">
        <f t="shared" si="456"/>
        <v>30</v>
      </c>
      <c r="AK150" s="732">
        <f t="shared" si="456"/>
        <v>31</v>
      </c>
      <c r="AL150" s="734" t="s">
        <v>1524</v>
      </c>
      <c r="AM150" s="735" t="s">
        <v>1525</v>
      </c>
      <c r="AN150" s="1171" t="s">
        <v>1526</v>
      </c>
      <c r="AO150" s="1172"/>
      <c r="AP150" s="736"/>
      <c r="AQ150" s="707"/>
      <c r="AR150" s="707"/>
    </row>
    <row r="151" spans="1:48">
      <c r="A151" s="611"/>
      <c r="B151" s="43" t="s">
        <v>1527</v>
      </c>
      <c r="C151" s="1173" t="str">
        <f>CONCATENATE(AC197,"：",AD197,"（",AF197,AH197,AI197,"）",AK197,AM197)</f>
        <v>夜：夜勤（16：30～0：00）7.5ｈ</v>
      </c>
      <c r="D151" s="1174"/>
      <c r="E151" s="1175"/>
      <c r="F151" s="737" t="str">
        <f>IF(AC197="","",AC197)</f>
        <v>夜</v>
      </c>
      <c r="G151" s="738">
        <f>COUNTIF($G$10:$G$142,F151)</f>
        <v>0</v>
      </c>
      <c r="H151" s="739">
        <f>COUNTIF($H$10:$H$142,F151)</f>
        <v>0</v>
      </c>
      <c r="I151" s="739">
        <f>COUNTIF($I$10:$I$142,F151)</f>
        <v>0</v>
      </c>
      <c r="J151" s="739">
        <f>COUNTIF($J$10:$J$142,F151)</f>
        <v>0</v>
      </c>
      <c r="K151" s="739">
        <f>COUNTIF($K$10:$K$142,F151)</f>
        <v>0</v>
      </c>
      <c r="L151" s="739">
        <f>COUNTIF(L$10:L$142,F151)</f>
        <v>0</v>
      </c>
      <c r="M151" s="740">
        <f>COUNTIF(M$10:M$142,F151)</f>
        <v>0</v>
      </c>
      <c r="N151" s="738">
        <f>COUNTIF(N$10:N$142,F151)</f>
        <v>0</v>
      </c>
      <c r="O151" s="739">
        <f>COUNTIF(O$10:O$142,F151)</f>
        <v>0</v>
      </c>
      <c r="P151" s="739">
        <f>COUNTIF(P$10:P$142,F151)</f>
        <v>0</v>
      </c>
      <c r="Q151" s="739">
        <f>COUNTIF(Q$10:Q$142,F151)</f>
        <v>0</v>
      </c>
      <c r="R151" s="739">
        <f>COUNTIF(R$10:R$142,F151)</f>
        <v>0</v>
      </c>
      <c r="S151" s="739">
        <f>COUNTIF(S$10:S$142,F151)</f>
        <v>0</v>
      </c>
      <c r="T151" s="740">
        <f>COUNTIF(T$10:T$142,F151)</f>
        <v>0</v>
      </c>
      <c r="U151" s="738">
        <f>COUNTIF(U$10:U$142,F151)</f>
        <v>0</v>
      </c>
      <c r="V151" s="739">
        <f>COUNTIF(V$10:V$142,F151)</f>
        <v>0</v>
      </c>
      <c r="W151" s="739">
        <f>COUNTIF(W$10:W$142,F151)</f>
        <v>0</v>
      </c>
      <c r="X151" s="739">
        <f>COUNTIF(X$10:X$142,F151)</f>
        <v>0</v>
      </c>
      <c r="Y151" s="739">
        <f>COUNTIF(Y$10:Y$142,F151)</f>
        <v>0</v>
      </c>
      <c r="Z151" s="739">
        <f>COUNTIF(Z$10:Z$142,F151)</f>
        <v>0</v>
      </c>
      <c r="AA151" s="740">
        <f>COUNTIF(AA$10:AA$142,F151)</f>
        <v>0</v>
      </c>
      <c r="AB151" s="738">
        <f>COUNTIF(AB$10:AB$142,F151)</f>
        <v>0</v>
      </c>
      <c r="AC151" s="739">
        <f>COUNTIF(AC$10:AC$142,F151)</f>
        <v>0</v>
      </c>
      <c r="AD151" s="739">
        <f>COUNTIF(AD$10:AD$142,F151)</f>
        <v>0</v>
      </c>
      <c r="AE151" s="739">
        <f>COUNTIF(AE$10:AE$142,F151)</f>
        <v>0</v>
      </c>
      <c r="AF151" s="739">
        <f>COUNTIF(AF$10:AF$142,F151)</f>
        <v>0</v>
      </c>
      <c r="AG151" s="739">
        <f>COUNTIF(AG$10:AG$142,F151)</f>
        <v>0</v>
      </c>
      <c r="AH151" s="740">
        <f>COUNTIF(AH$10:AH$142,F151)</f>
        <v>0</v>
      </c>
      <c r="AI151" s="741">
        <f>COUNTIF(AI$10:AI$142,F151)</f>
        <v>0</v>
      </c>
      <c r="AJ151" s="739">
        <f>COUNTIF(AJ$10:AJ$142,F151)</f>
        <v>0</v>
      </c>
      <c r="AK151" s="739">
        <f>COUNTIF(AK$10:AK$142,F151)</f>
        <v>0</v>
      </c>
      <c r="AL151" s="742">
        <f>SUM(G151:AK151)</f>
        <v>0</v>
      </c>
      <c r="AM151" s="743">
        <f>IF(AR197="","",AR197)</f>
        <v>7.5</v>
      </c>
      <c r="AN151" s="1176">
        <f>AL151*AM151</f>
        <v>0</v>
      </c>
      <c r="AO151" s="1177"/>
      <c r="AP151" s="736"/>
      <c r="AQ151" s="707"/>
      <c r="AR151" s="707"/>
    </row>
    <row r="152" spans="1:48">
      <c r="A152" s="611"/>
      <c r="B152" s="43" t="s">
        <v>1528</v>
      </c>
      <c r="C152" s="1157" t="str">
        <f t="shared" ref="C152:C175" si="457">CONCATENATE(AC198,"：",AD198,"（",AF198,AH198,AI198,"）",AK198,AM198)</f>
        <v>明：明け（0：00～9：15）7.25ｈ</v>
      </c>
      <c r="D152" s="1158"/>
      <c r="E152" s="1159"/>
      <c r="F152" s="744" t="str">
        <f t="shared" ref="F152:F175" si="458">IF(AC198="","",AC198)</f>
        <v>明</v>
      </c>
      <c r="G152" s="745">
        <f t="shared" ref="G152:G175" si="459">COUNTIF($G$10:$G$142,F152)</f>
        <v>0</v>
      </c>
      <c r="H152" s="746">
        <f t="shared" ref="H152:H175" si="460">COUNTIF($H$10:$H$142,F152)</f>
        <v>0</v>
      </c>
      <c r="I152" s="746">
        <f t="shared" ref="I152:I175" si="461">COUNTIF($I$10:$I$142,F152)</f>
        <v>0</v>
      </c>
      <c r="J152" s="746">
        <f t="shared" ref="J152:J175" si="462">COUNTIF($J$10:$J$142,F152)</f>
        <v>0</v>
      </c>
      <c r="K152" s="746">
        <f t="shared" ref="K152:K175" si="463">COUNTIF($K$10:$K$142,F152)</f>
        <v>0</v>
      </c>
      <c r="L152" s="746">
        <f t="shared" ref="L152:L175" si="464">COUNTIF(L$10:L$142,F152)</f>
        <v>0</v>
      </c>
      <c r="M152" s="747">
        <f t="shared" ref="M152:M175" si="465">COUNTIF(M$10:M$142,F152)</f>
        <v>0</v>
      </c>
      <c r="N152" s="745">
        <f t="shared" ref="N152:N175" si="466">COUNTIF(N$10:N$142,F152)</f>
        <v>0</v>
      </c>
      <c r="O152" s="746">
        <f t="shared" ref="O152:O175" si="467">COUNTIF(O$10:O$142,F152)</f>
        <v>0</v>
      </c>
      <c r="P152" s="746">
        <f t="shared" ref="P152:P175" si="468">COUNTIF(P$10:P$142,F152)</f>
        <v>0</v>
      </c>
      <c r="Q152" s="746">
        <f t="shared" ref="Q152:Q175" si="469">COUNTIF(Q$10:Q$142,F152)</f>
        <v>0</v>
      </c>
      <c r="R152" s="746">
        <f t="shared" ref="R152:R175" si="470">COUNTIF(R$10:R$142,F152)</f>
        <v>0</v>
      </c>
      <c r="S152" s="746">
        <f t="shared" ref="S152:S175" si="471">COUNTIF(S$10:S$142,F152)</f>
        <v>0</v>
      </c>
      <c r="T152" s="747">
        <f t="shared" ref="T152:T175" si="472">COUNTIF(T$10:T$142,F152)</f>
        <v>0</v>
      </c>
      <c r="U152" s="745">
        <f t="shared" ref="U152:U175" si="473">COUNTIF(U$10:U$142,F152)</f>
        <v>0</v>
      </c>
      <c r="V152" s="746">
        <f t="shared" ref="V152:V175" si="474">COUNTIF(V$10:V$142,F152)</f>
        <v>0</v>
      </c>
      <c r="W152" s="746">
        <f t="shared" ref="W152:W175" si="475">COUNTIF(W$10:W$142,F152)</f>
        <v>0</v>
      </c>
      <c r="X152" s="746">
        <f t="shared" ref="X152:X175" si="476">COUNTIF(X$10:X$142,F152)</f>
        <v>0</v>
      </c>
      <c r="Y152" s="746">
        <f t="shared" ref="Y152:Y175" si="477">COUNTIF(Y$10:Y$142,F152)</f>
        <v>0</v>
      </c>
      <c r="Z152" s="746">
        <f t="shared" ref="Z152:Z175" si="478">COUNTIF(Z$10:Z$142,F152)</f>
        <v>0</v>
      </c>
      <c r="AA152" s="747">
        <f t="shared" ref="AA152:AA175" si="479">COUNTIF(AA$10:AA$142,F152)</f>
        <v>0</v>
      </c>
      <c r="AB152" s="745">
        <f t="shared" ref="AB152:AB175" si="480">COUNTIF(AB$10:AB$142,F152)</f>
        <v>0</v>
      </c>
      <c r="AC152" s="746">
        <f t="shared" ref="AC152:AC175" si="481">COUNTIF(AC$10:AC$142,F152)</f>
        <v>0</v>
      </c>
      <c r="AD152" s="746">
        <f t="shared" ref="AD152:AD175" si="482">COUNTIF(AD$10:AD$142,F152)</f>
        <v>0</v>
      </c>
      <c r="AE152" s="746">
        <f t="shared" ref="AE152:AE175" si="483">COUNTIF(AE$10:AE$142,F152)</f>
        <v>0</v>
      </c>
      <c r="AF152" s="746">
        <f t="shared" ref="AF152:AF175" si="484">COUNTIF(AF$10:AF$142,F152)</f>
        <v>0</v>
      </c>
      <c r="AG152" s="746">
        <f t="shared" ref="AG152:AG175" si="485">COUNTIF(AG$10:AG$142,F152)</f>
        <v>0</v>
      </c>
      <c r="AH152" s="747">
        <f t="shared" ref="AH152:AH175" si="486">COUNTIF(AH$10:AH$142,F152)</f>
        <v>0</v>
      </c>
      <c r="AI152" s="748">
        <f t="shared" ref="AI152:AI175" si="487">COUNTIF(AI$10:AI$142,F152)</f>
        <v>0</v>
      </c>
      <c r="AJ152" s="746">
        <f t="shared" ref="AJ152:AJ175" si="488">COUNTIF(AJ$10:AJ$142,F152)</f>
        <v>0</v>
      </c>
      <c r="AK152" s="746">
        <f t="shared" ref="AK152:AK175" si="489">COUNTIF(AK$10:AK$142,F152)</f>
        <v>0</v>
      </c>
      <c r="AL152" s="749">
        <f t="shared" ref="AL152:AL175" si="490">SUM(G152:AK152)</f>
        <v>0</v>
      </c>
      <c r="AM152" s="750">
        <f t="shared" ref="AM152:AM175" si="491">IF(AR198="","",AR198)</f>
        <v>7.25</v>
      </c>
      <c r="AN152" s="1160">
        <f t="shared" ref="AN152:AN175" si="492">AL152*AM152</f>
        <v>0</v>
      </c>
      <c r="AO152" s="1167"/>
      <c r="AP152" s="736"/>
      <c r="AQ152" s="707"/>
      <c r="AR152" s="707"/>
    </row>
    <row r="153" spans="1:48">
      <c r="A153" s="611"/>
      <c r="B153" s="43" t="s">
        <v>1529</v>
      </c>
      <c r="C153" s="1157" t="str">
        <f t="shared" si="457"/>
        <v>①：日勤Ａ（8：40～17：15）7.75ｈ</v>
      </c>
      <c r="D153" s="1158"/>
      <c r="E153" s="1159"/>
      <c r="F153" s="744" t="str">
        <f t="shared" si="458"/>
        <v>①</v>
      </c>
      <c r="G153" s="745">
        <f t="shared" si="459"/>
        <v>0</v>
      </c>
      <c r="H153" s="746">
        <f t="shared" si="460"/>
        <v>0</v>
      </c>
      <c r="I153" s="746">
        <f t="shared" si="461"/>
        <v>0</v>
      </c>
      <c r="J153" s="746">
        <f t="shared" si="462"/>
        <v>0</v>
      </c>
      <c r="K153" s="746">
        <f t="shared" si="463"/>
        <v>0</v>
      </c>
      <c r="L153" s="746">
        <f t="shared" si="464"/>
        <v>0</v>
      </c>
      <c r="M153" s="747">
        <f t="shared" si="465"/>
        <v>0</v>
      </c>
      <c r="N153" s="745">
        <f t="shared" si="466"/>
        <v>0</v>
      </c>
      <c r="O153" s="746">
        <f t="shared" si="467"/>
        <v>0</v>
      </c>
      <c r="P153" s="746">
        <f t="shared" si="468"/>
        <v>0</v>
      </c>
      <c r="Q153" s="746">
        <f t="shared" si="469"/>
        <v>0</v>
      </c>
      <c r="R153" s="746">
        <f t="shared" si="470"/>
        <v>0</v>
      </c>
      <c r="S153" s="746">
        <f t="shared" si="471"/>
        <v>0</v>
      </c>
      <c r="T153" s="747">
        <f t="shared" si="472"/>
        <v>0</v>
      </c>
      <c r="U153" s="745">
        <f t="shared" si="473"/>
        <v>0</v>
      </c>
      <c r="V153" s="746">
        <f t="shared" si="474"/>
        <v>0</v>
      </c>
      <c r="W153" s="746">
        <f t="shared" si="475"/>
        <v>0</v>
      </c>
      <c r="X153" s="746">
        <f t="shared" si="476"/>
        <v>0</v>
      </c>
      <c r="Y153" s="746">
        <f t="shared" si="477"/>
        <v>0</v>
      </c>
      <c r="Z153" s="746">
        <f t="shared" si="478"/>
        <v>0</v>
      </c>
      <c r="AA153" s="747">
        <f t="shared" si="479"/>
        <v>0</v>
      </c>
      <c r="AB153" s="745">
        <f t="shared" si="480"/>
        <v>0</v>
      </c>
      <c r="AC153" s="746">
        <f t="shared" si="481"/>
        <v>0</v>
      </c>
      <c r="AD153" s="746">
        <f t="shared" si="482"/>
        <v>0</v>
      </c>
      <c r="AE153" s="746">
        <f t="shared" si="483"/>
        <v>0</v>
      </c>
      <c r="AF153" s="746">
        <f t="shared" si="484"/>
        <v>0</v>
      </c>
      <c r="AG153" s="746">
        <f t="shared" si="485"/>
        <v>0</v>
      </c>
      <c r="AH153" s="747">
        <f t="shared" si="486"/>
        <v>0</v>
      </c>
      <c r="AI153" s="748">
        <f t="shared" si="487"/>
        <v>0</v>
      </c>
      <c r="AJ153" s="746">
        <f t="shared" si="488"/>
        <v>0</v>
      </c>
      <c r="AK153" s="746">
        <f t="shared" si="489"/>
        <v>0</v>
      </c>
      <c r="AL153" s="749">
        <f t="shared" si="490"/>
        <v>0</v>
      </c>
      <c r="AM153" s="750">
        <f t="shared" si="491"/>
        <v>1.33</v>
      </c>
      <c r="AN153" s="1160">
        <f t="shared" si="492"/>
        <v>0</v>
      </c>
      <c r="AO153" s="1161"/>
      <c r="AP153" s="707"/>
      <c r="AQ153" s="707"/>
      <c r="AR153" s="707"/>
    </row>
    <row r="154" spans="1:48">
      <c r="A154" s="611"/>
      <c r="B154" s="43" t="s">
        <v>1530</v>
      </c>
      <c r="C154" s="1157" t="str">
        <f t="shared" si="457"/>
        <v>②：早出（7：10～15：45）7.75ｈ</v>
      </c>
      <c r="D154" s="1158"/>
      <c r="E154" s="1159"/>
      <c r="F154" s="744" t="str">
        <f t="shared" si="458"/>
        <v>②</v>
      </c>
      <c r="G154" s="745">
        <f t="shared" si="459"/>
        <v>0</v>
      </c>
      <c r="H154" s="746">
        <f t="shared" si="460"/>
        <v>0</v>
      </c>
      <c r="I154" s="746">
        <f t="shared" si="461"/>
        <v>0</v>
      </c>
      <c r="J154" s="746">
        <f t="shared" si="462"/>
        <v>0</v>
      </c>
      <c r="K154" s="746">
        <f t="shared" si="463"/>
        <v>0</v>
      </c>
      <c r="L154" s="746">
        <f t="shared" si="464"/>
        <v>0</v>
      </c>
      <c r="M154" s="747">
        <f t="shared" si="465"/>
        <v>0</v>
      </c>
      <c r="N154" s="745">
        <f t="shared" si="466"/>
        <v>0</v>
      </c>
      <c r="O154" s="746">
        <f t="shared" si="467"/>
        <v>0</v>
      </c>
      <c r="P154" s="746">
        <f t="shared" si="468"/>
        <v>0</v>
      </c>
      <c r="Q154" s="746">
        <f t="shared" si="469"/>
        <v>0</v>
      </c>
      <c r="R154" s="746">
        <f t="shared" si="470"/>
        <v>0</v>
      </c>
      <c r="S154" s="746">
        <f t="shared" si="471"/>
        <v>0</v>
      </c>
      <c r="T154" s="747">
        <f t="shared" si="472"/>
        <v>0</v>
      </c>
      <c r="U154" s="745">
        <f t="shared" si="473"/>
        <v>0</v>
      </c>
      <c r="V154" s="746">
        <f t="shared" si="474"/>
        <v>0</v>
      </c>
      <c r="W154" s="746">
        <f t="shared" si="475"/>
        <v>0</v>
      </c>
      <c r="X154" s="746">
        <f t="shared" si="476"/>
        <v>0</v>
      </c>
      <c r="Y154" s="746">
        <f t="shared" si="477"/>
        <v>0</v>
      </c>
      <c r="Z154" s="746">
        <f t="shared" si="478"/>
        <v>0</v>
      </c>
      <c r="AA154" s="747">
        <f t="shared" si="479"/>
        <v>0</v>
      </c>
      <c r="AB154" s="745">
        <f t="shared" si="480"/>
        <v>0</v>
      </c>
      <c r="AC154" s="746">
        <f t="shared" si="481"/>
        <v>0</v>
      </c>
      <c r="AD154" s="746">
        <f t="shared" si="482"/>
        <v>0</v>
      </c>
      <c r="AE154" s="746">
        <f t="shared" si="483"/>
        <v>0</v>
      </c>
      <c r="AF154" s="746">
        <f t="shared" si="484"/>
        <v>0</v>
      </c>
      <c r="AG154" s="746">
        <f t="shared" si="485"/>
        <v>0</v>
      </c>
      <c r="AH154" s="747">
        <f t="shared" si="486"/>
        <v>0</v>
      </c>
      <c r="AI154" s="748">
        <f t="shared" si="487"/>
        <v>0</v>
      </c>
      <c r="AJ154" s="746">
        <f t="shared" si="488"/>
        <v>0</v>
      </c>
      <c r="AK154" s="746">
        <f t="shared" si="489"/>
        <v>0</v>
      </c>
      <c r="AL154" s="749">
        <f t="shared" si="490"/>
        <v>0</v>
      </c>
      <c r="AM154" s="750">
        <f t="shared" si="491"/>
        <v>2.08</v>
      </c>
      <c r="AN154" s="1160">
        <f t="shared" si="492"/>
        <v>0</v>
      </c>
      <c r="AO154" s="1161"/>
      <c r="AP154" s="707"/>
      <c r="AQ154" s="707"/>
      <c r="AR154" s="707"/>
    </row>
    <row r="155" spans="1:48">
      <c r="A155" s="611"/>
      <c r="B155" s="43" t="s">
        <v>1531</v>
      </c>
      <c r="C155" s="1157" t="str">
        <f t="shared" si="457"/>
        <v>③：遅出（11：25～20：00）7.75ｈ</v>
      </c>
      <c r="D155" s="1158"/>
      <c r="E155" s="1159"/>
      <c r="F155" s="744" t="str">
        <f t="shared" si="458"/>
        <v>③</v>
      </c>
      <c r="G155" s="745">
        <f t="shared" si="459"/>
        <v>0</v>
      </c>
      <c r="H155" s="746">
        <f t="shared" si="460"/>
        <v>0</v>
      </c>
      <c r="I155" s="746">
        <f t="shared" si="461"/>
        <v>0</v>
      </c>
      <c r="J155" s="746">
        <f t="shared" si="462"/>
        <v>0</v>
      </c>
      <c r="K155" s="746">
        <f t="shared" si="463"/>
        <v>0</v>
      </c>
      <c r="L155" s="746">
        <f t="shared" si="464"/>
        <v>0</v>
      </c>
      <c r="M155" s="747">
        <f t="shared" si="465"/>
        <v>0</v>
      </c>
      <c r="N155" s="745">
        <f t="shared" si="466"/>
        <v>0</v>
      </c>
      <c r="O155" s="746">
        <f t="shared" si="467"/>
        <v>0</v>
      </c>
      <c r="P155" s="746">
        <f t="shared" si="468"/>
        <v>0</v>
      </c>
      <c r="Q155" s="746">
        <f t="shared" si="469"/>
        <v>0</v>
      </c>
      <c r="R155" s="746">
        <f t="shared" si="470"/>
        <v>0</v>
      </c>
      <c r="S155" s="746">
        <f t="shared" si="471"/>
        <v>0</v>
      </c>
      <c r="T155" s="747">
        <f t="shared" si="472"/>
        <v>0</v>
      </c>
      <c r="U155" s="745">
        <f t="shared" si="473"/>
        <v>0</v>
      </c>
      <c r="V155" s="746">
        <f t="shared" si="474"/>
        <v>0</v>
      </c>
      <c r="W155" s="746">
        <f t="shared" si="475"/>
        <v>0</v>
      </c>
      <c r="X155" s="746">
        <f t="shared" si="476"/>
        <v>0</v>
      </c>
      <c r="Y155" s="746">
        <f t="shared" si="477"/>
        <v>0</v>
      </c>
      <c r="Z155" s="746">
        <f t="shared" si="478"/>
        <v>0</v>
      </c>
      <c r="AA155" s="747">
        <f t="shared" si="479"/>
        <v>0</v>
      </c>
      <c r="AB155" s="745">
        <f t="shared" si="480"/>
        <v>0</v>
      </c>
      <c r="AC155" s="746">
        <f t="shared" si="481"/>
        <v>0</v>
      </c>
      <c r="AD155" s="746">
        <f t="shared" si="482"/>
        <v>0</v>
      </c>
      <c r="AE155" s="746">
        <f t="shared" si="483"/>
        <v>0</v>
      </c>
      <c r="AF155" s="746">
        <f t="shared" si="484"/>
        <v>0</v>
      </c>
      <c r="AG155" s="746">
        <f t="shared" si="485"/>
        <v>0</v>
      </c>
      <c r="AH155" s="747">
        <f t="shared" si="486"/>
        <v>0</v>
      </c>
      <c r="AI155" s="748">
        <f t="shared" si="487"/>
        <v>0</v>
      </c>
      <c r="AJ155" s="746">
        <f t="shared" si="488"/>
        <v>0</v>
      </c>
      <c r="AK155" s="746">
        <f t="shared" si="489"/>
        <v>0</v>
      </c>
      <c r="AL155" s="749">
        <f t="shared" si="490"/>
        <v>0</v>
      </c>
      <c r="AM155" s="750">
        <f t="shared" si="491"/>
        <v>2.5</v>
      </c>
      <c r="AN155" s="1160">
        <f t="shared" si="492"/>
        <v>0</v>
      </c>
      <c r="AO155" s="1161"/>
      <c r="AP155" s="707"/>
      <c r="AQ155" s="707"/>
      <c r="AR155" s="707"/>
    </row>
    <row r="156" spans="1:48">
      <c r="A156" s="611"/>
      <c r="B156" s="43" t="s">
        <v>1532</v>
      </c>
      <c r="C156" s="1157" t="str">
        <f t="shared" si="457"/>
        <v>⑤：午前Ａ（8：40～12：40）4ｈ</v>
      </c>
      <c r="D156" s="1158"/>
      <c r="E156" s="1159"/>
      <c r="F156" s="744" t="str">
        <f t="shared" si="458"/>
        <v>⑤</v>
      </c>
      <c r="G156" s="745">
        <f t="shared" si="459"/>
        <v>0</v>
      </c>
      <c r="H156" s="746">
        <f t="shared" si="460"/>
        <v>0</v>
      </c>
      <c r="I156" s="746">
        <f t="shared" si="461"/>
        <v>0</v>
      </c>
      <c r="J156" s="746">
        <f t="shared" si="462"/>
        <v>0</v>
      </c>
      <c r="K156" s="746">
        <f t="shared" si="463"/>
        <v>0</v>
      </c>
      <c r="L156" s="746">
        <f t="shared" si="464"/>
        <v>0</v>
      </c>
      <c r="M156" s="747">
        <f t="shared" si="465"/>
        <v>0</v>
      </c>
      <c r="N156" s="745">
        <f t="shared" si="466"/>
        <v>0</v>
      </c>
      <c r="O156" s="746">
        <f t="shared" si="467"/>
        <v>0</v>
      </c>
      <c r="P156" s="746">
        <f t="shared" si="468"/>
        <v>0</v>
      </c>
      <c r="Q156" s="746">
        <f t="shared" si="469"/>
        <v>0</v>
      </c>
      <c r="R156" s="746">
        <f t="shared" si="470"/>
        <v>0</v>
      </c>
      <c r="S156" s="746">
        <f t="shared" si="471"/>
        <v>0</v>
      </c>
      <c r="T156" s="747">
        <f t="shared" si="472"/>
        <v>0</v>
      </c>
      <c r="U156" s="745">
        <f t="shared" si="473"/>
        <v>0</v>
      </c>
      <c r="V156" s="746">
        <f t="shared" si="474"/>
        <v>0</v>
      </c>
      <c r="W156" s="746">
        <f t="shared" si="475"/>
        <v>0</v>
      </c>
      <c r="X156" s="746">
        <f t="shared" si="476"/>
        <v>0</v>
      </c>
      <c r="Y156" s="746">
        <f t="shared" si="477"/>
        <v>0</v>
      </c>
      <c r="Z156" s="746">
        <f t="shared" si="478"/>
        <v>0</v>
      </c>
      <c r="AA156" s="747">
        <f t="shared" si="479"/>
        <v>0</v>
      </c>
      <c r="AB156" s="745">
        <f t="shared" si="480"/>
        <v>0</v>
      </c>
      <c r="AC156" s="746">
        <f t="shared" si="481"/>
        <v>0</v>
      </c>
      <c r="AD156" s="746">
        <f t="shared" si="482"/>
        <v>0</v>
      </c>
      <c r="AE156" s="746">
        <f t="shared" si="483"/>
        <v>0</v>
      </c>
      <c r="AF156" s="746">
        <f t="shared" si="484"/>
        <v>0</v>
      </c>
      <c r="AG156" s="746">
        <f t="shared" si="485"/>
        <v>0</v>
      </c>
      <c r="AH156" s="747">
        <f t="shared" si="486"/>
        <v>0</v>
      </c>
      <c r="AI156" s="748">
        <f t="shared" si="487"/>
        <v>0</v>
      </c>
      <c r="AJ156" s="746">
        <f t="shared" si="488"/>
        <v>0</v>
      </c>
      <c r="AK156" s="746">
        <f t="shared" si="489"/>
        <v>0</v>
      </c>
      <c r="AL156" s="749">
        <f t="shared" si="490"/>
        <v>0</v>
      </c>
      <c r="AM156" s="750">
        <f t="shared" si="491"/>
        <v>0.57999999999999996</v>
      </c>
      <c r="AN156" s="1160">
        <f t="shared" si="492"/>
        <v>0</v>
      </c>
      <c r="AO156" s="1161"/>
      <c r="AP156" s="707"/>
      <c r="AQ156" s="707"/>
      <c r="AR156" s="707"/>
    </row>
    <row r="157" spans="1:48">
      <c r="A157" s="611"/>
      <c r="B157" s="43" t="s">
        <v>1533</v>
      </c>
      <c r="C157" s="1157" t="str">
        <f t="shared" si="457"/>
        <v>⑥：午後Ａ（13：30～17：30）4ｈ</v>
      </c>
      <c r="D157" s="1158"/>
      <c r="E157" s="1159"/>
      <c r="F157" s="744" t="str">
        <f t="shared" si="458"/>
        <v>⑥</v>
      </c>
      <c r="G157" s="745">
        <f t="shared" si="459"/>
        <v>0</v>
      </c>
      <c r="H157" s="746">
        <f t="shared" si="460"/>
        <v>0</v>
      </c>
      <c r="I157" s="746">
        <f t="shared" si="461"/>
        <v>0</v>
      </c>
      <c r="J157" s="746">
        <f t="shared" si="462"/>
        <v>0</v>
      </c>
      <c r="K157" s="746">
        <f t="shared" si="463"/>
        <v>0</v>
      </c>
      <c r="L157" s="746">
        <f t="shared" si="464"/>
        <v>0</v>
      </c>
      <c r="M157" s="747">
        <f t="shared" si="465"/>
        <v>0</v>
      </c>
      <c r="N157" s="745">
        <f t="shared" si="466"/>
        <v>0</v>
      </c>
      <c r="O157" s="746">
        <f t="shared" si="467"/>
        <v>0</v>
      </c>
      <c r="P157" s="746">
        <f t="shared" si="468"/>
        <v>0</v>
      </c>
      <c r="Q157" s="746">
        <f t="shared" si="469"/>
        <v>0</v>
      </c>
      <c r="R157" s="746">
        <f t="shared" si="470"/>
        <v>0</v>
      </c>
      <c r="S157" s="746">
        <f t="shared" si="471"/>
        <v>0</v>
      </c>
      <c r="T157" s="747">
        <f t="shared" si="472"/>
        <v>0</v>
      </c>
      <c r="U157" s="745">
        <f t="shared" si="473"/>
        <v>0</v>
      </c>
      <c r="V157" s="746">
        <f t="shared" si="474"/>
        <v>0</v>
      </c>
      <c r="W157" s="746">
        <f t="shared" si="475"/>
        <v>0</v>
      </c>
      <c r="X157" s="746">
        <f t="shared" si="476"/>
        <v>0</v>
      </c>
      <c r="Y157" s="746">
        <f t="shared" si="477"/>
        <v>0</v>
      </c>
      <c r="Z157" s="746">
        <f t="shared" si="478"/>
        <v>0</v>
      </c>
      <c r="AA157" s="747">
        <f t="shared" si="479"/>
        <v>0</v>
      </c>
      <c r="AB157" s="745">
        <f t="shared" si="480"/>
        <v>0</v>
      </c>
      <c r="AC157" s="746">
        <f t="shared" si="481"/>
        <v>0</v>
      </c>
      <c r="AD157" s="746">
        <f t="shared" si="482"/>
        <v>0</v>
      </c>
      <c r="AE157" s="746">
        <f t="shared" si="483"/>
        <v>0</v>
      </c>
      <c r="AF157" s="746">
        <f t="shared" si="484"/>
        <v>0</v>
      </c>
      <c r="AG157" s="746">
        <f t="shared" si="485"/>
        <v>0</v>
      </c>
      <c r="AH157" s="747">
        <f t="shared" si="486"/>
        <v>0</v>
      </c>
      <c r="AI157" s="748">
        <f t="shared" si="487"/>
        <v>0</v>
      </c>
      <c r="AJ157" s="746">
        <f t="shared" si="488"/>
        <v>0</v>
      </c>
      <c r="AK157" s="746">
        <f t="shared" si="489"/>
        <v>0</v>
      </c>
      <c r="AL157" s="749">
        <f t="shared" si="490"/>
        <v>0</v>
      </c>
      <c r="AM157" s="750">
        <f t="shared" si="491"/>
        <v>1</v>
      </c>
      <c r="AN157" s="1160">
        <f t="shared" si="492"/>
        <v>0</v>
      </c>
      <c r="AO157" s="1161"/>
      <c r="AP157" s="707"/>
      <c r="AQ157" s="707"/>
      <c r="AR157" s="707"/>
    </row>
    <row r="158" spans="1:48">
      <c r="A158" s="611"/>
      <c r="B158" s="43" t="s">
        <v>1534</v>
      </c>
      <c r="C158" s="1157" t="str">
        <f t="shared" si="457"/>
        <v>⑦：日勤Ｂ（9：00～17：00）7ｈ</v>
      </c>
      <c r="D158" s="1158"/>
      <c r="E158" s="1159"/>
      <c r="F158" s="744" t="str">
        <f t="shared" si="458"/>
        <v>⑦</v>
      </c>
      <c r="G158" s="745">
        <f t="shared" si="459"/>
        <v>0</v>
      </c>
      <c r="H158" s="746">
        <f t="shared" si="460"/>
        <v>0</v>
      </c>
      <c r="I158" s="746">
        <f t="shared" si="461"/>
        <v>0</v>
      </c>
      <c r="J158" s="746">
        <f t="shared" si="462"/>
        <v>0</v>
      </c>
      <c r="K158" s="746">
        <f t="shared" si="463"/>
        <v>0</v>
      </c>
      <c r="L158" s="746">
        <f t="shared" si="464"/>
        <v>0</v>
      </c>
      <c r="M158" s="747">
        <f t="shared" si="465"/>
        <v>0</v>
      </c>
      <c r="N158" s="745">
        <f t="shared" si="466"/>
        <v>0</v>
      </c>
      <c r="O158" s="746">
        <f t="shared" si="467"/>
        <v>0</v>
      </c>
      <c r="P158" s="746">
        <f t="shared" si="468"/>
        <v>0</v>
      </c>
      <c r="Q158" s="746">
        <f t="shared" si="469"/>
        <v>0</v>
      </c>
      <c r="R158" s="746">
        <f t="shared" si="470"/>
        <v>0</v>
      </c>
      <c r="S158" s="746">
        <f t="shared" si="471"/>
        <v>0</v>
      </c>
      <c r="T158" s="747">
        <f t="shared" si="472"/>
        <v>0</v>
      </c>
      <c r="U158" s="745">
        <f t="shared" si="473"/>
        <v>0</v>
      </c>
      <c r="V158" s="746">
        <f t="shared" si="474"/>
        <v>0</v>
      </c>
      <c r="W158" s="746">
        <f t="shared" si="475"/>
        <v>0</v>
      </c>
      <c r="X158" s="746">
        <f t="shared" si="476"/>
        <v>0</v>
      </c>
      <c r="Y158" s="746">
        <f t="shared" si="477"/>
        <v>0</v>
      </c>
      <c r="Z158" s="746">
        <f t="shared" si="478"/>
        <v>0</v>
      </c>
      <c r="AA158" s="747">
        <f t="shared" si="479"/>
        <v>0</v>
      </c>
      <c r="AB158" s="745">
        <f t="shared" si="480"/>
        <v>0</v>
      </c>
      <c r="AC158" s="746">
        <f t="shared" si="481"/>
        <v>0</v>
      </c>
      <c r="AD158" s="746">
        <f t="shared" si="482"/>
        <v>0</v>
      </c>
      <c r="AE158" s="746">
        <f t="shared" si="483"/>
        <v>0</v>
      </c>
      <c r="AF158" s="746">
        <f t="shared" si="484"/>
        <v>0</v>
      </c>
      <c r="AG158" s="746">
        <f t="shared" si="485"/>
        <v>0</v>
      </c>
      <c r="AH158" s="747">
        <f t="shared" si="486"/>
        <v>0</v>
      </c>
      <c r="AI158" s="748">
        <f t="shared" si="487"/>
        <v>0</v>
      </c>
      <c r="AJ158" s="746">
        <f t="shared" si="488"/>
        <v>0</v>
      </c>
      <c r="AK158" s="746">
        <f t="shared" si="489"/>
        <v>0</v>
      </c>
      <c r="AL158" s="749">
        <f t="shared" si="490"/>
        <v>0</v>
      </c>
      <c r="AM158" s="750">
        <f t="shared" si="491"/>
        <v>0.75</v>
      </c>
      <c r="AN158" s="1160">
        <f t="shared" si="492"/>
        <v>0</v>
      </c>
      <c r="AO158" s="1161"/>
      <c r="AP158" s="707"/>
      <c r="AQ158" s="707"/>
      <c r="AR158" s="707"/>
    </row>
    <row r="159" spans="1:48">
      <c r="A159" s="611"/>
      <c r="B159" s="43" t="s">
        <v>1535</v>
      </c>
      <c r="C159" s="1157" t="str">
        <f t="shared" si="457"/>
        <v>⑧：午前Ｂ（9：00～13：00）4ｈ</v>
      </c>
      <c r="D159" s="1158"/>
      <c r="E159" s="1159"/>
      <c r="F159" s="744" t="str">
        <f t="shared" si="458"/>
        <v>⑧</v>
      </c>
      <c r="G159" s="745">
        <f t="shared" si="459"/>
        <v>0</v>
      </c>
      <c r="H159" s="746">
        <f t="shared" si="460"/>
        <v>0</v>
      </c>
      <c r="I159" s="746">
        <f t="shared" si="461"/>
        <v>0</v>
      </c>
      <c r="J159" s="746">
        <f t="shared" si="462"/>
        <v>0</v>
      </c>
      <c r="K159" s="746">
        <f t="shared" si="463"/>
        <v>0</v>
      </c>
      <c r="L159" s="746">
        <f t="shared" si="464"/>
        <v>0</v>
      </c>
      <c r="M159" s="747">
        <f t="shared" si="465"/>
        <v>0</v>
      </c>
      <c r="N159" s="745">
        <f t="shared" si="466"/>
        <v>0</v>
      </c>
      <c r="O159" s="746">
        <f t="shared" si="467"/>
        <v>0</v>
      </c>
      <c r="P159" s="746">
        <f t="shared" si="468"/>
        <v>0</v>
      </c>
      <c r="Q159" s="746">
        <f t="shared" si="469"/>
        <v>0</v>
      </c>
      <c r="R159" s="746">
        <f t="shared" si="470"/>
        <v>0</v>
      </c>
      <c r="S159" s="746">
        <f t="shared" si="471"/>
        <v>0</v>
      </c>
      <c r="T159" s="747">
        <f t="shared" si="472"/>
        <v>0</v>
      </c>
      <c r="U159" s="745">
        <f t="shared" si="473"/>
        <v>0</v>
      </c>
      <c r="V159" s="746">
        <f t="shared" si="474"/>
        <v>0</v>
      </c>
      <c r="W159" s="746">
        <f t="shared" si="475"/>
        <v>0</v>
      </c>
      <c r="X159" s="746">
        <f t="shared" si="476"/>
        <v>0</v>
      </c>
      <c r="Y159" s="746">
        <f t="shared" si="477"/>
        <v>0</v>
      </c>
      <c r="Z159" s="746">
        <f t="shared" si="478"/>
        <v>0</v>
      </c>
      <c r="AA159" s="747">
        <f t="shared" si="479"/>
        <v>0</v>
      </c>
      <c r="AB159" s="745">
        <f t="shared" si="480"/>
        <v>0</v>
      </c>
      <c r="AC159" s="746">
        <f t="shared" si="481"/>
        <v>0</v>
      </c>
      <c r="AD159" s="746">
        <f t="shared" si="482"/>
        <v>0</v>
      </c>
      <c r="AE159" s="746">
        <f t="shared" si="483"/>
        <v>0</v>
      </c>
      <c r="AF159" s="746">
        <f t="shared" si="484"/>
        <v>0</v>
      </c>
      <c r="AG159" s="746">
        <f t="shared" si="485"/>
        <v>0</v>
      </c>
      <c r="AH159" s="747">
        <f t="shared" si="486"/>
        <v>0</v>
      </c>
      <c r="AI159" s="748">
        <f t="shared" si="487"/>
        <v>0</v>
      </c>
      <c r="AJ159" s="746">
        <f t="shared" si="488"/>
        <v>0</v>
      </c>
      <c r="AK159" s="746">
        <f t="shared" si="489"/>
        <v>0</v>
      </c>
      <c r="AL159" s="749">
        <f t="shared" si="490"/>
        <v>0</v>
      </c>
      <c r="AM159" s="750">
        <f t="shared" si="491"/>
        <v>0.25</v>
      </c>
      <c r="AN159" s="1160">
        <f t="shared" si="492"/>
        <v>0</v>
      </c>
      <c r="AO159" s="1161"/>
      <c r="AP159" s="707"/>
      <c r="AQ159" s="707"/>
      <c r="AR159" s="707"/>
    </row>
    <row r="160" spans="1:48">
      <c r="A160" s="611"/>
      <c r="B160" s="43" t="s">
        <v>1536</v>
      </c>
      <c r="C160" s="1157" t="str">
        <f t="shared" si="457"/>
        <v>⑨：午後Ｂ（13：00～17：00）4ｈ</v>
      </c>
      <c r="D160" s="1158"/>
      <c r="E160" s="1159"/>
      <c r="F160" s="744" t="str">
        <f t="shared" si="458"/>
        <v>⑨</v>
      </c>
      <c r="G160" s="745">
        <f t="shared" si="459"/>
        <v>0</v>
      </c>
      <c r="H160" s="746">
        <f t="shared" si="460"/>
        <v>0</v>
      </c>
      <c r="I160" s="746">
        <f t="shared" si="461"/>
        <v>0</v>
      </c>
      <c r="J160" s="746">
        <f t="shared" si="462"/>
        <v>0</v>
      </c>
      <c r="K160" s="746">
        <f t="shared" si="463"/>
        <v>0</v>
      </c>
      <c r="L160" s="746">
        <f t="shared" si="464"/>
        <v>0</v>
      </c>
      <c r="M160" s="747">
        <f t="shared" si="465"/>
        <v>0</v>
      </c>
      <c r="N160" s="745">
        <f t="shared" si="466"/>
        <v>0</v>
      </c>
      <c r="O160" s="746">
        <f t="shared" si="467"/>
        <v>0</v>
      </c>
      <c r="P160" s="746">
        <f t="shared" si="468"/>
        <v>0</v>
      </c>
      <c r="Q160" s="746">
        <f t="shared" si="469"/>
        <v>0</v>
      </c>
      <c r="R160" s="746">
        <f t="shared" si="470"/>
        <v>0</v>
      </c>
      <c r="S160" s="746">
        <f t="shared" si="471"/>
        <v>0</v>
      </c>
      <c r="T160" s="747">
        <f t="shared" si="472"/>
        <v>0</v>
      </c>
      <c r="U160" s="745">
        <f t="shared" si="473"/>
        <v>0</v>
      </c>
      <c r="V160" s="746">
        <f t="shared" si="474"/>
        <v>0</v>
      </c>
      <c r="W160" s="746">
        <f t="shared" si="475"/>
        <v>0</v>
      </c>
      <c r="X160" s="746">
        <f t="shared" si="476"/>
        <v>0</v>
      </c>
      <c r="Y160" s="746">
        <f t="shared" si="477"/>
        <v>0</v>
      </c>
      <c r="Z160" s="746">
        <f t="shared" si="478"/>
        <v>0</v>
      </c>
      <c r="AA160" s="747">
        <f t="shared" si="479"/>
        <v>0</v>
      </c>
      <c r="AB160" s="745">
        <f t="shared" si="480"/>
        <v>0</v>
      </c>
      <c r="AC160" s="746">
        <f t="shared" si="481"/>
        <v>0</v>
      </c>
      <c r="AD160" s="746">
        <f t="shared" si="482"/>
        <v>0</v>
      </c>
      <c r="AE160" s="746">
        <f t="shared" si="483"/>
        <v>0</v>
      </c>
      <c r="AF160" s="746">
        <f t="shared" si="484"/>
        <v>0</v>
      </c>
      <c r="AG160" s="746">
        <f t="shared" si="485"/>
        <v>0</v>
      </c>
      <c r="AH160" s="747">
        <f t="shared" si="486"/>
        <v>0</v>
      </c>
      <c r="AI160" s="748">
        <f t="shared" si="487"/>
        <v>0</v>
      </c>
      <c r="AJ160" s="746">
        <f t="shared" si="488"/>
        <v>0</v>
      </c>
      <c r="AK160" s="746">
        <f t="shared" si="489"/>
        <v>0</v>
      </c>
      <c r="AL160" s="749">
        <f t="shared" si="490"/>
        <v>0</v>
      </c>
      <c r="AM160" s="750">
        <f t="shared" si="491"/>
        <v>0.5</v>
      </c>
      <c r="AN160" s="1160">
        <f t="shared" si="492"/>
        <v>0</v>
      </c>
      <c r="AO160" s="1161"/>
      <c r="AP160" s="707"/>
      <c r="AQ160" s="707"/>
      <c r="AR160" s="707"/>
    </row>
    <row r="161" spans="1:44">
      <c r="A161" s="611"/>
      <c r="B161" s="43" t="s">
        <v>1537</v>
      </c>
      <c r="C161" s="1157" t="str">
        <f t="shared" si="457"/>
        <v>⑩：午後Ｃ（11：25～15：25）4ｈ</v>
      </c>
      <c r="D161" s="1158"/>
      <c r="E161" s="1159"/>
      <c r="F161" s="744" t="str">
        <f t="shared" si="458"/>
        <v>⑩</v>
      </c>
      <c r="G161" s="745">
        <f t="shared" si="459"/>
        <v>0</v>
      </c>
      <c r="H161" s="746">
        <f t="shared" si="460"/>
        <v>0</v>
      </c>
      <c r="I161" s="746">
        <f t="shared" si="461"/>
        <v>0</v>
      </c>
      <c r="J161" s="746">
        <f t="shared" si="462"/>
        <v>0</v>
      </c>
      <c r="K161" s="746">
        <f t="shared" si="463"/>
        <v>0</v>
      </c>
      <c r="L161" s="746">
        <f t="shared" si="464"/>
        <v>0</v>
      </c>
      <c r="M161" s="747">
        <f t="shared" si="465"/>
        <v>0</v>
      </c>
      <c r="N161" s="745">
        <f t="shared" si="466"/>
        <v>0</v>
      </c>
      <c r="O161" s="746">
        <f t="shared" si="467"/>
        <v>0</v>
      </c>
      <c r="P161" s="746">
        <f t="shared" si="468"/>
        <v>0</v>
      </c>
      <c r="Q161" s="746">
        <f t="shared" si="469"/>
        <v>0</v>
      </c>
      <c r="R161" s="746">
        <f t="shared" si="470"/>
        <v>0</v>
      </c>
      <c r="S161" s="746">
        <f t="shared" si="471"/>
        <v>0</v>
      </c>
      <c r="T161" s="747">
        <f t="shared" si="472"/>
        <v>0</v>
      </c>
      <c r="U161" s="745">
        <f t="shared" si="473"/>
        <v>0</v>
      </c>
      <c r="V161" s="746">
        <f t="shared" si="474"/>
        <v>0</v>
      </c>
      <c r="W161" s="746">
        <f t="shared" si="475"/>
        <v>0</v>
      </c>
      <c r="X161" s="746">
        <f t="shared" si="476"/>
        <v>0</v>
      </c>
      <c r="Y161" s="746">
        <f t="shared" si="477"/>
        <v>0</v>
      </c>
      <c r="Z161" s="746">
        <f t="shared" si="478"/>
        <v>0</v>
      </c>
      <c r="AA161" s="747">
        <f t="shared" si="479"/>
        <v>0</v>
      </c>
      <c r="AB161" s="745">
        <f t="shared" si="480"/>
        <v>0</v>
      </c>
      <c r="AC161" s="746">
        <f t="shared" si="481"/>
        <v>0</v>
      </c>
      <c r="AD161" s="746">
        <f t="shared" si="482"/>
        <v>0</v>
      </c>
      <c r="AE161" s="746">
        <f t="shared" si="483"/>
        <v>0</v>
      </c>
      <c r="AF161" s="746">
        <f t="shared" si="484"/>
        <v>0</v>
      </c>
      <c r="AG161" s="746">
        <f t="shared" si="485"/>
        <v>0</v>
      </c>
      <c r="AH161" s="747">
        <f t="shared" si="486"/>
        <v>0</v>
      </c>
      <c r="AI161" s="748">
        <f t="shared" si="487"/>
        <v>0</v>
      </c>
      <c r="AJ161" s="746">
        <f t="shared" si="488"/>
        <v>0</v>
      </c>
      <c r="AK161" s="746">
        <f t="shared" si="489"/>
        <v>0</v>
      </c>
      <c r="AL161" s="749">
        <f t="shared" si="490"/>
        <v>0</v>
      </c>
      <c r="AM161" s="750">
        <f t="shared" si="491"/>
        <v>0</v>
      </c>
      <c r="AN161" s="1160">
        <f t="shared" si="492"/>
        <v>0</v>
      </c>
      <c r="AO161" s="1161"/>
      <c r="AP161" s="707"/>
      <c r="AQ161" s="707"/>
      <c r="AR161" s="707"/>
    </row>
    <row r="162" spans="1:44">
      <c r="A162" s="611"/>
      <c r="B162" s="43" t="s">
        <v>1538</v>
      </c>
      <c r="C162" s="1157" t="str">
        <f t="shared" si="457"/>
        <v>⑪：午後Ｄ（16：00～20：00）4ｈ</v>
      </c>
      <c r="D162" s="1158"/>
      <c r="E162" s="1159"/>
      <c r="F162" s="744" t="str">
        <f t="shared" si="458"/>
        <v>⑪</v>
      </c>
      <c r="G162" s="745">
        <f t="shared" si="459"/>
        <v>0</v>
      </c>
      <c r="H162" s="746">
        <f t="shared" si="460"/>
        <v>0</v>
      </c>
      <c r="I162" s="746">
        <f t="shared" si="461"/>
        <v>0</v>
      </c>
      <c r="J162" s="746">
        <f t="shared" si="462"/>
        <v>0</v>
      </c>
      <c r="K162" s="746">
        <f t="shared" si="463"/>
        <v>0</v>
      </c>
      <c r="L162" s="746">
        <f t="shared" si="464"/>
        <v>0</v>
      </c>
      <c r="M162" s="747">
        <f t="shared" si="465"/>
        <v>0</v>
      </c>
      <c r="N162" s="745">
        <f t="shared" si="466"/>
        <v>0</v>
      </c>
      <c r="O162" s="746">
        <f t="shared" si="467"/>
        <v>0</v>
      </c>
      <c r="P162" s="746">
        <f t="shared" si="468"/>
        <v>0</v>
      </c>
      <c r="Q162" s="746">
        <f t="shared" si="469"/>
        <v>0</v>
      </c>
      <c r="R162" s="746">
        <f t="shared" si="470"/>
        <v>0</v>
      </c>
      <c r="S162" s="746">
        <f t="shared" si="471"/>
        <v>0</v>
      </c>
      <c r="T162" s="747">
        <f t="shared" si="472"/>
        <v>0</v>
      </c>
      <c r="U162" s="745">
        <f t="shared" si="473"/>
        <v>0</v>
      </c>
      <c r="V162" s="746">
        <f t="shared" si="474"/>
        <v>0</v>
      </c>
      <c r="W162" s="746">
        <f t="shared" si="475"/>
        <v>0</v>
      </c>
      <c r="X162" s="746">
        <f t="shared" si="476"/>
        <v>0</v>
      </c>
      <c r="Y162" s="746">
        <f t="shared" si="477"/>
        <v>0</v>
      </c>
      <c r="Z162" s="746">
        <f t="shared" si="478"/>
        <v>0</v>
      </c>
      <c r="AA162" s="747">
        <f t="shared" si="479"/>
        <v>0</v>
      </c>
      <c r="AB162" s="745">
        <f t="shared" si="480"/>
        <v>0</v>
      </c>
      <c r="AC162" s="746">
        <f t="shared" si="481"/>
        <v>0</v>
      </c>
      <c r="AD162" s="746">
        <f t="shared" si="482"/>
        <v>0</v>
      </c>
      <c r="AE162" s="746">
        <f t="shared" si="483"/>
        <v>0</v>
      </c>
      <c r="AF162" s="746">
        <f t="shared" si="484"/>
        <v>0</v>
      </c>
      <c r="AG162" s="746">
        <f t="shared" si="485"/>
        <v>0</v>
      </c>
      <c r="AH162" s="747">
        <f t="shared" si="486"/>
        <v>0</v>
      </c>
      <c r="AI162" s="748">
        <f t="shared" si="487"/>
        <v>0</v>
      </c>
      <c r="AJ162" s="746">
        <f t="shared" si="488"/>
        <v>0</v>
      </c>
      <c r="AK162" s="746">
        <f t="shared" si="489"/>
        <v>0</v>
      </c>
      <c r="AL162" s="749">
        <f t="shared" si="490"/>
        <v>0</v>
      </c>
      <c r="AM162" s="750">
        <f t="shared" si="491"/>
        <v>3.5</v>
      </c>
      <c r="AN162" s="1160">
        <f t="shared" si="492"/>
        <v>0</v>
      </c>
      <c r="AO162" s="1161"/>
      <c r="AP162" s="707"/>
      <c r="AQ162" s="707"/>
      <c r="AR162" s="707"/>
    </row>
    <row r="163" spans="1:44">
      <c r="A163" s="611"/>
      <c r="B163" s="43" t="s">
        <v>1539</v>
      </c>
      <c r="C163" s="1157" t="str">
        <f t="shared" si="457"/>
        <v>⑱：日勤Ｃ（8：40～17：00）7.5ｈ</v>
      </c>
      <c r="D163" s="1158"/>
      <c r="E163" s="1159"/>
      <c r="F163" s="744" t="str">
        <f t="shared" si="458"/>
        <v>⑱</v>
      </c>
      <c r="G163" s="745">
        <f t="shared" si="459"/>
        <v>0</v>
      </c>
      <c r="H163" s="746">
        <f t="shared" si="460"/>
        <v>0</v>
      </c>
      <c r="I163" s="746">
        <f t="shared" si="461"/>
        <v>0</v>
      </c>
      <c r="J163" s="746">
        <f t="shared" si="462"/>
        <v>0</v>
      </c>
      <c r="K163" s="746">
        <f t="shared" si="463"/>
        <v>0</v>
      </c>
      <c r="L163" s="746">
        <f t="shared" si="464"/>
        <v>0</v>
      </c>
      <c r="M163" s="747">
        <f t="shared" si="465"/>
        <v>0</v>
      </c>
      <c r="N163" s="745">
        <f t="shared" si="466"/>
        <v>0</v>
      </c>
      <c r="O163" s="746">
        <f t="shared" si="467"/>
        <v>0</v>
      </c>
      <c r="P163" s="746">
        <f t="shared" si="468"/>
        <v>0</v>
      </c>
      <c r="Q163" s="746">
        <f t="shared" si="469"/>
        <v>0</v>
      </c>
      <c r="R163" s="746">
        <f t="shared" si="470"/>
        <v>0</v>
      </c>
      <c r="S163" s="746">
        <f t="shared" si="471"/>
        <v>0</v>
      </c>
      <c r="T163" s="747">
        <f t="shared" si="472"/>
        <v>0</v>
      </c>
      <c r="U163" s="745">
        <f t="shared" si="473"/>
        <v>0</v>
      </c>
      <c r="V163" s="746">
        <f t="shared" si="474"/>
        <v>0</v>
      </c>
      <c r="W163" s="746">
        <f t="shared" si="475"/>
        <v>0</v>
      </c>
      <c r="X163" s="746">
        <f t="shared" si="476"/>
        <v>0</v>
      </c>
      <c r="Y163" s="746">
        <f t="shared" si="477"/>
        <v>0</v>
      </c>
      <c r="Z163" s="746">
        <f t="shared" si="478"/>
        <v>0</v>
      </c>
      <c r="AA163" s="747">
        <f t="shared" si="479"/>
        <v>0</v>
      </c>
      <c r="AB163" s="745">
        <f t="shared" si="480"/>
        <v>0</v>
      </c>
      <c r="AC163" s="746">
        <f t="shared" si="481"/>
        <v>0</v>
      </c>
      <c r="AD163" s="746">
        <f t="shared" si="482"/>
        <v>0</v>
      </c>
      <c r="AE163" s="746">
        <f t="shared" si="483"/>
        <v>0</v>
      </c>
      <c r="AF163" s="746">
        <f t="shared" si="484"/>
        <v>0</v>
      </c>
      <c r="AG163" s="746">
        <f t="shared" si="485"/>
        <v>0</v>
      </c>
      <c r="AH163" s="747">
        <f t="shared" si="486"/>
        <v>0</v>
      </c>
      <c r="AI163" s="748">
        <f t="shared" si="487"/>
        <v>0</v>
      </c>
      <c r="AJ163" s="746">
        <f t="shared" si="488"/>
        <v>0</v>
      </c>
      <c r="AK163" s="746">
        <f t="shared" si="489"/>
        <v>0</v>
      </c>
      <c r="AL163" s="749">
        <f t="shared" si="490"/>
        <v>0</v>
      </c>
      <c r="AM163" s="750">
        <f t="shared" si="491"/>
        <v>1.08</v>
      </c>
      <c r="AN163" s="1160">
        <f t="shared" si="492"/>
        <v>0</v>
      </c>
      <c r="AO163" s="1161"/>
      <c r="AP163" s="707"/>
      <c r="AQ163" s="707"/>
      <c r="AR163" s="707"/>
    </row>
    <row r="164" spans="1:44">
      <c r="A164" s="611"/>
      <c r="B164" s="43" t="s">
        <v>1540</v>
      </c>
      <c r="C164" s="1157" t="str">
        <f t="shared" si="457"/>
        <v>⑲：午前Ｃ（9：00～13：00）4ｈ</v>
      </c>
      <c r="D164" s="1158"/>
      <c r="E164" s="1159"/>
      <c r="F164" s="744" t="str">
        <f t="shared" si="458"/>
        <v>⑲</v>
      </c>
      <c r="G164" s="745">
        <f t="shared" si="459"/>
        <v>0</v>
      </c>
      <c r="H164" s="746">
        <f t="shared" si="460"/>
        <v>0</v>
      </c>
      <c r="I164" s="746">
        <f t="shared" si="461"/>
        <v>0</v>
      </c>
      <c r="J164" s="746">
        <f t="shared" si="462"/>
        <v>0</v>
      </c>
      <c r="K164" s="746">
        <f t="shared" si="463"/>
        <v>0</v>
      </c>
      <c r="L164" s="746">
        <f t="shared" si="464"/>
        <v>0</v>
      </c>
      <c r="M164" s="747">
        <f t="shared" si="465"/>
        <v>0</v>
      </c>
      <c r="N164" s="745">
        <f t="shared" si="466"/>
        <v>0</v>
      </c>
      <c r="O164" s="746">
        <f t="shared" si="467"/>
        <v>0</v>
      </c>
      <c r="P164" s="746">
        <f t="shared" si="468"/>
        <v>0</v>
      </c>
      <c r="Q164" s="746">
        <f t="shared" si="469"/>
        <v>0</v>
      </c>
      <c r="R164" s="746">
        <f t="shared" si="470"/>
        <v>0</v>
      </c>
      <c r="S164" s="746">
        <f t="shared" si="471"/>
        <v>0</v>
      </c>
      <c r="T164" s="747">
        <f t="shared" si="472"/>
        <v>0</v>
      </c>
      <c r="U164" s="745">
        <f t="shared" si="473"/>
        <v>0</v>
      </c>
      <c r="V164" s="746">
        <f t="shared" si="474"/>
        <v>0</v>
      </c>
      <c r="W164" s="746">
        <f t="shared" si="475"/>
        <v>0</v>
      </c>
      <c r="X164" s="746">
        <f t="shared" si="476"/>
        <v>0</v>
      </c>
      <c r="Y164" s="746">
        <f t="shared" si="477"/>
        <v>0</v>
      </c>
      <c r="Z164" s="746">
        <f t="shared" si="478"/>
        <v>0</v>
      </c>
      <c r="AA164" s="747">
        <f t="shared" si="479"/>
        <v>0</v>
      </c>
      <c r="AB164" s="745">
        <f t="shared" si="480"/>
        <v>0</v>
      </c>
      <c r="AC164" s="746">
        <f t="shared" si="481"/>
        <v>0</v>
      </c>
      <c r="AD164" s="746">
        <f t="shared" si="482"/>
        <v>0</v>
      </c>
      <c r="AE164" s="746">
        <f t="shared" si="483"/>
        <v>0</v>
      </c>
      <c r="AF164" s="746">
        <f t="shared" si="484"/>
        <v>0</v>
      </c>
      <c r="AG164" s="746">
        <f t="shared" si="485"/>
        <v>0</v>
      </c>
      <c r="AH164" s="747">
        <f t="shared" si="486"/>
        <v>0</v>
      </c>
      <c r="AI164" s="748">
        <f t="shared" si="487"/>
        <v>0</v>
      </c>
      <c r="AJ164" s="746">
        <f t="shared" si="488"/>
        <v>0</v>
      </c>
      <c r="AK164" s="746">
        <f t="shared" si="489"/>
        <v>0</v>
      </c>
      <c r="AL164" s="749">
        <f t="shared" si="490"/>
        <v>0</v>
      </c>
      <c r="AM164" s="750">
        <f t="shared" si="491"/>
        <v>0.25</v>
      </c>
      <c r="AN164" s="1160">
        <f t="shared" si="492"/>
        <v>0</v>
      </c>
      <c r="AO164" s="1161"/>
      <c r="AP164" s="707"/>
      <c r="AQ164" s="707"/>
      <c r="AR164" s="707"/>
    </row>
    <row r="165" spans="1:44">
      <c r="A165" s="611"/>
      <c r="B165" s="43" t="s">
        <v>1541</v>
      </c>
      <c r="C165" s="1157" t="str">
        <f t="shared" si="457"/>
        <v>⑳：午前Ｄ（7：10～11：10）4ｈ</v>
      </c>
      <c r="D165" s="1158"/>
      <c r="E165" s="1159"/>
      <c r="F165" s="744" t="str">
        <f t="shared" si="458"/>
        <v>⑳</v>
      </c>
      <c r="G165" s="745">
        <f t="shared" si="459"/>
        <v>0</v>
      </c>
      <c r="H165" s="746">
        <f t="shared" si="460"/>
        <v>0</v>
      </c>
      <c r="I165" s="746">
        <f t="shared" si="461"/>
        <v>0</v>
      </c>
      <c r="J165" s="746">
        <f t="shared" si="462"/>
        <v>0</v>
      </c>
      <c r="K165" s="746">
        <f t="shared" si="463"/>
        <v>0</v>
      </c>
      <c r="L165" s="746">
        <f t="shared" si="464"/>
        <v>0</v>
      </c>
      <c r="M165" s="747">
        <f t="shared" si="465"/>
        <v>0</v>
      </c>
      <c r="N165" s="745">
        <f t="shared" si="466"/>
        <v>0</v>
      </c>
      <c r="O165" s="746">
        <f t="shared" si="467"/>
        <v>0</v>
      </c>
      <c r="P165" s="746">
        <f t="shared" si="468"/>
        <v>0</v>
      </c>
      <c r="Q165" s="746">
        <f t="shared" si="469"/>
        <v>0</v>
      </c>
      <c r="R165" s="746">
        <f t="shared" si="470"/>
        <v>0</v>
      </c>
      <c r="S165" s="746">
        <f t="shared" si="471"/>
        <v>0</v>
      </c>
      <c r="T165" s="747">
        <f t="shared" si="472"/>
        <v>0</v>
      </c>
      <c r="U165" s="745">
        <f t="shared" si="473"/>
        <v>0</v>
      </c>
      <c r="V165" s="746">
        <f t="shared" si="474"/>
        <v>0</v>
      </c>
      <c r="W165" s="746">
        <f t="shared" si="475"/>
        <v>0</v>
      </c>
      <c r="X165" s="746">
        <f t="shared" si="476"/>
        <v>0</v>
      </c>
      <c r="Y165" s="746">
        <f t="shared" si="477"/>
        <v>0</v>
      </c>
      <c r="Z165" s="746">
        <f t="shared" si="478"/>
        <v>0</v>
      </c>
      <c r="AA165" s="747">
        <f t="shared" si="479"/>
        <v>0</v>
      </c>
      <c r="AB165" s="745">
        <f t="shared" si="480"/>
        <v>0</v>
      </c>
      <c r="AC165" s="746">
        <f t="shared" si="481"/>
        <v>0</v>
      </c>
      <c r="AD165" s="746">
        <f t="shared" si="482"/>
        <v>0</v>
      </c>
      <c r="AE165" s="746">
        <f t="shared" si="483"/>
        <v>0</v>
      </c>
      <c r="AF165" s="746">
        <f t="shared" si="484"/>
        <v>0</v>
      </c>
      <c r="AG165" s="746">
        <f t="shared" si="485"/>
        <v>0</v>
      </c>
      <c r="AH165" s="747">
        <f t="shared" si="486"/>
        <v>0</v>
      </c>
      <c r="AI165" s="748">
        <f t="shared" si="487"/>
        <v>0</v>
      </c>
      <c r="AJ165" s="746">
        <f t="shared" si="488"/>
        <v>0</v>
      </c>
      <c r="AK165" s="746">
        <f t="shared" si="489"/>
        <v>0</v>
      </c>
      <c r="AL165" s="749">
        <f t="shared" si="490"/>
        <v>0</v>
      </c>
      <c r="AM165" s="750">
        <f t="shared" si="491"/>
        <v>2.08</v>
      </c>
      <c r="AN165" s="1160">
        <f t="shared" si="492"/>
        <v>0</v>
      </c>
      <c r="AO165" s="1161"/>
      <c r="AP165" s="707"/>
      <c r="AQ165" s="707"/>
      <c r="AR165" s="707"/>
    </row>
    <row r="166" spans="1:44">
      <c r="A166" s="611"/>
      <c r="B166" s="43" t="s">
        <v>1542</v>
      </c>
      <c r="C166" s="1157" t="str">
        <f t="shared" si="457"/>
        <v>公：公休（～）ｈ</v>
      </c>
      <c r="D166" s="1158"/>
      <c r="E166" s="1159"/>
      <c r="F166" s="744" t="str">
        <f t="shared" si="458"/>
        <v>公</v>
      </c>
      <c r="G166" s="745">
        <f t="shared" si="459"/>
        <v>0</v>
      </c>
      <c r="H166" s="746">
        <f t="shared" si="460"/>
        <v>0</v>
      </c>
      <c r="I166" s="746">
        <f t="shared" si="461"/>
        <v>0</v>
      </c>
      <c r="J166" s="746">
        <f t="shared" si="462"/>
        <v>0</v>
      </c>
      <c r="K166" s="746">
        <f t="shared" si="463"/>
        <v>0</v>
      </c>
      <c r="L166" s="746">
        <f t="shared" si="464"/>
        <v>0</v>
      </c>
      <c r="M166" s="747">
        <f t="shared" si="465"/>
        <v>0</v>
      </c>
      <c r="N166" s="745">
        <f t="shared" si="466"/>
        <v>0</v>
      </c>
      <c r="O166" s="746">
        <f t="shared" si="467"/>
        <v>0</v>
      </c>
      <c r="P166" s="746">
        <f t="shared" si="468"/>
        <v>0</v>
      </c>
      <c r="Q166" s="746">
        <f t="shared" si="469"/>
        <v>0</v>
      </c>
      <c r="R166" s="746">
        <f t="shared" si="470"/>
        <v>0</v>
      </c>
      <c r="S166" s="746">
        <f t="shared" si="471"/>
        <v>0</v>
      </c>
      <c r="T166" s="747">
        <f t="shared" si="472"/>
        <v>0</v>
      </c>
      <c r="U166" s="745">
        <f t="shared" si="473"/>
        <v>0</v>
      </c>
      <c r="V166" s="746">
        <f t="shared" si="474"/>
        <v>0</v>
      </c>
      <c r="W166" s="746">
        <f t="shared" si="475"/>
        <v>0</v>
      </c>
      <c r="X166" s="746">
        <f t="shared" si="476"/>
        <v>0</v>
      </c>
      <c r="Y166" s="746">
        <f t="shared" si="477"/>
        <v>0</v>
      </c>
      <c r="Z166" s="746">
        <f t="shared" si="478"/>
        <v>0</v>
      </c>
      <c r="AA166" s="747">
        <f t="shared" si="479"/>
        <v>0</v>
      </c>
      <c r="AB166" s="745">
        <f t="shared" si="480"/>
        <v>0</v>
      </c>
      <c r="AC166" s="746">
        <f t="shared" si="481"/>
        <v>0</v>
      </c>
      <c r="AD166" s="746">
        <f t="shared" si="482"/>
        <v>0</v>
      </c>
      <c r="AE166" s="746">
        <f t="shared" si="483"/>
        <v>0</v>
      </c>
      <c r="AF166" s="746">
        <f t="shared" si="484"/>
        <v>0</v>
      </c>
      <c r="AG166" s="746">
        <f t="shared" si="485"/>
        <v>0</v>
      </c>
      <c r="AH166" s="747">
        <f t="shared" si="486"/>
        <v>0</v>
      </c>
      <c r="AI166" s="748">
        <f t="shared" si="487"/>
        <v>0</v>
      </c>
      <c r="AJ166" s="746">
        <f t="shared" si="488"/>
        <v>0</v>
      </c>
      <c r="AK166" s="746">
        <f t="shared" si="489"/>
        <v>0</v>
      </c>
      <c r="AL166" s="749">
        <f t="shared" si="490"/>
        <v>0</v>
      </c>
      <c r="AM166" s="750">
        <f t="shared" si="491"/>
        <v>0</v>
      </c>
      <c r="AN166" s="1160">
        <f t="shared" si="492"/>
        <v>0</v>
      </c>
      <c r="AO166" s="1161"/>
      <c r="AP166" s="707"/>
      <c r="AQ166" s="707"/>
      <c r="AR166" s="707"/>
    </row>
    <row r="167" spans="1:44">
      <c r="A167" s="611"/>
      <c r="B167" s="43" t="s">
        <v>1543</v>
      </c>
      <c r="C167" s="1157" t="str">
        <f t="shared" si="457"/>
        <v>有：有休（～）ｈ</v>
      </c>
      <c r="D167" s="1158"/>
      <c r="E167" s="1159"/>
      <c r="F167" s="744" t="str">
        <f t="shared" si="458"/>
        <v>有</v>
      </c>
      <c r="G167" s="745">
        <f t="shared" si="459"/>
        <v>0</v>
      </c>
      <c r="H167" s="746">
        <f t="shared" si="460"/>
        <v>0</v>
      </c>
      <c r="I167" s="746">
        <f t="shared" si="461"/>
        <v>0</v>
      </c>
      <c r="J167" s="746">
        <f t="shared" si="462"/>
        <v>0</v>
      </c>
      <c r="K167" s="746">
        <f t="shared" si="463"/>
        <v>0</v>
      </c>
      <c r="L167" s="746">
        <f t="shared" si="464"/>
        <v>0</v>
      </c>
      <c r="M167" s="747">
        <f t="shared" si="465"/>
        <v>0</v>
      </c>
      <c r="N167" s="745">
        <f t="shared" si="466"/>
        <v>0</v>
      </c>
      <c r="O167" s="746">
        <f t="shared" si="467"/>
        <v>0</v>
      </c>
      <c r="P167" s="746">
        <f t="shared" si="468"/>
        <v>0</v>
      </c>
      <c r="Q167" s="746">
        <f t="shared" si="469"/>
        <v>0</v>
      </c>
      <c r="R167" s="746">
        <f t="shared" si="470"/>
        <v>0</v>
      </c>
      <c r="S167" s="746">
        <f t="shared" si="471"/>
        <v>0</v>
      </c>
      <c r="T167" s="747">
        <f t="shared" si="472"/>
        <v>0</v>
      </c>
      <c r="U167" s="745">
        <f t="shared" si="473"/>
        <v>0</v>
      </c>
      <c r="V167" s="746">
        <f t="shared" si="474"/>
        <v>0</v>
      </c>
      <c r="W167" s="746">
        <f t="shared" si="475"/>
        <v>0</v>
      </c>
      <c r="X167" s="746">
        <f t="shared" si="476"/>
        <v>0</v>
      </c>
      <c r="Y167" s="746">
        <f t="shared" si="477"/>
        <v>0</v>
      </c>
      <c r="Z167" s="746">
        <f t="shared" si="478"/>
        <v>0</v>
      </c>
      <c r="AA167" s="747">
        <f t="shared" si="479"/>
        <v>0</v>
      </c>
      <c r="AB167" s="745">
        <f t="shared" si="480"/>
        <v>0</v>
      </c>
      <c r="AC167" s="746">
        <f t="shared" si="481"/>
        <v>0</v>
      </c>
      <c r="AD167" s="746">
        <f t="shared" si="482"/>
        <v>0</v>
      </c>
      <c r="AE167" s="746">
        <f t="shared" si="483"/>
        <v>0</v>
      </c>
      <c r="AF167" s="746">
        <f t="shared" si="484"/>
        <v>0</v>
      </c>
      <c r="AG167" s="746">
        <f t="shared" si="485"/>
        <v>0</v>
      </c>
      <c r="AH167" s="747">
        <f t="shared" si="486"/>
        <v>0</v>
      </c>
      <c r="AI167" s="748">
        <f t="shared" si="487"/>
        <v>0</v>
      </c>
      <c r="AJ167" s="746">
        <f t="shared" si="488"/>
        <v>0</v>
      </c>
      <c r="AK167" s="746">
        <f t="shared" si="489"/>
        <v>0</v>
      </c>
      <c r="AL167" s="749">
        <f t="shared" si="490"/>
        <v>0</v>
      </c>
      <c r="AM167" s="750">
        <f t="shared" si="491"/>
        <v>0</v>
      </c>
      <c r="AN167" s="1160">
        <f t="shared" si="492"/>
        <v>0</v>
      </c>
      <c r="AO167" s="1161"/>
      <c r="AP167" s="707"/>
      <c r="AQ167" s="707"/>
      <c r="AR167" s="707"/>
    </row>
    <row r="168" spans="1:44">
      <c r="A168" s="611"/>
      <c r="B168" s="43" t="s">
        <v>1544</v>
      </c>
      <c r="C168" s="1157" t="str">
        <f t="shared" si="457"/>
        <v>欠：欠勤（～）ｈ</v>
      </c>
      <c r="D168" s="1158"/>
      <c r="E168" s="1159"/>
      <c r="F168" s="744" t="str">
        <f t="shared" si="458"/>
        <v>欠</v>
      </c>
      <c r="G168" s="745">
        <f t="shared" si="459"/>
        <v>0</v>
      </c>
      <c r="H168" s="746">
        <f t="shared" si="460"/>
        <v>0</v>
      </c>
      <c r="I168" s="746">
        <f t="shared" si="461"/>
        <v>0</v>
      </c>
      <c r="J168" s="746">
        <f t="shared" si="462"/>
        <v>0</v>
      </c>
      <c r="K168" s="746">
        <f t="shared" si="463"/>
        <v>0</v>
      </c>
      <c r="L168" s="746">
        <f t="shared" si="464"/>
        <v>0</v>
      </c>
      <c r="M168" s="747">
        <f t="shared" si="465"/>
        <v>0</v>
      </c>
      <c r="N168" s="745">
        <f t="shared" si="466"/>
        <v>0</v>
      </c>
      <c r="O168" s="746">
        <f t="shared" si="467"/>
        <v>0</v>
      </c>
      <c r="P168" s="746">
        <f t="shared" si="468"/>
        <v>0</v>
      </c>
      <c r="Q168" s="746">
        <f t="shared" si="469"/>
        <v>0</v>
      </c>
      <c r="R168" s="746">
        <f t="shared" si="470"/>
        <v>0</v>
      </c>
      <c r="S168" s="746">
        <f t="shared" si="471"/>
        <v>0</v>
      </c>
      <c r="T168" s="747">
        <f t="shared" si="472"/>
        <v>0</v>
      </c>
      <c r="U168" s="745">
        <f t="shared" si="473"/>
        <v>0</v>
      </c>
      <c r="V168" s="746">
        <f t="shared" si="474"/>
        <v>0</v>
      </c>
      <c r="W168" s="746">
        <f t="shared" si="475"/>
        <v>0</v>
      </c>
      <c r="X168" s="746">
        <f t="shared" si="476"/>
        <v>0</v>
      </c>
      <c r="Y168" s="746">
        <f t="shared" si="477"/>
        <v>0</v>
      </c>
      <c r="Z168" s="746">
        <f t="shared" si="478"/>
        <v>0</v>
      </c>
      <c r="AA168" s="747">
        <f t="shared" si="479"/>
        <v>0</v>
      </c>
      <c r="AB168" s="745">
        <f t="shared" si="480"/>
        <v>0</v>
      </c>
      <c r="AC168" s="746">
        <f t="shared" si="481"/>
        <v>0</v>
      </c>
      <c r="AD168" s="746">
        <f t="shared" si="482"/>
        <v>0</v>
      </c>
      <c r="AE168" s="746">
        <f t="shared" si="483"/>
        <v>0</v>
      </c>
      <c r="AF168" s="746">
        <f t="shared" si="484"/>
        <v>0</v>
      </c>
      <c r="AG168" s="746">
        <f t="shared" si="485"/>
        <v>0</v>
      </c>
      <c r="AH168" s="747">
        <f t="shared" si="486"/>
        <v>0</v>
      </c>
      <c r="AI168" s="748">
        <f t="shared" si="487"/>
        <v>0</v>
      </c>
      <c r="AJ168" s="746">
        <f t="shared" si="488"/>
        <v>0</v>
      </c>
      <c r="AK168" s="746">
        <f t="shared" si="489"/>
        <v>0</v>
      </c>
      <c r="AL168" s="749">
        <f t="shared" si="490"/>
        <v>0</v>
      </c>
      <c r="AM168" s="750">
        <f t="shared" si="491"/>
        <v>0</v>
      </c>
      <c r="AN168" s="1160">
        <f t="shared" si="492"/>
        <v>0</v>
      </c>
      <c r="AO168" s="1161"/>
      <c r="AP168" s="707"/>
      <c r="AQ168" s="707"/>
      <c r="AR168" s="707"/>
    </row>
    <row r="169" spans="1:44">
      <c r="A169" s="611"/>
      <c r="B169" s="43" t="s">
        <v>1545</v>
      </c>
      <c r="C169" s="1157" t="str">
        <f t="shared" si="457"/>
        <v>特：特休（～）ｈ</v>
      </c>
      <c r="D169" s="1158"/>
      <c r="E169" s="1159"/>
      <c r="F169" s="744" t="str">
        <f t="shared" si="458"/>
        <v>特</v>
      </c>
      <c r="G169" s="745">
        <f t="shared" si="459"/>
        <v>0</v>
      </c>
      <c r="H169" s="746">
        <f t="shared" si="460"/>
        <v>0</v>
      </c>
      <c r="I169" s="746">
        <f t="shared" si="461"/>
        <v>0</v>
      </c>
      <c r="J169" s="746">
        <f t="shared" si="462"/>
        <v>0</v>
      </c>
      <c r="K169" s="746">
        <f t="shared" si="463"/>
        <v>0</v>
      </c>
      <c r="L169" s="746">
        <f t="shared" si="464"/>
        <v>0</v>
      </c>
      <c r="M169" s="747">
        <f t="shared" si="465"/>
        <v>0</v>
      </c>
      <c r="N169" s="745">
        <f t="shared" si="466"/>
        <v>0</v>
      </c>
      <c r="O169" s="746">
        <f t="shared" si="467"/>
        <v>0</v>
      </c>
      <c r="P169" s="746">
        <f t="shared" si="468"/>
        <v>0</v>
      </c>
      <c r="Q169" s="746">
        <f t="shared" si="469"/>
        <v>0</v>
      </c>
      <c r="R169" s="746">
        <f t="shared" si="470"/>
        <v>0</v>
      </c>
      <c r="S169" s="746">
        <f t="shared" si="471"/>
        <v>0</v>
      </c>
      <c r="T169" s="747">
        <f t="shared" si="472"/>
        <v>0</v>
      </c>
      <c r="U169" s="745">
        <f t="shared" si="473"/>
        <v>0</v>
      </c>
      <c r="V169" s="746">
        <f t="shared" si="474"/>
        <v>0</v>
      </c>
      <c r="W169" s="746">
        <f t="shared" si="475"/>
        <v>0</v>
      </c>
      <c r="X169" s="746">
        <f t="shared" si="476"/>
        <v>0</v>
      </c>
      <c r="Y169" s="746">
        <f t="shared" si="477"/>
        <v>0</v>
      </c>
      <c r="Z169" s="746">
        <f t="shared" si="478"/>
        <v>0</v>
      </c>
      <c r="AA169" s="747">
        <f t="shared" si="479"/>
        <v>0</v>
      </c>
      <c r="AB169" s="745">
        <f t="shared" si="480"/>
        <v>0</v>
      </c>
      <c r="AC169" s="746">
        <f t="shared" si="481"/>
        <v>0</v>
      </c>
      <c r="AD169" s="746">
        <f t="shared" si="482"/>
        <v>0</v>
      </c>
      <c r="AE169" s="746">
        <f t="shared" si="483"/>
        <v>0</v>
      </c>
      <c r="AF169" s="746">
        <f t="shared" si="484"/>
        <v>0</v>
      </c>
      <c r="AG169" s="746">
        <f t="shared" si="485"/>
        <v>0</v>
      </c>
      <c r="AH169" s="747">
        <f t="shared" si="486"/>
        <v>0</v>
      </c>
      <c r="AI169" s="748">
        <f t="shared" si="487"/>
        <v>0</v>
      </c>
      <c r="AJ169" s="746">
        <f t="shared" si="488"/>
        <v>0</v>
      </c>
      <c r="AK169" s="746">
        <f t="shared" si="489"/>
        <v>0</v>
      </c>
      <c r="AL169" s="749">
        <f t="shared" si="490"/>
        <v>0</v>
      </c>
      <c r="AM169" s="750">
        <f t="shared" si="491"/>
        <v>0</v>
      </c>
      <c r="AN169" s="1160">
        <f t="shared" si="492"/>
        <v>0</v>
      </c>
      <c r="AO169" s="1161"/>
      <c r="AP169" s="707"/>
      <c r="AQ169" s="707"/>
      <c r="AR169" s="707"/>
    </row>
    <row r="170" spans="1:44">
      <c r="A170" s="611"/>
      <c r="B170" s="43" t="s">
        <v>1546</v>
      </c>
      <c r="C170" s="1157" t="str">
        <f t="shared" si="457"/>
        <v>-：（～）ｈ</v>
      </c>
      <c r="D170" s="1158"/>
      <c r="E170" s="1159"/>
      <c r="F170" s="744" t="str">
        <f t="shared" si="458"/>
        <v>-</v>
      </c>
      <c r="G170" s="745">
        <f t="shared" si="459"/>
        <v>0</v>
      </c>
      <c r="H170" s="746">
        <f t="shared" si="460"/>
        <v>0</v>
      </c>
      <c r="I170" s="746">
        <f t="shared" si="461"/>
        <v>0</v>
      </c>
      <c r="J170" s="746">
        <f t="shared" si="462"/>
        <v>0</v>
      </c>
      <c r="K170" s="746">
        <f t="shared" si="463"/>
        <v>0</v>
      </c>
      <c r="L170" s="746">
        <f t="shared" si="464"/>
        <v>0</v>
      </c>
      <c r="M170" s="747">
        <f t="shared" si="465"/>
        <v>0</v>
      </c>
      <c r="N170" s="745">
        <f t="shared" si="466"/>
        <v>0</v>
      </c>
      <c r="O170" s="746">
        <f t="shared" si="467"/>
        <v>0</v>
      </c>
      <c r="P170" s="746">
        <f t="shared" si="468"/>
        <v>0</v>
      </c>
      <c r="Q170" s="746">
        <f t="shared" si="469"/>
        <v>0</v>
      </c>
      <c r="R170" s="746">
        <f t="shared" si="470"/>
        <v>0</v>
      </c>
      <c r="S170" s="746">
        <f t="shared" si="471"/>
        <v>0</v>
      </c>
      <c r="T170" s="747">
        <f t="shared" si="472"/>
        <v>0</v>
      </c>
      <c r="U170" s="745">
        <f t="shared" si="473"/>
        <v>0</v>
      </c>
      <c r="V170" s="746">
        <f t="shared" si="474"/>
        <v>0</v>
      </c>
      <c r="W170" s="746">
        <f t="shared" si="475"/>
        <v>0</v>
      </c>
      <c r="X170" s="746">
        <f t="shared" si="476"/>
        <v>0</v>
      </c>
      <c r="Y170" s="746">
        <f t="shared" si="477"/>
        <v>0</v>
      </c>
      <c r="Z170" s="746">
        <f t="shared" si="478"/>
        <v>0</v>
      </c>
      <c r="AA170" s="747">
        <f t="shared" si="479"/>
        <v>0</v>
      </c>
      <c r="AB170" s="745">
        <f t="shared" si="480"/>
        <v>0</v>
      </c>
      <c r="AC170" s="746">
        <f t="shared" si="481"/>
        <v>0</v>
      </c>
      <c r="AD170" s="746">
        <f t="shared" si="482"/>
        <v>0</v>
      </c>
      <c r="AE170" s="746">
        <f t="shared" si="483"/>
        <v>0</v>
      </c>
      <c r="AF170" s="746">
        <f t="shared" si="484"/>
        <v>0</v>
      </c>
      <c r="AG170" s="746">
        <f t="shared" si="485"/>
        <v>0</v>
      </c>
      <c r="AH170" s="747">
        <f t="shared" si="486"/>
        <v>0</v>
      </c>
      <c r="AI170" s="748">
        <f t="shared" si="487"/>
        <v>0</v>
      </c>
      <c r="AJ170" s="746">
        <f t="shared" si="488"/>
        <v>0</v>
      </c>
      <c r="AK170" s="746">
        <f t="shared" si="489"/>
        <v>0</v>
      </c>
      <c r="AL170" s="749">
        <f t="shared" si="490"/>
        <v>0</v>
      </c>
      <c r="AM170" s="750">
        <f t="shared" si="491"/>
        <v>0</v>
      </c>
      <c r="AN170" s="1160">
        <f t="shared" si="492"/>
        <v>0</v>
      </c>
      <c r="AO170" s="1161"/>
      <c r="AP170" s="707"/>
      <c r="AQ170" s="707"/>
      <c r="AR170" s="707"/>
    </row>
    <row r="171" spans="1:44">
      <c r="A171" s="611"/>
      <c r="B171" s="43" t="s">
        <v>1547</v>
      </c>
      <c r="C171" s="1157" t="str">
        <f t="shared" si="457"/>
        <v>-：（～）ｈ</v>
      </c>
      <c r="D171" s="1158"/>
      <c r="E171" s="1159"/>
      <c r="F171" s="744" t="str">
        <f t="shared" si="458"/>
        <v>-</v>
      </c>
      <c r="G171" s="745">
        <f t="shared" si="459"/>
        <v>0</v>
      </c>
      <c r="H171" s="746">
        <f t="shared" si="460"/>
        <v>0</v>
      </c>
      <c r="I171" s="746">
        <f t="shared" si="461"/>
        <v>0</v>
      </c>
      <c r="J171" s="746">
        <f t="shared" si="462"/>
        <v>0</v>
      </c>
      <c r="K171" s="746">
        <f t="shared" si="463"/>
        <v>0</v>
      </c>
      <c r="L171" s="746">
        <f t="shared" si="464"/>
        <v>0</v>
      </c>
      <c r="M171" s="747">
        <f t="shared" si="465"/>
        <v>0</v>
      </c>
      <c r="N171" s="745">
        <f t="shared" si="466"/>
        <v>0</v>
      </c>
      <c r="O171" s="746">
        <f t="shared" si="467"/>
        <v>0</v>
      </c>
      <c r="P171" s="746">
        <f t="shared" si="468"/>
        <v>0</v>
      </c>
      <c r="Q171" s="746">
        <f t="shared" si="469"/>
        <v>0</v>
      </c>
      <c r="R171" s="746">
        <f t="shared" si="470"/>
        <v>0</v>
      </c>
      <c r="S171" s="746">
        <f t="shared" si="471"/>
        <v>0</v>
      </c>
      <c r="T171" s="747">
        <f t="shared" si="472"/>
        <v>0</v>
      </c>
      <c r="U171" s="745">
        <f t="shared" si="473"/>
        <v>0</v>
      </c>
      <c r="V171" s="746">
        <f t="shared" si="474"/>
        <v>0</v>
      </c>
      <c r="W171" s="746">
        <f t="shared" si="475"/>
        <v>0</v>
      </c>
      <c r="X171" s="746">
        <f t="shared" si="476"/>
        <v>0</v>
      </c>
      <c r="Y171" s="746">
        <f t="shared" si="477"/>
        <v>0</v>
      </c>
      <c r="Z171" s="746">
        <f t="shared" si="478"/>
        <v>0</v>
      </c>
      <c r="AA171" s="747">
        <f t="shared" si="479"/>
        <v>0</v>
      </c>
      <c r="AB171" s="745">
        <f t="shared" si="480"/>
        <v>0</v>
      </c>
      <c r="AC171" s="746">
        <f t="shared" si="481"/>
        <v>0</v>
      </c>
      <c r="AD171" s="746">
        <f t="shared" si="482"/>
        <v>0</v>
      </c>
      <c r="AE171" s="746">
        <f t="shared" si="483"/>
        <v>0</v>
      </c>
      <c r="AF171" s="746">
        <f t="shared" si="484"/>
        <v>0</v>
      </c>
      <c r="AG171" s="746">
        <f t="shared" si="485"/>
        <v>0</v>
      </c>
      <c r="AH171" s="747">
        <f t="shared" si="486"/>
        <v>0</v>
      </c>
      <c r="AI171" s="748">
        <f t="shared" si="487"/>
        <v>0</v>
      </c>
      <c r="AJ171" s="746">
        <f t="shared" si="488"/>
        <v>0</v>
      </c>
      <c r="AK171" s="746">
        <f t="shared" si="489"/>
        <v>0</v>
      </c>
      <c r="AL171" s="749">
        <f t="shared" si="490"/>
        <v>0</v>
      </c>
      <c r="AM171" s="750">
        <f t="shared" si="491"/>
        <v>0</v>
      </c>
      <c r="AN171" s="1160">
        <f t="shared" si="492"/>
        <v>0</v>
      </c>
      <c r="AO171" s="1161"/>
      <c r="AP171" s="707"/>
      <c r="AQ171" s="707"/>
      <c r="AR171" s="707"/>
    </row>
    <row r="172" spans="1:44">
      <c r="A172" s="611"/>
      <c r="B172" s="43" t="s">
        <v>1548</v>
      </c>
      <c r="C172" s="1157" t="str">
        <f t="shared" si="457"/>
        <v>-：（～）ｈ</v>
      </c>
      <c r="D172" s="1158"/>
      <c r="E172" s="1159"/>
      <c r="F172" s="744" t="str">
        <f t="shared" si="458"/>
        <v>-</v>
      </c>
      <c r="G172" s="745">
        <f t="shared" si="459"/>
        <v>0</v>
      </c>
      <c r="H172" s="746">
        <f t="shared" si="460"/>
        <v>0</v>
      </c>
      <c r="I172" s="746">
        <f t="shared" si="461"/>
        <v>0</v>
      </c>
      <c r="J172" s="746">
        <f t="shared" si="462"/>
        <v>0</v>
      </c>
      <c r="K172" s="746">
        <f t="shared" si="463"/>
        <v>0</v>
      </c>
      <c r="L172" s="746">
        <f t="shared" si="464"/>
        <v>0</v>
      </c>
      <c r="M172" s="747">
        <f t="shared" si="465"/>
        <v>0</v>
      </c>
      <c r="N172" s="745">
        <f t="shared" si="466"/>
        <v>0</v>
      </c>
      <c r="O172" s="746">
        <f t="shared" si="467"/>
        <v>0</v>
      </c>
      <c r="P172" s="746">
        <f t="shared" si="468"/>
        <v>0</v>
      </c>
      <c r="Q172" s="746">
        <f t="shared" si="469"/>
        <v>0</v>
      </c>
      <c r="R172" s="746">
        <f t="shared" si="470"/>
        <v>0</v>
      </c>
      <c r="S172" s="746">
        <f t="shared" si="471"/>
        <v>0</v>
      </c>
      <c r="T172" s="747">
        <f t="shared" si="472"/>
        <v>0</v>
      </c>
      <c r="U172" s="745">
        <f t="shared" si="473"/>
        <v>0</v>
      </c>
      <c r="V172" s="746">
        <f t="shared" si="474"/>
        <v>0</v>
      </c>
      <c r="W172" s="746">
        <f t="shared" si="475"/>
        <v>0</v>
      </c>
      <c r="X172" s="746">
        <f t="shared" si="476"/>
        <v>0</v>
      </c>
      <c r="Y172" s="746">
        <f t="shared" si="477"/>
        <v>0</v>
      </c>
      <c r="Z172" s="746">
        <f t="shared" si="478"/>
        <v>0</v>
      </c>
      <c r="AA172" s="747">
        <f t="shared" si="479"/>
        <v>0</v>
      </c>
      <c r="AB172" s="745">
        <f t="shared" si="480"/>
        <v>0</v>
      </c>
      <c r="AC172" s="746">
        <f t="shared" si="481"/>
        <v>0</v>
      </c>
      <c r="AD172" s="746">
        <f t="shared" si="482"/>
        <v>0</v>
      </c>
      <c r="AE172" s="746">
        <f t="shared" si="483"/>
        <v>0</v>
      </c>
      <c r="AF172" s="746">
        <f t="shared" si="484"/>
        <v>0</v>
      </c>
      <c r="AG172" s="746">
        <f t="shared" si="485"/>
        <v>0</v>
      </c>
      <c r="AH172" s="747">
        <f t="shared" si="486"/>
        <v>0</v>
      </c>
      <c r="AI172" s="748">
        <f t="shared" si="487"/>
        <v>0</v>
      </c>
      <c r="AJ172" s="746">
        <f t="shared" si="488"/>
        <v>0</v>
      </c>
      <c r="AK172" s="746">
        <f t="shared" si="489"/>
        <v>0</v>
      </c>
      <c r="AL172" s="749">
        <f t="shared" si="490"/>
        <v>0</v>
      </c>
      <c r="AM172" s="750">
        <f t="shared" si="491"/>
        <v>0</v>
      </c>
      <c r="AN172" s="1160">
        <f t="shared" si="492"/>
        <v>0</v>
      </c>
      <c r="AO172" s="1161"/>
      <c r="AP172" s="707"/>
      <c r="AQ172" s="707"/>
      <c r="AR172" s="707"/>
    </row>
    <row r="173" spans="1:44">
      <c r="A173" s="611"/>
      <c r="B173" s="43" t="s">
        <v>1549</v>
      </c>
      <c r="C173" s="1157" t="str">
        <f t="shared" si="457"/>
        <v>-：（～）ｈ</v>
      </c>
      <c r="D173" s="1158"/>
      <c r="E173" s="1159"/>
      <c r="F173" s="744" t="str">
        <f t="shared" si="458"/>
        <v>-</v>
      </c>
      <c r="G173" s="745">
        <f t="shared" si="459"/>
        <v>0</v>
      </c>
      <c r="H173" s="746">
        <f t="shared" si="460"/>
        <v>0</v>
      </c>
      <c r="I173" s="746">
        <f t="shared" si="461"/>
        <v>0</v>
      </c>
      <c r="J173" s="746">
        <f t="shared" si="462"/>
        <v>0</v>
      </c>
      <c r="K173" s="746">
        <f t="shared" si="463"/>
        <v>0</v>
      </c>
      <c r="L173" s="746">
        <f t="shared" si="464"/>
        <v>0</v>
      </c>
      <c r="M173" s="747">
        <f t="shared" si="465"/>
        <v>0</v>
      </c>
      <c r="N173" s="745">
        <f t="shared" si="466"/>
        <v>0</v>
      </c>
      <c r="O173" s="746">
        <f t="shared" si="467"/>
        <v>0</v>
      </c>
      <c r="P173" s="746">
        <f t="shared" si="468"/>
        <v>0</v>
      </c>
      <c r="Q173" s="746">
        <f t="shared" si="469"/>
        <v>0</v>
      </c>
      <c r="R173" s="746">
        <f t="shared" si="470"/>
        <v>0</v>
      </c>
      <c r="S173" s="746">
        <f t="shared" si="471"/>
        <v>0</v>
      </c>
      <c r="T173" s="747">
        <f t="shared" si="472"/>
        <v>0</v>
      </c>
      <c r="U173" s="745">
        <f t="shared" si="473"/>
        <v>0</v>
      </c>
      <c r="V173" s="746">
        <f t="shared" si="474"/>
        <v>0</v>
      </c>
      <c r="W173" s="746">
        <f t="shared" si="475"/>
        <v>0</v>
      </c>
      <c r="X173" s="746">
        <f t="shared" si="476"/>
        <v>0</v>
      </c>
      <c r="Y173" s="746">
        <f t="shared" si="477"/>
        <v>0</v>
      </c>
      <c r="Z173" s="746">
        <f t="shared" si="478"/>
        <v>0</v>
      </c>
      <c r="AA173" s="747">
        <f t="shared" si="479"/>
        <v>0</v>
      </c>
      <c r="AB173" s="745">
        <f t="shared" si="480"/>
        <v>0</v>
      </c>
      <c r="AC173" s="746">
        <f t="shared" si="481"/>
        <v>0</v>
      </c>
      <c r="AD173" s="746">
        <f t="shared" si="482"/>
        <v>0</v>
      </c>
      <c r="AE173" s="746">
        <f t="shared" si="483"/>
        <v>0</v>
      </c>
      <c r="AF173" s="746">
        <f t="shared" si="484"/>
        <v>0</v>
      </c>
      <c r="AG173" s="746">
        <f t="shared" si="485"/>
        <v>0</v>
      </c>
      <c r="AH173" s="747">
        <f t="shared" si="486"/>
        <v>0</v>
      </c>
      <c r="AI173" s="748">
        <f t="shared" si="487"/>
        <v>0</v>
      </c>
      <c r="AJ173" s="746">
        <f t="shared" si="488"/>
        <v>0</v>
      </c>
      <c r="AK173" s="746">
        <f t="shared" si="489"/>
        <v>0</v>
      </c>
      <c r="AL173" s="749">
        <f t="shared" si="490"/>
        <v>0</v>
      </c>
      <c r="AM173" s="750">
        <f t="shared" si="491"/>
        <v>0</v>
      </c>
      <c r="AN173" s="1160">
        <f t="shared" si="492"/>
        <v>0</v>
      </c>
      <c r="AO173" s="1161"/>
      <c r="AP173" s="707"/>
      <c r="AQ173" s="707"/>
      <c r="AR173" s="707"/>
    </row>
    <row r="174" spans="1:44">
      <c r="A174" s="611"/>
      <c r="B174" s="43" t="s">
        <v>1550</v>
      </c>
      <c r="C174" s="1157" t="str">
        <f t="shared" si="457"/>
        <v>-：（～）ｈ</v>
      </c>
      <c r="D174" s="1158"/>
      <c r="E174" s="1159"/>
      <c r="F174" s="744" t="str">
        <f t="shared" si="458"/>
        <v>-</v>
      </c>
      <c r="G174" s="745">
        <f t="shared" si="459"/>
        <v>0</v>
      </c>
      <c r="H174" s="746">
        <f t="shared" si="460"/>
        <v>0</v>
      </c>
      <c r="I174" s="746">
        <f t="shared" si="461"/>
        <v>0</v>
      </c>
      <c r="J174" s="746">
        <f t="shared" si="462"/>
        <v>0</v>
      </c>
      <c r="K174" s="746">
        <f t="shared" si="463"/>
        <v>0</v>
      </c>
      <c r="L174" s="746">
        <f t="shared" si="464"/>
        <v>0</v>
      </c>
      <c r="M174" s="747">
        <f t="shared" si="465"/>
        <v>0</v>
      </c>
      <c r="N174" s="745">
        <f t="shared" si="466"/>
        <v>0</v>
      </c>
      <c r="O174" s="746">
        <f t="shared" si="467"/>
        <v>0</v>
      </c>
      <c r="P174" s="746">
        <f t="shared" si="468"/>
        <v>0</v>
      </c>
      <c r="Q174" s="746">
        <f t="shared" si="469"/>
        <v>0</v>
      </c>
      <c r="R174" s="746">
        <f t="shared" si="470"/>
        <v>0</v>
      </c>
      <c r="S174" s="746">
        <f t="shared" si="471"/>
        <v>0</v>
      </c>
      <c r="T174" s="747">
        <f t="shared" si="472"/>
        <v>0</v>
      </c>
      <c r="U174" s="745">
        <f t="shared" si="473"/>
        <v>0</v>
      </c>
      <c r="V174" s="746">
        <f t="shared" si="474"/>
        <v>0</v>
      </c>
      <c r="W174" s="746">
        <f t="shared" si="475"/>
        <v>0</v>
      </c>
      <c r="X174" s="746">
        <f t="shared" si="476"/>
        <v>0</v>
      </c>
      <c r="Y174" s="746">
        <f t="shared" si="477"/>
        <v>0</v>
      </c>
      <c r="Z174" s="746">
        <f t="shared" si="478"/>
        <v>0</v>
      </c>
      <c r="AA174" s="747">
        <f t="shared" si="479"/>
        <v>0</v>
      </c>
      <c r="AB174" s="745">
        <f t="shared" si="480"/>
        <v>0</v>
      </c>
      <c r="AC174" s="746">
        <f t="shared" si="481"/>
        <v>0</v>
      </c>
      <c r="AD174" s="746">
        <f t="shared" si="482"/>
        <v>0</v>
      </c>
      <c r="AE174" s="746">
        <f t="shared" si="483"/>
        <v>0</v>
      </c>
      <c r="AF174" s="746">
        <f t="shared" si="484"/>
        <v>0</v>
      </c>
      <c r="AG174" s="746">
        <f t="shared" si="485"/>
        <v>0</v>
      </c>
      <c r="AH174" s="747">
        <f t="shared" si="486"/>
        <v>0</v>
      </c>
      <c r="AI174" s="748">
        <f t="shared" si="487"/>
        <v>0</v>
      </c>
      <c r="AJ174" s="746">
        <f t="shared" si="488"/>
        <v>0</v>
      </c>
      <c r="AK174" s="746">
        <f t="shared" si="489"/>
        <v>0</v>
      </c>
      <c r="AL174" s="749">
        <f t="shared" si="490"/>
        <v>0</v>
      </c>
      <c r="AM174" s="750">
        <f t="shared" si="491"/>
        <v>0</v>
      </c>
      <c r="AN174" s="1160">
        <f t="shared" si="492"/>
        <v>0</v>
      </c>
      <c r="AO174" s="1161"/>
      <c r="AP174" s="707"/>
      <c r="AQ174" s="707"/>
      <c r="AR174" s="707"/>
    </row>
    <row r="175" spans="1:44">
      <c r="A175" s="611"/>
      <c r="B175" s="43" t="s">
        <v>1551</v>
      </c>
      <c r="C175" s="1162" t="str">
        <f t="shared" si="457"/>
        <v>-：（～）ｈ</v>
      </c>
      <c r="D175" s="1163"/>
      <c r="E175" s="1164"/>
      <c r="F175" s="751" t="str">
        <f t="shared" si="458"/>
        <v>-</v>
      </c>
      <c r="G175" s="752">
        <f t="shared" si="459"/>
        <v>0</v>
      </c>
      <c r="H175" s="753">
        <f t="shared" si="460"/>
        <v>0</v>
      </c>
      <c r="I175" s="753">
        <f t="shared" si="461"/>
        <v>0</v>
      </c>
      <c r="J175" s="753">
        <f t="shared" si="462"/>
        <v>0</v>
      </c>
      <c r="K175" s="753">
        <f t="shared" si="463"/>
        <v>0</v>
      </c>
      <c r="L175" s="753">
        <f t="shared" si="464"/>
        <v>0</v>
      </c>
      <c r="M175" s="754">
        <f t="shared" si="465"/>
        <v>0</v>
      </c>
      <c r="N175" s="752">
        <f t="shared" si="466"/>
        <v>0</v>
      </c>
      <c r="O175" s="753">
        <f t="shared" si="467"/>
        <v>0</v>
      </c>
      <c r="P175" s="753">
        <f t="shared" si="468"/>
        <v>0</v>
      </c>
      <c r="Q175" s="753">
        <f t="shared" si="469"/>
        <v>0</v>
      </c>
      <c r="R175" s="753">
        <f t="shared" si="470"/>
        <v>0</v>
      </c>
      <c r="S175" s="753">
        <f t="shared" si="471"/>
        <v>0</v>
      </c>
      <c r="T175" s="754">
        <f t="shared" si="472"/>
        <v>0</v>
      </c>
      <c r="U175" s="752">
        <f t="shared" si="473"/>
        <v>0</v>
      </c>
      <c r="V175" s="753">
        <f t="shared" si="474"/>
        <v>0</v>
      </c>
      <c r="W175" s="753">
        <f t="shared" si="475"/>
        <v>0</v>
      </c>
      <c r="X175" s="753">
        <f t="shared" si="476"/>
        <v>0</v>
      </c>
      <c r="Y175" s="753">
        <f t="shared" si="477"/>
        <v>0</v>
      </c>
      <c r="Z175" s="753">
        <f t="shared" si="478"/>
        <v>0</v>
      </c>
      <c r="AA175" s="754">
        <f t="shared" si="479"/>
        <v>0</v>
      </c>
      <c r="AB175" s="752">
        <f t="shared" si="480"/>
        <v>0</v>
      </c>
      <c r="AC175" s="753">
        <f t="shared" si="481"/>
        <v>0</v>
      </c>
      <c r="AD175" s="753">
        <f t="shared" si="482"/>
        <v>0</v>
      </c>
      <c r="AE175" s="753">
        <f t="shared" si="483"/>
        <v>0</v>
      </c>
      <c r="AF175" s="753">
        <f t="shared" si="484"/>
        <v>0</v>
      </c>
      <c r="AG175" s="753">
        <f t="shared" si="485"/>
        <v>0</v>
      </c>
      <c r="AH175" s="754">
        <f t="shared" si="486"/>
        <v>0</v>
      </c>
      <c r="AI175" s="755">
        <f t="shared" si="487"/>
        <v>0</v>
      </c>
      <c r="AJ175" s="753">
        <f t="shared" si="488"/>
        <v>0</v>
      </c>
      <c r="AK175" s="753">
        <f t="shared" si="489"/>
        <v>0</v>
      </c>
      <c r="AL175" s="756">
        <f t="shared" si="490"/>
        <v>0</v>
      </c>
      <c r="AM175" s="757">
        <f t="shared" si="491"/>
        <v>0</v>
      </c>
      <c r="AN175" s="1165">
        <f t="shared" si="492"/>
        <v>0</v>
      </c>
      <c r="AO175" s="1166"/>
      <c r="AP175" s="707"/>
      <c r="AQ175" s="707"/>
      <c r="AR175" s="707"/>
    </row>
    <row r="176" spans="1:44" ht="13.5" customHeight="1">
      <c r="A176" s="611"/>
      <c r="C176" s="758"/>
      <c r="D176" s="623"/>
      <c r="E176" s="623"/>
      <c r="F176" s="623"/>
      <c r="G176" s="759"/>
      <c r="H176" s="760"/>
      <c r="I176" s="760"/>
      <c r="J176" s="760"/>
      <c r="K176" s="760"/>
      <c r="L176" s="760"/>
      <c r="M176" s="760"/>
      <c r="N176" s="760"/>
      <c r="O176" s="760"/>
      <c r="P176" s="760"/>
      <c r="Q176" s="760"/>
      <c r="R176" s="760"/>
      <c r="S176" s="760"/>
      <c r="T176" s="760"/>
      <c r="U176" s="760"/>
      <c r="V176" s="760"/>
      <c r="W176" s="760"/>
      <c r="X176" s="760"/>
      <c r="Y176" s="760"/>
      <c r="Z176" s="760"/>
      <c r="AA176" s="760"/>
      <c r="AB176" s="760"/>
      <c r="AC176" s="760"/>
      <c r="AD176" s="760"/>
      <c r="AE176" s="760"/>
      <c r="AF176" s="760"/>
      <c r="AG176" s="760"/>
      <c r="AH176" s="760"/>
      <c r="AI176" s="1143" t="s">
        <v>1552</v>
      </c>
      <c r="AJ176" s="1143"/>
      <c r="AK176" s="1143"/>
      <c r="AL176" s="1143"/>
      <c r="AM176" s="1144"/>
      <c r="AN176" s="1145">
        <f>SUM(AN151:AO175)</f>
        <v>0</v>
      </c>
      <c r="AO176" s="1146"/>
      <c r="AP176" s="760"/>
      <c r="AQ176" s="760"/>
      <c r="AR176" s="760"/>
    </row>
    <row r="177" spans="1:44" ht="13.5" customHeight="1">
      <c r="A177" s="611"/>
      <c r="C177" s="758"/>
      <c r="D177" s="623"/>
      <c r="E177" s="623"/>
      <c r="F177" s="623"/>
      <c r="G177" s="759"/>
      <c r="H177" s="760"/>
      <c r="I177" s="760"/>
      <c r="J177" s="760"/>
      <c r="K177" s="760"/>
      <c r="L177" s="760"/>
      <c r="M177" s="760"/>
      <c r="N177" s="760"/>
      <c r="O177" s="760"/>
      <c r="P177" s="760"/>
      <c r="Q177" s="760"/>
      <c r="R177" s="760"/>
      <c r="S177" s="760"/>
      <c r="T177" s="760"/>
      <c r="U177" s="760"/>
      <c r="V177" s="760"/>
      <c r="W177" s="760"/>
      <c r="X177" s="760"/>
      <c r="Y177" s="760"/>
      <c r="Z177" s="760"/>
      <c r="AA177" s="760"/>
      <c r="AB177" s="760"/>
      <c r="AC177" s="760"/>
      <c r="AD177" s="760"/>
      <c r="AE177" s="760"/>
      <c r="AF177" s="760"/>
      <c r="AG177" s="760"/>
      <c r="AH177" s="760"/>
      <c r="AI177" s="761"/>
      <c r="AJ177" s="761"/>
      <c r="AK177" s="761"/>
      <c r="AL177" s="761"/>
      <c r="AM177" s="761"/>
      <c r="AN177" s="762"/>
      <c r="AO177" s="762"/>
      <c r="AP177" s="760"/>
      <c r="AQ177" s="760"/>
      <c r="AR177" s="760"/>
    </row>
    <row r="178" spans="1:44" ht="14.25">
      <c r="A178" s="611"/>
      <c r="C178" s="613" t="s">
        <v>1553</v>
      </c>
      <c r="D178" s="623"/>
      <c r="E178" s="623"/>
      <c r="F178" s="623"/>
      <c r="G178" s="759"/>
      <c r="H178" s="760"/>
      <c r="I178" s="760"/>
      <c r="J178" s="760"/>
      <c r="K178" s="760"/>
      <c r="L178" s="760"/>
      <c r="M178" s="760"/>
      <c r="N178" s="760"/>
      <c r="O178" s="760"/>
      <c r="P178" s="760"/>
      <c r="Q178" s="760"/>
      <c r="R178" s="760"/>
      <c r="S178" s="760"/>
      <c r="T178" s="760"/>
      <c r="U178" s="760"/>
      <c r="V178" s="760"/>
      <c r="W178" s="760"/>
      <c r="X178" s="760"/>
      <c r="Y178" s="760"/>
      <c r="Z178" s="760"/>
      <c r="AA178" s="760"/>
      <c r="AB178" s="760"/>
      <c r="AC178" s="760"/>
      <c r="AD178" s="760"/>
      <c r="AE178" s="760"/>
      <c r="AF178" s="760"/>
      <c r="AG178" s="760"/>
      <c r="AH178" s="760"/>
      <c r="AI178" s="760"/>
      <c r="AJ178" s="760"/>
      <c r="AK178" s="760"/>
      <c r="AL178" s="760"/>
      <c r="AM178" s="760"/>
      <c r="AN178" s="760"/>
      <c r="AO178" s="760"/>
      <c r="AP178" s="760"/>
      <c r="AQ178" s="760"/>
      <c r="AR178" s="760"/>
    </row>
    <row r="179" spans="1:44">
      <c r="A179" s="611"/>
      <c r="C179" s="758"/>
      <c r="D179" s="623"/>
      <c r="E179" s="623"/>
      <c r="F179" s="623"/>
      <c r="G179" s="759"/>
      <c r="H179" s="760"/>
      <c r="I179" s="760"/>
      <c r="J179" s="760"/>
      <c r="K179" s="760"/>
      <c r="L179" s="760"/>
      <c r="M179" s="760"/>
      <c r="N179" s="760"/>
      <c r="O179" s="760"/>
      <c r="P179" s="760"/>
      <c r="Q179" s="760"/>
      <c r="R179" s="760"/>
      <c r="S179" s="760"/>
      <c r="T179" s="760"/>
      <c r="U179" s="760"/>
      <c r="V179" s="760"/>
      <c r="W179" s="760"/>
      <c r="X179" s="760"/>
      <c r="Y179" s="760"/>
      <c r="Z179" s="760"/>
      <c r="AA179" s="760"/>
      <c r="AB179" s="760"/>
      <c r="AC179" s="760"/>
      <c r="AD179" s="760"/>
      <c r="AE179" s="760"/>
      <c r="AF179" s="760"/>
      <c r="AG179" s="760"/>
      <c r="AH179" s="760"/>
      <c r="AI179" s="760"/>
      <c r="AJ179" s="760"/>
      <c r="AK179" s="760"/>
      <c r="AL179" s="760"/>
      <c r="AM179" s="760"/>
      <c r="AN179" s="760"/>
      <c r="AO179" s="760"/>
      <c r="AP179" s="760"/>
      <c r="AQ179" s="760"/>
      <c r="AR179" s="760"/>
    </row>
    <row r="180" spans="1:44">
      <c r="A180" s="611"/>
      <c r="C180" s="612" t="s">
        <v>1554</v>
      </c>
      <c r="D180" s="623"/>
      <c r="E180" s="623"/>
      <c r="F180" s="623"/>
      <c r="G180" s="759"/>
      <c r="H180" s="760"/>
      <c r="I180" s="760"/>
      <c r="J180" s="760"/>
      <c r="K180" s="760"/>
      <c r="L180" s="760"/>
      <c r="M180" s="760"/>
      <c r="N180" s="760"/>
      <c r="O180" s="760"/>
      <c r="P180" s="760"/>
      <c r="Q180" s="760"/>
      <c r="R180" s="760"/>
      <c r="S180" s="760"/>
      <c r="T180" s="760"/>
      <c r="U180" s="760"/>
      <c r="V180" s="760"/>
      <c r="W180" s="760"/>
      <c r="X180" s="760"/>
      <c r="Y180" s="760"/>
      <c r="Z180" s="760"/>
      <c r="AA180" s="760"/>
      <c r="AB180" s="760"/>
      <c r="AC180" s="760"/>
      <c r="AD180" s="760"/>
      <c r="AE180" s="760"/>
      <c r="AF180" s="760"/>
      <c r="AG180" s="760"/>
      <c r="AH180" s="760"/>
      <c r="AI180" s="760"/>
      <c r="AJ180" s="760"/>
      <c r="AK180" s="760"/>
      <c r="AL180" s="760"/>
      <c r="AM180" s="760"/>
      <c r="AN180" s="760"/>
      <c r="AO180" s="760"/>
      <c r="AP180" s="760"/>
      <c r="AQ180" s="760"/>
      <c r="AR180" s="760"/>
    </row>
    <row r="181" spans="1:44">
      <c r="A181" s="611"/>
      <c r="C181" s="610" t="s">
        <v>1555</v>
      </c>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c r="AH181" s="623"/>
      <c r="AI181" s="623"/>
      <c r="AJ181" s="623"/>
      <c r="AK181" s="623"/>
      <c r="AL181" s="623"/>
      <c r="AM181" s="623"/>
      <c r="AN181" s="623"/>
      <c r="AO181" s="623"/>
      <c r="AP181" s="623"/>
      <c r="AQ181" s="623"/>
      <c r="AR181" s="623"/>
    </row>
    <row r="182" spans="1:44">
      <c r="A182" s="611"/>
      <c r="C182" s="42" t="s">
        <v>1556</v>
      </c>
      <c r="AF182" s="623"/>
      <c r="AG182" s="623"/>
      <c r="AH182" s="623"/>
      <c r="AI182" s="623"/>
      <c r="AJ182" s="623"/>
      <c r="AK182" s="623"/>
      <c r="AL182" s="623"/>
      <c r="AM182" s="623"/>
      <c r="AN182" s="623"/>
      <c r="AO182" s="623"/>
      <c r="AP182" s="623"/>
    </row>
    <row r="183" spans="1:44">
      <c r="A183" s="611"/>
      <c r="C183" s="42" t="s">
        <v>1557</v>
      </c>
      <c r="AF183" s="623"/>
      <c r="AG183" s="623"/>
      <c r="AH183" s="623"/>
      <c r="AI183" s="623"/>
      <c r="AJ183" s="623"/>
      <c r="AK183" s="623"/>
      <c r="AL183" s="623"/>
      <c r="AM183" s="623"/>
      <c r="AN183" s="623"/>
      <c r="AO183" s="623"/>
      <c r="AP183" s="623"/>
    </row>
    <row r="184" spans="1:44">
      <c r="A184" s="611"/>
      <c r="C184" s="42"/>
      <c r="D184" s="618" t="s">
        <v>1558</v>
      </c>
      <c r="AF184" s="623"/>
      <c r="AG184" s="623"/>
      <c r="AH184" s="623"/>
      <c r="AI184" s="623"/>
      <c r="AJ184" s="623"/>
      <c r="AK184" s="623"/>
      <c r="AL184" s="623"/>
      <c r="AM184" s="623"/>
      <c r="AN184" s="623"/>
      <c r="AO184" s="623"/>
      <c r="AP184" s="623"/>
    </row>
    <row r="185" spans="1:44">
      <c r="A185" s="611"/>
      <c r="C185" s="42" t="s">
        <v>1559</v>
      </c>
      <c r="AF185" s="623"/>
      <c r="AG185" s="623"/>
      <c r="AH185" s="623"/>
      <c r="AI185" s="623"/>
      <c r="AJ185" s="623"/>
      <c r="AK185" s="623"/>
      <c r="AL185" s="623"/>
      <c r="AM185" s="623"/>
      <c r="AN185" s="623"/>
      <c r="AO185" s="623"/>
      <c r="AP185" s="623"/>
    </row>
    <row r="186" spans="1:44">
      <c r="A186" s="611"/>
      <c r="C186" s="42"/>
      <c r="D186" s="618" t="s">
        <v>362</v>
      </c>
      <c r="E186" s="618"/>
      <c r="F186" s="618"/>
      <c r="AF186" s="623"/>
      <c r="AG186" s="623"/>
      <c r="AH186" s="623"/>
      <c r="AI186" s="623"/>
      <c r="AJ186" s="623"/>
      <c r="AK186" s="623"/>
      <c r="AL186" s="623"/>
      <c r="AM186" s="623"/>
      <c r="AN186" s="623"/>
      <c r="AO186" s="623"/>
      <c r="AP186" s="623"/>
    </row>
    <row r="187" spans="1:44">
      <c r="A187" s="611"/>
      <c r="C187" s="42" t="s">
        <v>1560</v>
      </c>
      <c r="AF187" s="623"/>
      <c r="AG187" s="623"/>
      <c r="AH187" s="623"/>
      <c r="AI187" s="623"/>
      <c r="AJ187" s="623"/>
      <c r="AK187" s="623"/>
      <c r="AL187" s="623"/>
      <c r="AM187" s="623"/>
      <c r="AN187" s="623"/>
      <c r="AO187" s="623"/>
      <c r="AP187" s="623"/>
    </row>
    <row r="188" spans="1:44">
      <c r="A188" s="611"/>
      <c r="C188" s="42" t="s">
        <v>1561</v>
      </c>
    </row>
    <row r="189" spans="1:44">
      <c r="A189" s="611"/>
    </row>
    <row r="190" spans="1:44" ht="14.25">
      <c r="A190" s="611"/>
      <c r="C190" s="613" t="s">
        <v>1562</v>
      </c>
    </row>
    <row r="191" spans="1:44" ht="12.75" thickBot="1">
      <c r="A191" s="611"/>
    </row>
    <row r="192" spans="1:44">
      <c r="A192" s="611"/>
      <c r="C192" s="1147" t="s">
        <v>1563</v>
      </c>
      <c r="D192" s="1148"/>
      <c r="E192" s="1148"/>
      <c r="F192" s="763"/>
      <c r="G192" s="1151">
        <v>7.75</v>
      </c>
      <c r="H192" s="1151"/>
      <c r="I192" s="1138" t="s">
        <v>1564</v>
      </c>
      <c r="J192" s="1138"/>
      <c r="K192" s="764">
        <v>5</v>
      </c>
      <c r="L192" s="1138" t="s">
        <v>1565</v>
      </c>
      <c r="M192" s="1138"/>
      <c r="N192" s="1152">
        <f>G192*K192</f>
        <v>38.75</v>
      </c>
      <c r="O192" s="1152"/>
      <c r="P192" s="765" t="s">
        <v>1566</v>
      </c>
      <c r="Q192" s="1153"/>
      <c r="R192" s="1154"/>
      <c r="Z192" s="1147" t="s">
        <v>1567</v>
      </c>
      <c r="AA192" s="1148"/>
      <c r="AB192" s="1148"/>
      <c r="AC192" s="1155"/>
      <c r="AD192" s="1132" t="s">
        <v>1568</v>
      </c>
      <c r="AE192" s="1133"/>
      <c r="AF192" s="1136" t="s">
        <v>1569</v>
      </c>
      <c r="AG192" s="1136"/>
      <c r="AH192" s="1138" t="s">
        <v>1570</v>
      </c>
      <c r="AI192" s="1136" t="s">
        <v>1571</v>
      </c>
      <c r="AJ192" s="1136"/>
      <c r="AK192" s="1139">
        <v>14.75</v>
      </c>
      <c r="AL192" s="1139"/>
      <c r="AM192" s="1141" t="s">
        <v>1572</v>
      </c>
    </row>
    <row r="193" spans="1:49" ht="12.75" thickBot="1">
      <c r="A193" s="611"/>
      <c r="C193" s="1149"/>
      <c r="D193" s="1150"/>
      <c r="E193" s="1150"/>
      <c r="F193" s="766"/>
      <c r="G193" s="766"/>
      <c r="H193" s="766"/>
      <c r="I193" s="767"/>
      <c r="J193" s="767"/>
      <c r="K193" s="768">
        <v>4</v>
      </c>
      <c r="L193" s="1129" t="s">
        <v>1573</v>
      </c>
      <c r="M193" s="1129"/>
      <c r="N193" s="1130">
        <f>N192*K193</f>
        <v>155</v>
      </c>
      <c r="O193" s="1130"/>
      <c r="P193" s="769" t="s">
        <v>1574</v>
      </c>
      <c r="Q193" s="623"/>
      <c r="Z193" s="1149"/>
      <c r="AA193" s="1150"/>
      <c r="AB193" s="1150"/>
      <c r="AC193" s="1156"/>
      <c r="AD193" s="1134"/>
      <c r="AE193" s="1135"/>
      <c r="AF193" s="1137"/>
      <c r="AG193" s="1137"/>
      <c r="AH193" s="1129"/>
      <c r="AI193" s="1137"/>
      <c r="AJ193" s="1137"/>
      <c r="AK193" s="1140"/>
      <c r="AL193" s="1140"/>
      <c r="AM193" s="1142"/>
    </row>
    <row r="194" spans="1:49">
      <c r="A194" s="611"/>
      <c r="C194" s="725"/>
      <c r="D194" s="725"/>
      <c r="E194" s="725"/>
      <c r="F194" s="725"/>
      <c r="G194" s="725"/>
      <c r="H194" s="725"/>
      <c r="I194" s="725"/>
      <c r="J194" s="725"/>
      <c r="K194" s="725"/>
      <c r="L194" s="725"/>
      <c r="M194" s="725"/>
      <c r="N194" s="725"/>
      <c r="O194" s="725"/>
      <c r="P194" s="725"/>
      <c r="Z194" s="611"/>
      <c r="AA194" s="611"/>
      <c r="AB194" s="611"/>
      <c r="AC194" s="770" t="s">
        <v>1575</v>
      </c>
      <c r="AD194" s="611"/>
      <c r="AE194" s="611"/>
      <c r="AF194" s="611"/>
      <c r="AG194" s="611"/>
      <c r="AH194" s="611"/>
      <c r="AI194" s="611"/>
      <c r="AJ194" s="611"/>
      <c r="AK194" s="611"/>
      <c r="AL194" s="611"/>
      <c r="AM194" s="611"/>
      <c r="AU194" s="623"/>
      <c r="AV194" s="623"/>
      <c r="AW194" s="604"/>
    </row>
    <row r="195" spans="1:49">
      <c r="A195" s="611"/>
      <c r="C195" s="725"/>
      <c r="D195" s="725"/>
      <c r="E195" s="725"/>
      <c r="F195" s="725"/>
      <c r="G195" s="725"/>
      <c r="H195" s="725"/>
      <c r="I195" s="612" t="s">
        <v>1576</v>
      </c>
      <c r="J195" s="725"/>
      <c r="K195" s="725"/>
      <c r="L195" s="725"/>
      <c r="M195" s="725"/>
      <c r="N195" s="725"/>
      <c r="O195" s="725"/>
      <c r="P195" s="725"/>
      <c r="Z195" s="611"/>
      <c r="AA195" s="611"/>
      <c r="AB195" s="611"/>
      <c r="AC195" s="770"/>
      <c r="AD195" s="611"/>
      <c r="AE195" s="611"/>
      <c r="AF195" s="611"/>
      <c r="AG195" s="611"/>
      <c r="AH195" s="611"/>
      <c r="AI195" s="611"/>
      <c r="AJ195" s="611"/>
      <c r="AK195" s="611"/>
      <c r="AL195" s="611"/>
      <c r="AM195" s="611"/>
      <c r="AU195" s="623"/>
      <c r="AV195" s="623"/>
      <c r="AW195" s="604"/>
    </row>
    <row r="196" spans="1:49" ht="15.95" customHeight="1" thickBot="1">
      <c r="A196" s="611"/>
      <c r="C196" s="611"/>
      <c r="D196" s="611"/>
      <c r="E196" s="771" t="s">
        <v>1428</v>
      </c>
      <c r="F196" s="1122" t="s">
        <v>1577</v>
      </c>
      <c r="G196" s="1124"/>
      <c r="I196" s="1131" t="s">
        <v>1578</v>
      </c>
      <c r="J196" s="1131"/>
      <c r="K196" s="1131" t="s">
        <v>1579</v>
      </c>
      <c r="L196" s="1131"/>
      <c r="M196" s="1122" t="s">
        <v>1580</v>
      </c>
      <c r="N196" s="1123"/>
      <c r="O196" s="1123"/>
      <c r="P196" s="1123"/>
      <c r="Q196" s="1124"/>
      <c r="R196" s="611"/>
      <c r="S196" s="1122" t="s">
        <v>1581</v>
      </c>
      <c r="T196" s="1123"/>
      <c r="U196" s="1123"/>
      <c r="V196" s="1123"/>
      <c r="W196" s="1124"/>
      <c r="X196" s="611"/>
      <c r="Z196" s="1125"/>
      <c r="AA196" s="1125"/>
      <c r="AB196" s="1125"/>
      <c r="AC196" s="1125" t="s">
        <v>1582</v>
      </c>
      <c r="AD196" s="1125"/>
      <c r="AE196" s="1125"/>
      <c r="AF196" s="1125" t="s">
        <v>1583</v>
      </c>
      <c r="AG196" s="1125"/>
      <c r="AH196" s="1125"/>
      <c r="AI196" s="1125"/>
      <c r="AJ196" s="1125"/>
      <c r="AK196" s="1125" t="s">
        <v>1525</v>
      </c>
      <c r="AL196" s="1125"/>
      <c r="AM196" s="1125"/>
      <c r="AN196" s="772" t="s">
        <v>1584</v>
      </c>
      <c r="AP196" s="1126" t="s">
        <v>1585</v>
      </c>
      <c r="AQ196" s="1127"/>
      <c r="AR196" s="1128"/>
      <c r="AU196" s="623"/>
      <c r="AV196" s="623"/>
      <c r="AW196" s="604"/>
    </row>
    <row r="197" spans="1:49" ht="15.95" customHeight="1">
      <c r="A197" s="611"/>
      <c r="C197" s="611"/>
      <c r="D197" s="611"/>
      <c r="E197" s="815" t="s">
        <v>1586</v>
      </c>
      <c r="F197" s="1116">
        <f t="shared" ref="F197:F221" si="493">IF(E197="","",COUNTIF($C$10:$C$141,E197))</f>
        <v>0</v>
      </c>
      <c r="G197" s="1117"/>
      <c r="I197" s="1118">
        <f t="shared" ref="I197:I221" si="494">SUMIF($AN$10:$AN$141,E197,$AP$10:$AP$141)</f>
        <v>0</v>
      </c>
      <c r="J197" s="1118"/>
      <c r="K197" s="1118">
        <f t="shared" ref="K197:K221" si="495">SUMIF($AN$10:$AN$141,E197,$AR$10:$AR$141)</f>
        <v>0</v>
      </c>
      <c r="L197" s="1118"/>
      <c r="M197" s="1119">
        <f t="shared" ref="M197:M221" si="496">SUM(I197:L197)</f>
        <v>0</v>
      </c>
      <c r="N197" s="1105"/>
      <c r="O197" s="774" t="s">
        <v>1587</v>
      </c>
      <c r="P197" s="1105">
        <f t="shared" ref="P197:P221" si="497">ROUNDDOWN(SUM(M197),1)</f>
        <v>0</v>
      </c>
      <c r="Q197" s="1106"/>
      <c r="R197" s="611"/>
      <c r="S197" s="1120">
        <f t="shared" ref="S197:S221" si="498">SUMIF($AN$10:$AN$141,E197,$AQ$10:$AQ$141)</f>
        <v>0</v>
      </c>
      <c r="T197" s="1121"/>
      <c r="U197" s="774" t="s">
        <v>1587</v>
      </c>
      <c r="V197" s="1105">
        <f>ROUNDDOWN(SUM(S197),1)</f>
        <v>0</v>
      </c>
      <c r="W197" s="1106"/>
      <c r="X197" s="611"/>
      <c r="Y197" s="775" t="s">
        <v>1588</v>
      </c>
      <c r="Z197" s="1107"/>
      <c r="AA197" s="1108"/>
      <c r="AB197" s="1108"/>
      <c r="AC197" s="816" t="s">
        <v>1437</v>
      </c>
      <c r="AD197" s="1109" t="s">
        <v>1589</v>
      </c>
      <c r="AE197" s="1110"/>
      <c r="AF197" s="1111" t="s">
        <v>1569</v>
      </c>
      <c r="AG197" s="1112"/>
      <c r="AH197" s="777" t="s">
        <v>1570</v>
      </c>
      <c r="AI197" s="1112" t="s">
        <v>1590</v>
      </c>
      <c r="AJ197" s="1113"/>
      <c r="AK197" s="1114">
        <v>7.5</v>
      </c>
      <c r="AL197" s="1115"/>
      <c r="AM197" s="778" t="s">
        <v>1572</v>
      </c>
      <c r="AN197" s="779" t="str">
        <f>CONCATENATE(AC197,"：",AD197,"（",AK197,AM197,"）、")</f>
        <v>夜：夜勤（7.5ｈ）、</v>
      </c>
      <c r="AO197" s="612" t="str">
        <f>IF(AC197="","",AC197)</f>
        <v>夜</v>
      </c>
      <c r="AP197" s="780">
        <v>7.5</v>
      </c>
      <c r="AQ197" s="781"/>
      <c r="AR197" s="782">
        <f>SUM(AP197:AQ197)</f>
        <v>7.5</v>
      </c>
      <c r="AU197" s="817"/>
      <c r="AV197" s="783"/>
      <c r="AW197" s="604"/>
    </row>
    <row r="198" spans="1:49" ht="15.95" customHeight="1" thickBot="1">
      <c r="A198" s="611"/>
      <c r="C198" s="611"/>
      <c r="D198" s="611"/>
      <c r="E198" s="818" t="s">
        <v>1591</v>
      </c>
      <c r="F198" s="1082">
        <f t="shared" si="493"/>
        <v>0</v>
      </c>
      <c r="G198" s="1083"/>
      <c r="I198" s="1084">
        <f t="shared" si="494"/>
        <v>0</v>
      </c>
      <c r="J198" s="1084"/>
      <c r="K198" s="1084">
        <f t="shared" si="495"/>
        <v>0</v>
      </c>
      <c r="L198" s="1084"/>
      <c r="M198" s="1085">
        <f t="shared" si="496"/>
        <v>0</v>
      </c>
      <c r="N198" s="1072"/>
      <c r="O198" s="785" t="s">
        <v>1587</v>
      </c>
      <c r="P198" s="1072">
        <f t="shared" si="497"/>
        <v>0</v>
      </c>
      <c r="Q198" s="1073"/>
      <c r="R198" s="611"/>
      <c r="S198" s="1086">
        <f t="shared" si="498"/>
        <v>0</v>
      </c>
      <c r="T198" s="1087"/>
      <c r="U198" s="785" t="s">
        <v>1587</v>
      </c>
      <c r="V198" s="1072">
        <f t="shared" ref="V198:V221" si="499">ROUNDDOWN(SUM(S198),1)</f>
        <v>0</v>
      </c>
      <c r="W198" s="1073"/>
      <c r="X198" s="611"/>
      <c r="Y198" s="775" t="s">
        <v>1592</v>
      </c>
      <c r="Z198" s="1096"/>
      <c r="AA198" s="1097"/>
      <c r="AB198" s="1097"/>
      <c r="AC198" s="819" t="s">
        <v>1438</v>
      </c>
      <c r="AD198" s="1098" t="s">
        <v>1593</v>
      </c>
      <c r="AE198" s="1099"/>
      <c r="AF198" s="1100" t="s">
        <v>1590</v>
      </c>
      <c r="AG198" s="1101"/>
      <c r="AH198" s="787" t="s">
        <v>1570</v>
      </c>
      <c r="AI198" s="1101" t="s">
        <v>1571</v>
      </c>
      <c r="AJ198" s="1102"/>
      <c r="AK198" s="1103">
        <v>7.25</v>
      </c>
      <c r="AL198" s="1104"/>
      <c r="AM198" s="788" t="s">
        <v>1572</v>
      </c>
      <c r="AN198" s="789" t="str">
        <f t="shared" ref="AN198:AN221" si="500">CONCATENATE(AC198,"：",AD198,"（",AK198,AM198,"）、")</f>
        <v>明：明け（7.25ｈ）、</v>
      </c>
      <c r="AO198" s="612" t="str">
        <f t="shared" ref="AO198:AO221" si="501">IF(AC198="","",AC198)</f>
        <v>明</v>
      </c>
      <c r="AP198" s="790"/>
      <c r="AQ198" s="791">
        <v>7.25</v>
      </c>
      <c r="AR198" s="792">
        <f t="shared" ref="AR198:AR221" si="502">SUM(AP198:AQ198)</f>
        <v>7.25</v>
      </c>
      <c r="AU198" s="817"/>
      <c r="AV198" s="783"/>
      <c r="AW198" s="604"/>
    </row>
    <row r="199" spans="1:49" ht="15.95" customHeight="1">
      <c r="A199" s="611"/>
      <c r="C199" s="611"/>
      <c r="D199" s="611"/>
      <c r="E199" s="818" t="s">
        <v>1594</v>
      </c>
      <c r="F199" s="1082">
        <f t="shared" si="493"/>
        <v>0</v>
      </c>
      <c r="G199" s="1083"/>
      <c r="I199" s="1084">
        <f t="shared" si="494"/>
        <v>0</v>
      </c>
      <c r="J199" s="1084"/>
      <c r="K199" s="1084">
        <f t="shared" si="495"/>
        <v>0</v>
      </c>
      <c r="L199" s="1084"/>
      <c r="M199" s="1085">
        <f t="shared" si="496"/>
        <v>0</v>
      </c>
      <c r="N199" s="1072"/>
      <c r="O199" s="785" t="s">
        <v>1587</v>
      </c>
      <c r="P199" s="1072">
        <f t="shared" si="497"/>
        <v>0</v>
      </c>
      <c r="Q199" s="1073"/>
      <c r="R199" s="611"/>
      <c r="S199" s="1086">
        <f t="shared" si="498"/>
        <v>0</v>
      </c>
      <c r="T199" s="1087"/>
      <c r="U199" s="785" t="s">
        <v>1587</v>
      </c>
      <c r="V199" s="1072">
        <f t="shared" si="499"/>
        <v>0</v>
      </c>
      <c r="W199" s="1073"/>
      <c r="X199" s="611"/>
      <c r="Y199" s="775" t="s">
        <v>1595</v>
      </c>
      <c r="Z199" s="1088"/>
      <c r="AA199" s="1088"/>
      <c r="AB199" s="1088"/>
      <c r="AC199" s="820" t="s">
        <v>1520</v>
      </c>
      <c r="AD199" s="1089" t="s">
        <v>1596</v>
      </c>
      <c r="AE199" s="1090"/>
      <c r="AF199" s="1091" t="s">
        <v>1597</v>
      </c>
      <c r="AG199" s="1092"/>
      <c r="AH199" s="794" t="s">
        <v>1570</v>
      </c>
      <c r="AI199" s="1092" t="s">
        <v>1598</v>
      </c>
      <c r="AJ199" s="1093"/>
      <c r="AK199" s="1094">
        <v>7.75</v>
      </c>
      <c r="AL199" s="1095"/>
      <c r="AM199" s="795" t="s">
        <v>1572</v>
      </c>
      <c r="AN199" s="796" t="str">
        <f t="shared" si="500"/>
        <v>①：日勤Ａ（7.75ｈ）、</v>
      </c>
      <c r="AO199" s="612" t="str">
        <f t="shared" si="501"/>
        <v>①</v>
      </c>
      <c r="AP199" s="797">
        <v>0.57999999999999996</v>
      </c>
      <c r="AQ199" s="797">
        <v>0.75</v>
      </c>
      <c r="AR199" s="798">
        <f t="shared" si="502"/>
        <v>1.33</v>
      </c>
      <c r="AU199" s="817"/>
      <c r="AV199" s="783"/>
      <c r="AW199" s="604"/>
    </row>
    <row r="200" spans="1:49" ht="15.95" customHeight="1">
      <c r="A200" s="611"/>
      <c r="C200" s="611"/>
      <c r="D200" s="611"/>
      <c r="E200" s="818" t="s">
        <v>1599</v>
      </c>
      <c r="F200" s="1082">
        <f t="shared" si="493"/>
        <v>0</v>
      </c>
      <c r="G200" s="1083"/>
      <c r="I200" s="1084">
        <f t="shared" si="494"/>
        <v>0</v>
      </c>
      <c r="J200" s="1084"/>
      <c r="K200" s="1084">
        <f t="shared" si="495"/>
        <v>0</v>
      </c>
      <c r="L200" s="1084"/>
      <c r="M200" s="1085">
        <f t="shared" si="496"/>
        <v>0</v>
      </c>
      <c r="N200" s="1072"/>
      <c r="O200" s="785" t="s">
        <v>1587</v>
      </c>
      <c r="P200" s="1072">
        <f t="shared" si="497"/>
        <v>0</v>
      </c>
      <c r="Q200" s="1073"/>
      <c r="R200" s="611"/>
      <c r="S200" s="1086">
        <f t="shared" si="498"/>
        <v>0</v>
      </c>
      <c r="T200" s="1087"/>
      <c r="U200" s="785" t="s">
        <v>1587</v>
      </c>
      <c r="V200" s="1072">
        <f t="shared" si="499"/>
        <v>0</v>
      </c>
      <c r="W200" s="1073"/>
      <c r="X200" s="611"/>
      <c r="Y200" s="775" t="s">
        <v>1600</v>
      </c>
      <c r="Z200" s="1074"/>
      <c r="AA200" s="1074"/>
      <c r="AB200" s="1074"/>
      <c r="AC200" s="821" t="s">
        <v>1521</v>
      </c>
      <c r="AD200" s="1075" t="s">
        <v>1601</v>
      </c>
      <c r="AE200" s="1076"/>
      <c r="AF200" s="1077" t="s">
        <v>1602</v>
      </c>
      <c r="AG200" s="1078"/>
      <c r="AH200" s="800" t="s">
        <v>1570</v>
      </c>
      <c r="AI200" s="1078" t="s">
        <v>1603</v>
      </c>
      <c r="AJ200" s="1079"/>
      <c r="AK200" s="1080">
        <v>7.75</v>
      </c>
      <c r="AL200" s="1081"/>
      <c r="AM200" s="801" t="s">
        <v>1572</v>
      </c>
      <c r="AN200" s="802" t="str">
        <f t="shared" si="500"/>
        <v>②：早出（7.75ｈ）、</v>
      </c>
      <c r="AO200" s="612" t="str">
        <f t="shared" si="501"/>
        <v>②</v>
      </c>
      <c r="AP200" s="803">
        <v>2.08</v>
      </c>
      <c r="AQ200" s="803"/>
      <c r="AR200" s="804">
        <f t="shared" si="502"/>
        <v>2.08</v>
      </c>
      <c r="AU200" s="817"/>
      <c r="AV200" s="783"/>
      <c r="AW200" s="604"/>
    </row>
    <row r="201" spans="1:49" ht="15.95" customHeight="1">
      <c r="A201" s="611"/>
      <c r="C201" s="611"/>
      <c r="D201" s="611"/>
      <c r="E201" s="822" t="s">
        <v>1434</v>
      </c>
      <c r="F201" s="1082">
        <f t="shared" si="493"/>
        <v>0</v>
      </c>
      <c r="G201" s="1083"/>
      <c r="I201" s="1084">
        <f t="shared" si="494"/>
        <v>0</v>
      </c>
      <c r="J201" s="1084"/>
      <c r="K201" s="1084">
        <f t="shared" si="495"/>
        <v>0</v>
      </c>
      <c r="L201" s="1084"/>
      <c r="M201" s="1085">
        <f t="shared" si="496"/>
        <v>0</v>
      </c>
      <c r="N201" s="1072"/>
      <c r="O201" s="785" t="s">
        <v>1587</v>
      </c>
      <c r="P201" s="1072">
        <f t="shared" si="497"/>
        <v>0</v>
      </c>
      <c r="Q201" s="1073"/>
      <c r="R201" s="611"/>
      <c r="S201" s="1086">
        <f t="shared" si="498"/>
        <v>0</v>
      </c>
      <c r="T201" s="1087"/>
      <c r="U201" s="785" t="s">
        <v>1587</v>
      </c>
      <c r="V201" s="1072">
        <f t="shared" si="499"/>
        <v>0</v>
      </c>
      <c r="W201" s="1073"/>
      <c r="X201" s="611"/>
      <c r="Y201" s="775" t="s">
        <v>1604</v>
      </c>
      <c r="Z201" s="1074"/>
      <c r="AA201" s="1074"/>
      <c r="AB201" s="1074"/>
      <c r="AC201" s="821" t="s">
        <v>1522</v>
      </c>
      <c r="AD201" s="1075" t="s">
        <v>1605</v>
      </c>
      <c r="AE201" s="1076"/>
      <c r="AF201" s="1077" t="s">
        <v>1606</v>
      </c>
      <c r="AG201" s="1078"/>
      <c r="AH201" s="800" t="s">
        <v>1570</v>
      </c>
      <c r="AI201" s="1078" t="s">
        <v>1607</v>
      </c>
      <c r="AJ201" s="1079"/>
      <c r="AK201" s="1080">
        <v>7.75</v>
      </c>
      <c r="AL201" s="1081"/>
      <c r="AM201" s="801" t="s">
        <v>1572</v>
      </c>
      <c r="AN201" s="802" t="str">
        <f t="shared" si="500"/>
        <v>③：遅出（7.75ｈ）、</v>
      </c>
      <c r="AO201" s="612" t="str">
        <f t="shared" si="501"/>
        <v>③</v>
      </c>
      <c r="AP201" s="803"/>
      <c r="AQ201" s="803">
        <v>2.5</v>
      </c>
      <c r="AR201" s="804">
        <f t="shared" si="502"/>
        <v>2.5</v>
      </c>
      <c r="AU201" s="817"/>
      <c r="AV201" s="783"/>
      <c r="AW201" s="604"/>
    </row>
    <row r="202" spans="1:49" ht="15.95" customHeight="1">
      <c r="A202" s="611"/>
      <c r="C202" s="611"/>
      <c r="D202" s="611"/>
      <c r="E202" s="822" t="s">
        <v>1442</v>
      </c>
      <c r="F202" s="1082">
        <f t="shared" si="493"/>
        <v>0</v>
      </c>
      <c r="G202" s="1083"/>
      <c r="I202" s="1084">
        <f t="shared" si="494"/>
        <v>0</v>
      </c>
      <c r="J202" s="1084"/>
      <c r="K202" s="1084">
        <f t="shared" si="495"/>
        <v>0</v>
      </c>
      <c r="L202" s="1084"/>
      <c r="M202" s="1085">
        <f t="shared" si="496"/>
        <v>0</v>
      </c>
      <c r="N202" s="1072"/>
      <c r="O202" s="785" t="s">
        <v>1587</v>
      </c>
      <c r="P202" s="1072">
        <f t="shared" si="497"/>
        <v>0</v>
      </c>
      <c r="Q202" s="1073"/>
      <c r="R202" s="611"/>
      <c r="S202" s="1086">
        <f t="shared" si="498"/>
        <v>0</v>
      </c>
      <c r="T202" s="1087"/>
      <c r="U202" s="785" t="s">
        <v>1587</v>
      </c>
      <c r="V202" s="1072">
        <f t="shared" si="499"/>
        <v>0</v>
      </c>
      <c r="W202" s="1073"/>
      <c r="X202" s="611"/>
      <c r="Y202" s="775" t="s">
        <v>1608</v>
      </c>
      <c r="Z202" s="1074"/>
      <c r="AA202" s="1074"/>
      <c r="AB202" s="1074"/>
      <c r="AC202" s="821" t="s">
        <v>1609</v>
      </c>
      <c r="AD202" s="1075" t="s">
        <v>1610</v>
      </c>
      <c r="AE202" s="1076"/>
      <c r="AF202" s="1077" t="s">
        <v>1597</v>
      </c>
      <c r="AG202" s="1078"/>
      <c r="AH202" s="800" t="s">
        <v>1570</v>
      </c>
      <c r="AI202" s="1078" t="s">
        <v>1611</v>
      </c>
      <c r="AJ202" s="1079"/>
      <c r="AK202" s="1080">
        <v>4</v>
      </c>
      <c r="AL202" s="1081"/>
      <c r="AM202" s="801" t="s">
        <v>1572</v>
      </c>
      <c r="AN202" s="802" t="str">
        <f t="shared" si="500"/>
        <v>⑤：午前Ａ（4ｈ）、</v>
      </c>
      <c r="AO202" s="714" t="str">
        <f t="shared" si="501"/>
        <v>⑤</v>
      </c>
      <c r="AP202" s="803">
        <v>0.57999999999999996</v>
      </c>
      <c r="AQ202" s="803"/>
      <c r="AR202" s="804">
        <f t="shared" si="502"/>
        <v>0.57999999999999996</v>
      </c>
      <c r="AU202" s="817"/>
      <c r="AV202" s="783"/>
      <c r="AW202" s="604"/>
    </row>
    <row r="203" spans="1:49" ht="15.95" customHeight="1">
      <c r="A203" s="611"/>
      <c r="C203" s="611"/>
      <c r="D203" s="611"/>
      <c r="E203" s="818" t="s">
        <v>1612</v>
      </c>
      <c r="F203" s="1082">
        <f t="shared" si="493"/>
        <v>0</v>
      </c>
      <c r="G203" s="1083"/>
      <c r="I203" s="1084">
        <f t="shared" si="494"/>
        <v>0</v>
      </c>
      <c r="J203" s="1084"/>
      <c r="K203" s="1084">
        <f t="shared" si="495"/>
        <v>0</v>
      </c>
      <c r="L203" s="1084"/>
      <c r="M203" s="1085">
        <f t="shared" si="496"/>
        <v>0</v>
      </c>
      <c r="N203" s="1072"/>
      <c r="O203" s="785" t="s">
        <v>1587</v>
      </c>
      <c r="P203" s="1072">
        <f t="shared" si="497"/>
        <v>0</v>
      </c>
      <c r="Q203" s="1073"/>
      <c r="R203" s="611"/>
      <c r="S203" s="1086">
        <f t="shared" si="498"/>
        <v>0</v>
      </c>
      <c r="T203" s="1087"/>
      <c r="U203" s="785" t="s">
        <v>1587</v>
      </c>
      <c r="V203" s="1072">
        <f t="shared" si="499"/>
        <v>0</v>
      </c>
      <c r="W203" s="1073"/>
      <c r="X203" s="611"/>
      <c r="Y203" s="775" t="s">
        <v>1613</v>
      </c>
      <c r="Z203" s="1074"/>
      <c r="AA203" s="1074"/>
      <c r="AB203" s="1074"/>
      <c r="AC203" s="821" t="s">
        <v>1614</v>
      </c>
      <c r="AD203" s="1075" t="s">
        <v>1615</v>
      </c>
      <c r="AE203" s="1076"/>
      <c r="AF203" s="1077" t="s">
        <v>1616</v>
      </c>
      <c r="AG203" s="1078"/>
      <c r="AH203" s="800" t="s">
        <v>1570</v>
      </c>
      <c r="AI203" s="1078" t="s">
        <v>1617</v>
      </c>
      <c r="AJ203" s="1079"/>
      <c r="AK203" s="1080">
        <v>4</v>
      </c>
      <c r="AL203" s="1081"/>
      <c r="AM203" s="801" t="s">
        <v>1572</v>
      </c>
      <c r="AN203" s="802" t="str">
        <f t="shared" si="500"/>
        <v>⑥：午後Ａ（4ｈ）、</v>
      </c>
      <c r="AO203" s="714" t="str">
        <f t="shared" si="501"/>
        <v>⑥</v>
      </c>
      <c r="AP203" s="803"/>
      <c r="AQ203" s="803">
        <v>1</v>
      </c>
      <c r="AR203" s="804">
        <f t="shared" si="502"/>
        <v>1</v>
      </c>
      <c r="AU203" s="817"/>
      <c r="AV203" s="783"/>
      <c r="AW203" s="604"/>
    </row>
    <row r="204" spans="1:49" ht="15.95" customHeight="1">
      <c r="A204" s="611"/>
      <c r="C204" s="611"/>
      <c r="D204" s="611"/>
      <c r="E204" s="818" t="s">
        <v>1618</v>
      </c>
      <c r="F204" s="1082">
        <f t="shared" si="493"/>
        <v>0</v>
      </c>
      <c r="G204" s="1083"/>
      <c r="I204" s="1084">
        <f t="shared" si="494"/>
        <v>0</v>
      </c>
      <c r="J204" s="1084"/>
      <c r="K204" s="1084">
        <f t="shared" si="495"/>
        <v>0</v>
      </c>
      <c r="L204" s="1084"/>
      <c r="M204" s="1085">
        <f t="shared" si="496"/>
        <v>0</v>
      </c>
      <c r="N204" s="1072"/>
      <c r="O204" s="785" t="s">
        <v>1587</v>
      </c>
      <c r="P204" s="1072">
        <f t="shared" si="497"/>
        <v>0</v>
      </c>
      <c r="Q204" s="1073"/>
      <c r="R204" s="611"/>
      <c r="S204" s="1086">
        <f t="shared" si="498"/>
        <v>0</v>
      </c>
      <c r="T204" s="1087"/>
      <c r="U204" s="785" t="s">
        <v>1587</v>
      </c>
      <c r="V204" s="1072">
        <f t="shared" si="499"/>
        <v>0</v>
      </c>
      <c r="W204" s="1073"/>
      <c r="X204" s="611"/>
      <c r="Y204" s="775" t="s">
        <v>1619</v>
      </c>
      <c r="Z204" s="1074"/>
      <c r="AA204" s="1074"/>
      <c r="AB204" s="1074"/>
      <c r="AC204" s="821" t="s">
        <v>1620</v>
      </c>
      <c r="AD204" s="1075" t="s">
        <v>1621</v>
      </c>
      <c r="AE204" s="1076"/>
      <c r="AF204" s="1077" t="s">
        <v>1622</v>
      </c>
      <c r="AG204" s="1078"/>
      <c r="AH204" s="800" t="s">
        <v>1570</v>
      </c>
      <c r="AI204" s="1078" t="s">
        <v>1623</v>
      </c>
      <c r="AJ204" s="1079"/>
      <c r="AK204" s="1080">
        <v>7</v>
      </c>
      <c r="AL204" s="1081"/>
      <c r="AM204" s="801" t="s">
        <v>1572</v>
      </c>
      <c r="AN204" s="802" t="str">
        <f t="shared" si="500"/>
        <v>⑦：日勤Ｂ（7ｈ）、</v>
      </c>
      <c r="AO204" s="714" t="str">
        <f t="shared" si="501"/>
        <v>⑦</v>
      </c>
      <c r="AP204" s="803">
        <v>0.25</v>
      </c>
      <c r="AQ204" s="803">
        <v>0.5</v>
      </c>
      <c r="AR204" s="804">
        <f t="shared" si="502"/>
        <v>0.75</v>
      </c>
      <c r="AU204" s="817"/>
      <c r="AV204" s="783"/>
      <c r="AW204" s="604"/>
    </row>
    <row r="205" spans="1:49" ht="15.95" customHeight="1">
      <c r="A205" s="611"/>
      <c r="C205" s="611"/>
      <c r="D205" s="611"/>
      <c r="E205" s="818" t="s">
        <v>1624</v>
      </c>
      <c r="F205" s="1082">
        <f t="shared" si="493"/>
        <v>0</v>
      </c>
      <c r="G205" s="1083"/>
      <c r="I205" s="1084">
        <f t="shared" si="494"/>
        <v>0</v>
      </c>
      <c r="J205" s="1084"/>
      <c r="K205" s="1084">
        <f t="shared" si="495"/>
        <v>0</v>
      </c>
      <c r="L205" s="1084"/>
      <c r="M205" s="1085">
        <f t="shared" si="496"/>
        <v>0</v>
      </c>
      <c r="N205" s="1072"/>
      <c r="O205" s="785" t="s">
        <v>1587</v>
      </c>
      <c r="P205" s="1072">
        <f t="shared" si="497"/>
        <v>0</v>
      </c>
      <c r="Q205" s="1073"/>
      <c r="R205" s="611"/>
      <c r="S205" s="1086">
        <f t="shared" si="498"/>
        <v>0</v>
      </c>
      <c r="T205" s="1087"/>
      <c r="U205" s="785" t="s">
        <v>1587</v>
      </c>
      <c r="V205" s="1072">
        <f t="shared" si="499"/>
        <v>0</v>
      </c>
      <c r="W205" s="1073"/>
      <c r="X205" s="611"/>
      <c r="Y205" s="775" t="s">
        <v>1625</v>
      </c>
      <c r="Z205" s="1074"/>
      <c r="AA205" s="1074"/>
      <c r="AB205" s="1074"/>
      <c r="AC205" s="821" t="s">
        <v>1626</v>
      </c>
      <c r="AD205" s="1075" t="s">
        <v>1627</v>
      </c>
      <c r="AE205" s="1076"/>
      <c r="AF205" s="1077" t="s">
        <v>1622</v>
      </c>
      <c r="AG205" s="1078"/>
      <c r="AH205" s="800" t="s">
        <v>1570</v>
      </c>
      <c r="AI205" s="1078" t="s">
        <v>1628</v>
      </c>
      <c r="AJ205" s="1079"/>
      <c r="AK205" s="1080">
        <v>4</v>
      </c>
      <c r="AL205" s="1081"/>
      <c r="AM205" s="801" t="s">
        <v>1572</v>
      </c>
      <c r="AN205" s="802" t="str">
        <f t="shared" si="500"/>
        <v>⑧：午前Ｂ（4ｈ）、</v>
      </c>
      <c r="AO205" s="714" t="str">
        <f t="shared" si="501"/>
        <v>⑧</v>
      </c>
      <c r="AP205" s="803">
        <v>0.25</v>
      </c>
      <c r="AQ205" s="803"/>
      <c r="AR205" s="804">
        <f t="shared" si="502"/>
        <v>0.25</v>
      </c>
      <c r="AU205" s="817"/>
      <c r="AV205" s="783"/>
      <c r="AW205" s="604"/>
    </row>
    <row r="206" spans="1:49" ht="15.95" customHeight="1">
      <c r="A206" s="611"/>
      <c r="C206" s="611"/>
      <c r="D206" s="611"/>
      <c r="E206" s="818" t="s">
        <v>1629</v>
      </c>
      <c r="F206" s="1082">
        <f t="shared" si="493"/>
        <v>0</v>
      </c>
      <c r="G206" s="1083"/>
      <c r="I206" s="1084">
        <f t="shared" si="494"/>
        <v>0</v>
      </c>
      <c r="J206" s="1084"/>
      <c r="K206" s="1084">
        <f t="shared" si="495"/>
        <v>0</v>
      </c>
      <c r="L206" s="1084"/>
      <c r="M206" s="1085">
        <f t="shared" si="496"/>
        <v>0</v>
      </c>
      <c r="N206" s="1072"/>
      <c r="O206" s="785" t="s">
        <v>1587</v>
      </c>
      <c r="P206" s="1072">
        <f t="shared" si="497"/>
        <v>0</v>
      </c>
      <c r="Q206" s="1073"/>
      <c r="R206" s="611"/>
      <c r="S206" s="1086">
        <f t="shared" si="498"/>
        <v>0</v>
      </c>
      <c r="T206" s="1087"/>
      <c r="U206" s="785" t="s">
        <v>1587</v>
      </c>
      <c r="V206" s="1072">
        <f t="shared" si="499"/>
        <v>0</v>
      </c>
      <c r="W206" s="1073"/>
      <c r="X206" s="611"/>
      <c r="Y206" s="775" t="s">
        <v>1630</v>
      </c>
      <c r="Z206" s="1074"/>
      <c r="AA206" s="1074"/>
      <c r="AB206" s="1074"/>
      <c r="AC206" s="821" t="s">
        <v>1631</v>
      </c>
      <c r="AD206" s="1075" t="s">
        <v>1632</v>
      </c>
      <c r="AE206" s="1076"/>
      <c r="AF206" s="1077" t="s">
        <v>1628</v>
      </c>
      <c r="AG206" s="1078"/>
      <c r="AH206" s="800" t="s">
        <v>1570</v>
      </c>
      <c r="AI206" s="1078" t="s">
        <v>1623</v>
      </c>
      <c r="AJ206" s="1079"/>
      <c r="AK206" s="1080">
        <v>4</v>
      </c>
      <c r="AL206" s="1081"/>
      <c r="AM206" s="801" t="s">
        <v>1572</v>
      </c>
      <c r="AN206" s="802" t="str">
        <f t="shared" si="500"/>
        <v>⑨：午後Ｂ（4ｈ）、</v>
      </c>
      <c r="AO206" s="714" t="str">
        <f t="shared" si="501"/>
        <v>⑨</v>
      </c>
      <c r="AP206" s="803"/>
      <c r="AQ206" s="803">
        <v>0.5</v>
      </c>
      <c r="AR206" s="804">
        <f t="shared" si="502"/>
        <v>0.5</v>
      </c>
      <c r="AU206" s="817"/>
      <c r="AV206" s="783"/>
      <c r="AW206" s="604"/>
    </row>
    <row r="207" spans="1:49" ht="15.95" customHeight="1">
      <c r="A207" s="611"/>
      <c r="C207" s="611"/>
      <c r="D207" s="611"/>
      <c r="E207" s="818" t="s">
        <v>1633</v>
      </c>
      <c r="F207" s="1082">
        <f t="shared" si="493"/>
        <v>0</v>
      </c>
      <c r="G207" s="1083"/>
      <c r="I207" s="1084">
        <f t="shared" si="494"/>
        <v>0</v>
      </c>
      <c r="J207" s="1084"/>
      <c r="K207" s="1084">
        <f t="shared" si="495"/>
        <v>0</v>
      </c>
      <c r="L207" s="1084"/>
      <c r="M207" s="1085">
        <f t="shared" si="496"/>
        <v>0</v>
      </c>
      <c r="N207" s="1072"/>
      <c r="O207" s="785" t="s">
        <v>1587</v>
      </c>
      <c r="P207" s="1072">
        <f t="shared" si="497"/>
        <v>0</v>
      </c>
      <c r="Q207" s="1073"/>
      <c r="R207" s="611"/>
      <c r="S207" s="1086">
        <f t="shared" si="498"/>
        <v>0</v>
      </c>
      <c r="T207" s="1087"/>
      <c r="U207" s="785" t="s">
        <v>1587</v>
      </c>
      <c r="V207" s="1072">
        <f t="shared" si="499"/>
        <v>0</v>
      </c>
      <c r="W207" s="1073"/>
      <c r="X207" s="611"/>
      <c r="Y207" s="775" t="s">
        <v>1634</v>
      </c>
      <c r="Z207" s="1074"/>
      <c r="AA207" s="1074"/>
      <c r="AB207" s="1074"/>
      <c r="AC207" s="821" t="s">
        <v>1635</v>
      </c>
      <c r="AD207" s="1075" t="s">
        <v>1636</v>
      </c>
      <c r="AE207" s="1076"/>
      <c r="AF207" s="1077" t="s">
        <v>1606</v>
      </c>
      <c r="AG207" s="1078"/>
      <c r="AH207" s="800" t="s">
        <v>1570</v>
      </c>
      <c r="AI207" s="1078" t="s">
        <v>1637</v>
      </c>
      <c r="AJ207" s="1079"/>
      <c r="AK207" s="1080">
        <v>4</v>
      </c>
      <c r="AL207" s="1081"/>
      <c r="AM207" s="801" t="s">
        <v>1572</v>
      </c>
      <c r="AN207" s="802" t="str">
        <f t="shared" si="500"/>
        <v>⑩：午後Ｃ（4ｈ）、</v>
      </c>
      <c r="AO207" s="714" t="str">
        <f t="shared" si="501"/>
        <v>⑩</v>
      </c>
      <c r="AP207" s="803"/>
      <c r="AQ207" s="803"/>
      <c r="AR207" s="804">
        <f t="shared" si="502"/>
        <v>0</v>
      </c>
      <c r="AU207" s="817"/>
      <c r="AV207" s="783"/>
      <c r="AW207" s="604"/>
    </row>
    <row r="208" spans="1:49" ht="15.95" customHeight="1">
      <c r="A208" s="611"/>
      <c r="C208" s="611"/>
      <c r="D208" s="611"/>
      <c r="E208" s="818" t="s">
        <v>1638</v>
      </c>
      <c r="F208" s="1082">
        <f t="shared" si="493"/>
        <v>0</v>
      </c>
      <c r="G208" s="1083"/>
      <c r="I208" s="1084">
        <f t="shared" si="494"/>
        <v>0</v>
      </c>
      <c r="J208" s="1084"/>
      <c r="K208" s="1084">
        <f t="shared" si="495"/>
        <v>0</v>
      </c>
      <c r="L208" s="1084"/>
      <c r="M208" s="1085">
        <f t="shared" si="496"/>
        <v>0</v>
      </c>
      <c r="N208" s="1072"/>
      <c r="O208" s="785" t="s">
        <v>1587</v>
      </c>
      <c r="P208" s="1072">
        <f t="shared" si="497"/>
        <v>0</v>
      </c>
      <c r="Q208" s="1073"/>
      <c r="R208" s="611"/>
      <c r="S208" s="1086">
        <f t="shared" si="498"/>
        <v>0</v>
      </c>
      <c r="T208" s="1087"/>
      <c r="U208" s="785" t="s">
        <v>1587</v>
      </c>
      <c r="V208" s="1072">
        <f t="shared" si="499"/>
        <v>0</v>
      </c>
      <c r="W208" s="1073"/>
      <c r="X208" s="611"/>
      <c r="Y208" s="775" t="s">
        <v>1639</v>
      </c>
      <c r="Z208" s="1074"/>
      <c r="AA208" s="1074"/>
      <c r="AB208" s="1074"/>
      <c r="AC208" s="821" t="s">
        <v>1640</v>
      </c>
      <c r="AD208" s="1075" t="s">
        <v>1641</v>
      </c>
      <c r="AE208" s="1076"/>
      <c r="AF208" s="1077" t="s">
        <v>1642</v>
      </c>
      <c r="AG208" s="1078"/>
      <c r="AH208" s="800" t="s">
        <v>1570</v>
      </c>
      <c r="AI208" s="1078" t="s">
        <v>1607</v>
      </c>
      <c r="AJ208" s="1079"/>
      <c r="AK208" s="1080">
        <v>4</v>
      </c>
      <c r="AL208" s="1081"/>
      <c r="AM208" s="801" t="s">
        <v>1572</v>
      </c>
      <c r="AN208" s="802" t="str">
        <f t="shared" si="500"/>
        <v>⑪：午後Ｄ（4ｈ）、</v>
      </c>
      <c r="AO208" s="714" t="str">
        <f t="shared" si="501"/>
        <v>⑪</v>
      </c>
      <c r="AP208" s="803"/>
      <c r="AQ208" s="803">
        <v>3.5</v>
      </c>
      <c r="AR208" s="804">
        <f t="shared" si="502"/>
        <v>3.5</v>
      </c>
      <c r="AU208" s="817"/>
      <c r="AV208" s="783"/>
      <c r="AW208" s="604"/>
    </row>
    <row r="209" spans="1:49" ht="15.95" customHeight="1">
      <c r="A209" s="611"/>
      <c r="C209" s="611"/>
      <c r="D209" s="611"/>
      <c r="E209" s="818" t="s">
        <v>1643</v>
      </c>
      <c r="F209" s="1082">
        <f t="shared" si="493"/>
        <v>0</v>
      </c>
      <c r="G209" s="1083"/>
      <c r="I209" s="1084">
        <f t="shared" si="494"/>
        <v>0</v>
      </c>
      <c r="J209" s="1084"/>
      <c r="K209" s="1084">
        <f t="shared" si="495"/>
        <v>0</v>
      </c>
      <c r="L209" s="1084"/>
      <c r="M209" s="1085">
        <f t="shared" si="496"/>
        <v>0</v>
      </c>
      <c r="N209" s="1072"/>
      <c r="O209" s="785" t="s">
        <v>1587</v>
      </c>
      <c r="P209" s="1072">
        <f t="shared" si="497"/>
        <v>0</v>
      </c>
      <c r="Q209" s="1073"/>
      <c r="R209" s="611"/>
      <c r="S209" s="1086">
        <f t="shared" si="498"/>
        <v>0</v>
      </c>
      <c r="T209" s="1087"/>
      <c r="U209" s="785" t="s">
        <v>1587</v>
      </c>
      <c r="V209" s="1072">
        <f t="shared" si="499"/>
        <v>0</v>
      </c>
      <c r="W209" s="1073"/>
      <c r="X209" s="611"/>
      <c r="Y209" s="775" t="s">
        <v>1644</v>
      </c>
      <c r="Z209" s="1074"/>
      <c r="AA209" s="1074"/>
      <c r="AB209" s="1074"/>
      <c r="AC209" s="821" t="s">
        <v>1645</v>
      </c>
      <c r="AD209" s="1075" t="s">
        <v>1646</v>
      </c>
      <c r="AE209" s="1076"/>
      <c r="AF209" s="1077" t="s">
        <v>1597</v>
      </c>
      <c r="AG209" s="1078"/>
      <c r="AH209" s="800" t="s">
        <v>1570</v>
      </c>
      <c r="AI209" s="1078" t="s">
        <v>1623</v>
      </c>
      <c r="AJ209" s="1079"/>
      <c r="AK209" s="1080">
        <v>7.5</v>
      </c>
      <c r="AL209" s="1081"/>
      <c r="AM209" s="801" t="s">
        <v>1572</v>
      </c>
      <c r="AN209" s="802" t="str">
        <f t="shared" si="500"/>
        <v>⑱：日勤Ｃ（7.5ｈ）、</v>
      </c>
      <c r="AO209" s="714" t="str">
        <f t="shared" si="501"/>
        <v>⑱</v>
      </c>
      <c r="AP209" s="803">
        <v>0.57999999999999996</v>
      </c>
      <c r="AQ209" s="803">
        <v>0.5</v>
      </c>
      <c r="AR209" s="804">
        <f t="shared" si="502"/>
        <v>1.08</v>
      </c>
      <c r="AU209" s="817"/>
      <c r="AV209" s="783"/>
      <c r="AW209" s="604"/>
    </row>
    <row r="210" spans="1:49" ht="15.95" customHeight="1">
      <c r="A210" s="611"/>
      <c r="C210" s="611"/>
      <c r="D210" s="611"/>
      <c r="E210" s="818" t="s">
        <v>1647</v>
      </c>
      <c r="F210" s="1082">
        <f t="shared" si="493"/>
        <v>0</v>
      </c>
      <c r="G210" s="1083"/>
      <c r="I210" s="1084">
        <f t="shared" si="494"/>
        <v>0</v>
      </c>
      <c r="J210" s="1084"/>
      <c r="K210" s="1084">
        <f t="shared" si="495"/>
        <v>0</v>
      </c>
      <c r="L210" s="1084"/>
      <c r="M210" s="1085">
        <f t="shared" si="496"/>
        <v>0</v>
      </c>
      <c r="N210" s="1072"/>
      <c r="O210" s="785" t="s">
        <v>1587</v>
      </c>
      <c r="P210" s="1072">
        <f t="shared" si="497"/>
        <v>0</v>
      </c>
      <c r="Q210" s="1073"/>
      <c r="R210" s="611"/>
      <c r="S210" s="1086">
        <f t="shared" si="498"/>
        <v>0</v>
      </c>
      <c r="T210" s="1087"/>
      <c r="U210" s="785" t="s">
        <v>1587</v>
      </c>
      <c r="V210" s="1072">
        <f t="shared" si="499"/>
        <v>0</v>
      </c>
      <c r="W210" s="1073"/>
      <c r="X210" s="611"/>
      <c r="Y210" s="775" t="s">
        <v>1648</v>
      </c>
      <c r="Z210" s="1074"/>
      <c r="AA210" s="1074"/>
      <c r="AB210" s="1074"/>
      <c r="AC210" s="821" t="s">
        <v>1649</v>
      </c>
      <c r="AD210" s="1075" t="s">
        <v>1650</v>
      </c>
      <c r="AE210" s="1076"/>
      <c r="AF210" s="1077" t="s">
        <v>1622</v>
      </c>
      <c r="AG210" s="1078"/>
      <c r="AH210" s="800" t="s">
        <v>1570</v>
      </c>
      <c r="AI210" s="1078" t="s">
        <v>1628</v>
      </c>
      <c r="AJ210" s="1079"/>
      <c r="AK210" s="1080">
        <v>4</v>
      </c>
      <c r="AL210" s="1081"/>
      <c r="AM210" s="801" t="s">
        <v>1572</v>
      </c>
      <c r="AN210" s="802" t="str">
        <f t="shared" si="500"/>
        <v>⑲：午前Ｃ（4ｈ）、</v>
      </c>
      <c r="AO210" s="714" t="str">
        <f t="shared" si="501"/>
        <v>⑲</v>
      </c>
      <c r="AP210" s="803">
        <v>0.25</v>
      </c>
      <c r="AQ210" s="803"/>
      <c r="AR210" s="804">
        <f t="shared" si="502"/>
        <v>0.25</v>
      </c>
      <c r="AU210" s="817"/>
      <c r="AV210" s="783"/>
      <c r="AW210" s="604"/>
    </row>
    <row r="211" spans="1:49" ht="15.95" customHeight="1">
      <c r="A211" s="611"/>
      <c r="C211" s="611"/>
      <c r="D211" s="611"/>
      <c r="E211" s="818" t="s">
        <v>1651</v>
      </c>
      <c r="F211" s="1082">
        <f t="shared" si="493"/>
        <v>0</v>
      </c>
      <c r="G211" s="1083"/>
      <c r="I211" s="1084">
        <f t="shared" si="494"/>
        <v>0</v>
      </c>
      <c r="J211" s="1084"/>
      <c r="K211" s="1084">
        <f t="shared" si="495"/>
        <v>0</v>
      </c>
      <c r="L211" s="1084"/>
      <c r="M211" s="1085">
        <f t="shared" si="496"/>
        <v>0</v>
      </c>
      <c r="N211" s="1072"/>
      <c r="O211" s="785" t="s">
        <v>1587</v>
      </c>
      <c r="P211" s="1072">
        <f t="shared" si="497"/>
        <v>0</v>
      </c>
      <c r="Q211" s="1073"/>
      <c r="R211" s="611"/>
      <c r="S211" s="1086">
        <f t="shared" si="498"/>
        <v>0</v>
      </c>
      <c r="T211" s="1087"/>
      <c r="U211" s="785" t="s">
        <v>1587</v>
      </c>
      <c r="V211" s="1072">
        <f t="shared" si="499"/>
        <v>0</v>
      </c>
      <c r="W211" s="1073"/>
      <c r="X211" s="611"/>
      <c r="Y211" s="775" t="s">
        <v>1652</v>
      </c>
      <c r="Z211" s="1074"/>
      <c r="AA211" s="1074"/>
      <c r="AB211" s="1074"/>
      <c r="AC211" s="821" t="s">
        <v>1653</v>
      </c>
      <c r="AD211" s="1075" t="s">
        <v>1654</v>
      </c>
      <c r="AE211" s="1076"/>
      <c r="AF211" s="1077" t="s">
        <v>1602</v>
      </c>
      <c r="AG211" s="1078"/>
      <c r="AH211" s="800" t="s">
        <v>1570</v>
      </c>
      <c r="AI211" s="1078" t="s">
        <v>1655</v>
      </c>
      <c r="AJ211" s="1079"/>
      <c r="AK211" s="1080">
        <v>4</v>
      </c>
      <c r="AL211" s="1081"/>
      <c r="AM211" s="801" t="s">
        <v>1572</v>
      </c>
      <c r="AN211" s="802" t="str">
        <f t="shared" si="500"/>
        <v>⑳：午前Ｄ（4ｈ）、</v>
      </c>
      <c r="AO211" s="714" t="str">
        <f t="shared" si="501"/>
        <v>⑳</v>
      </c>
      <c r="AP211" s="803">
        <v>2.08</v>
      </c>
      <c r="AQ211" s="803"/>
      <c r="AR211" s="804">
        <f t="shared" si="502"/>
        <v>2.08</v>
      </c>
      <c r="AU211" s="817"/>
      <c r="AV211" s="783"/>
      <c r="AW211" s="604"/>
    </row>
    <row r="212" spans="1:49" ht="15.95" customHeight="1">
      <c r="A212" s="611"/>
      <c r="C212" s="611"/>
      <c r="D212" s="611"/>
      <c r="E212" s="818" t="s">
        <v>1656</v>
      </c>
      <c r="F212" s="1082">
        <f t="shared" si="493"/>
        <v>0</v>
      </c>
      <c r="G212" s="1083"/>
      <c r="I212" s="1084">
        <f t="shared" si="494"/>
        <v>0</v>
      </c>
      <c r="J212" s="1084"/>
      <c r="K212" s="1084">
        <f t="shared" si="495"/>
        <v>0</v>
      </c>
      <c r="L212" s="1084"/>
      <c r="M212" s="1085">
        <f t="shared" si="496"/>
        <v>0</v>
      </c>
      <c r="N212" s="1072"/>
      <c r="O212" s="785" t="s">
        <v>1587</v>
      </c>
      <c r="P212" s="1072">
        <f t="shared" si="497"/>
        <v>0</v>
      </c>
      <c r="Q212" s="1073"/>
      <c r="R212" s="611"/>
      <c r="S212" s="1086">
        <f t="shared" si="498"/>
        <v>0</v>
      </c>
      <c r="T212" s="1087"/>
      <c r="U212" s="785" t="s">
        <v>1587</v>
      </c>
      <c r="V212" s="1072">
        <f t="shared" si="499"/>
        <v>0</v>
      </c>
      <c r="W212" s="1073"/>
      <c r="X212" s="611"/>
      <c r="Y212" s="775" t="s">
        <v>1657</v>
      </c>
      <c r="Z212" s="1074"/>
      <c r="AA212" s="1074"/>
      <c r="AB212" s="1074"/>
      <c r="AC212" s="821" t="s">
        <v>1658</v>
      </c>
      <c r="AD212" s="1075" t="s">
        <v>1659</v>
      </c>
      <c r="AE212" s="1076"/>
      <c r="AF212" s="1077"/>
      <c r="AG212" s="1078"/>
      <c r="AH212" s="800" t="s">
        <v>1570</v>
      </c>
      <c r="AI212" s="1078"/>
      <c r="AJ212" s="1079"/>
      <c r="AK212" s="1080"/>
      <c r="AL212" s="1081"/>
      <c r="AM212" s="801" t="s">
        <v>1572</v>
      </c>
      <c r="AN212" s="802" t="str">
        <f t="shared" si="500"/>
        <v>公：公休（ｈ）、</v>
      </c>
      <c r="AO212" s="714" t="str">
        <f t="shared" si="501"/>
        <v>公</v>
      </c>
      <c r="AP212" s="803"/>
      <c r="AQ212" s="803"/>
      <c r="AR212" s="804">
        <f t="shared" si="502"/>
        <v>0</v>
      </c>
      <c r="AU212" s="817"/>
      <c r="AV212" s="783"/>
      <c r="AW212" s="604"/>
    </row>
    <row r="213" spans="1:49" ht="15.95" customHeight="1">
      <c r="A213" s="611"/>
      <c r="C213" s="611"/>
      <c r="D213" s="611"/>
      <c r="E213" s="818" t="s">
        <v>1660</v>
      </c>
      <c r="F213" s="1082">
        <f t="shared" si="493"/>
        <v>0</v>
      </c>
      <c r="G213" s="1083"/>
      <c r="I213" s="1084">
        <f t="shared" si="494"/>
        <v>0</v>
      </c>
      <c r="J213" s="1084"/>
      <c r="K213" s="1084">
        <f t="shared" si="495"/>
        <v>0</v>
      </c>
      <c r="L213" s="1084"/>
      <c r="M213" s="1085">
        <f t="shared" si="496"/>
        <v>0</v>
      </c>
      <c r="N213" s="1072"/>
      <c r="O213" s="785" t="s">
        <v>1587</v>
      </c>
      <c r="P213" s="1072">
        <f t="shared" si="497"/>
        <v>0</v>
      </c>
      <c r="Q213" s="1073"/>
      <c r="R213" s="611"/>
      <c r="S213" s="1086">
        <f t="shared" si="498"/>
        <v>0</v>
      </c>
      <c r="T213" s="1087"/>
      <c r="U213" s="785" t="s">
        <v>1587</v>
      </c>
      <c r="V213" s="1072">
        <f t="shared" si="499"/>
        <v>0</v>
      </c>
      <c r="W213" s="1073"/>
      <c r="X213" s="611"/>
      <c r="Y213" s="775" t="s">
        <v>1661</v>
      </c>
      <c r="Z213" s="1074"/>
      <c r="AA213" s="1074"/>
      <c r="AB213" s="1074"/>
      <c r="AC213" s="821" t="s">
        <v>1662</v>
      </c>
      <c r="AD213" s="1075" t="s">
        <v>1663</v>
      </c>
      <c r="AE213" s="1076"/>
      <c r="AF213" s="1077"/>
      <c r="AG213" s="1078"/>
      <c r="AH213" s="800" t="s">
        <v>1570</v>
      </c>
      <c r="AI213" s="1078"/>
      <c r="AJ213" s="1079"/>
      <c r="AK213" s="1080"/>
      <c r="AL213" s="1081"/>
      <c r="AM213" s="801" t="s">
        <v>1572</v>
      </c>
      <c r="AN213" s="802" t="str">
        <f t="shared" si="500"/>
        <v>有：有休（ｈ）、</v>
      </c>
      <c r="AO213" s="714" t="str">
        <f t="shared" si="501"/>
        <v>有</v>
      </c>
      <c r="AP213" s="803"/>
      <c r="AQ213" s="803"/>
      <c r="AR213" s="804">
        <f t="shared" si="502"/>
        <v>0</v>
      </c>
      <c r="AU213" s="817"/>
      <c r="AV213" s="783"/>
      <c r="AW213" s="604"/>
    </row>
    <row r="214" spans="1:49" ht="15.95" customHeight="1">
      <c r="A214" s="611"/>
      <c r="C214" s="611"/>
      <c r="D214" s="611"/>
      <c r="E214" s="818" t="s">
        <v>1664</v>
      </c>
      <c r="F214" s="1082">
        <f t="shared" si="493"/>
        <v>0</v>
      </c>
      <c r="G214" s="1083"/>
      <c r="I214" s="1084">
        <f t="shared" si="494"/>
        <v>0</v>
      </c>
      <c r="J214" s="1084"/>
      <c r="K214" s="1084">
        <f t="shared" si="495"/>
        <v>0</v>
      </c>
      <c r="L214" s="1084"/>
      <c r="M214" s="1085">
        <f t="shared" si="496"/>
        <v>0</v>
      </c>
      <c r="N214" s="1072"/>
      <c r="O214" s="785" t="s">
        <v>1587</v>
      </c>
      <c r="P214" s="1072">
        <f t="shared" si="497"/>
        <v>0</v>
      </c>
      <c r="Q214" s="1073"/>
      <c r="R214" s="611"/>
      <c r="S214" s="1086">
        <f t="shared" si="498"/>
        <v>0</v>
      </c>
      <c r="T214" s="1087"/>
      <c r="U214" s="785" t="s">
        <v>1587</v>
      </c>
      <c r="V214" s="1072">
        <f t="shared" si="499"/>
        <v>0</v>
      </c>
      <c r="W214" s="1073"/>
      <c r="X214" s="611"/>
      <c r="Y214" s="775" t="s">
        <v>1665</v>
      </c>
      <c r="Z214" s="1074"/>
      <c r="AA214" s="1074"/>
      <c r="AB214" s="1074"/>
      <c r="AC214" s="821" t="s">
        <v>1666</v>
      </c>
      <c r="AD214" s="1075" t="s">
        <v>1667</v>
      </c>
      <c r="AE214" s="1076"/>
      <c r="AF214" s="1077"/>
      <c r="AG214" s="1078"/>
      <c r="AH214" s="800" t="s">
        <v>1570</v>
      </c>
      <c r="AI214" s="1078"/>
      <c r="AJ214" s="1079"/>
      <c r="AK214" s="1080"/>
      <c r="AL214" s="1081"/>
      <c r="AM214" s="801" t="s">
        <v>1572</v>
      </c>
      <c r="AN214" s="802" t="str">
        <f t="shared" si="500"/>
        <v>欠：欠勤（ｈ）、</v>
      </c>
      <c r="AO214" s="714" t="str">
        <f t="shared" si="501"/>
        <v>欠</v>
      </c>
      <c r="AP214" s="803"/>
      <c r="AQ214" s="803"/>
      <c r="AR214" s="804">
        <f t="shared" si="502"/>
        <v>0</v>
      </c>
      <c r="AU214" s="817"/>
      <c r="AV214" s="783"/>
      <c r="AW214" s="604"/>
    </row>
    <row r="215" spans="1:49" ht="15.95" customHeight="1">
      <c r="A215" s="611"/>
      <c r="C215" s="611"/>
      <c r="D215" s="611"/>
      <c r="E215" s="818"/>
      <c r="F215" s="1082" t="str">
        <f t="shared" si="493"/>
        <v/>
      </c>
      <c r="G215" s="1083"/>
      <c r="I215" s="1084">
        <f t="shared" si="494"/>
        <v>0</v>
      </c>
      <c r="J215" s="1084"/>
      <c r="K215" s="1084">
        <f t="shared" si="495"/>
        <v>0</v>
      </c>
      <c r="L215" s="1084"/>
      <c r="M215" s="1085">
        <f t="shared" si="496"/>
        <v>0</v>
      </c>
      <c r="N215" s="1072"/>
      <c r="O215" s="785" t="s">
        <v>1587</v>
      </c>
      <c r="P215" s="1072">
        <f t="shared" si="497"/>
        <v>0</v>
      </c>
      <c r="Q215" s="1073"/>
      <c r="R215" s="611"/>
      <c r="S215" s="1086">
        <f t="shared" si="498"/>
        <v>0</v>
      </c>
      <c r="T215" s="1087"/>
      <c r="U215" s="785" t="s">
        <v>1587</v>
      </c>
      <c r="V215" s="1072">
        <f t="shared" si="499"/>
        <v>0</v>
      </c>
      <c r="W215" s="1073"/>
      <c r="X215" s="611"/>
      <c r="Y215" s="775" t="s">
        <v>1668</v>
      </c>
      <c r="Z215" s="1074"/>
      <c r="AA215" s="1074"/>
      <c r="AB215" s="1074"/>
      <c r="AC215" s="821" t="s">
        <v>1669</v>
      </c>
      <c r="AD215" s="1075" t="s">
        <v>1670</v>
      </c>
      <c r="AE215" s="1076"/>
      <c r="AF215" s="1077"/>
      <c r="AG215" s="1078"/>
      <c r="AH215" s="800" t="s">
        <v>1570</v>
      </c>
      <c r="AI215" s="1078"/>
      <c r="AJ215" s="1079"/>
      <c r="AK215" s="1080"/>
      <c r="AL215" s="1081"/>
      <c r="AM215" s="801" t="s">
        <v>1572</v>
      </c>
      <c r="AN215" s="802" t="str">
        <f t="shared" si="500"/>
        <v>特：特休（ｈ）、</v>
      </c>
      <c r="AO215" s="714" t="str">
        <f t="shared" si="501"/>
        <v>特</v>
      </c>
      <c r="AP215" s="803"/>
      <c r="AQ215" s="803"/>
      <c r="AR215" s="804">
        <f t="shared" si="502"/>
        <v>0</v>
      </c>
      <c r="AU215" s="817"/>
      <c r="AV215" s="783"/>
      <c r="AW215" s="604"/>
    </row>
    <row r="216" spans="1:49" ht="15.95" customHeight="1">
      <c r="A216" s="611"/>
      <c r="C216" s="611"/>
      <c r="D216" s="611"/>
      <c r="E216" s="818"/>
      <c r="F216" s="1082" t="str">
        <f t="shared" si="493"/>
        <v/>
      </c>
      <c r="G216" s="1083"/>
      <c r="I216" s="1084">
        <f t="shared" si="494"/>
        <v>0</v>
      </c>
      <c r="J216" s="1084"/>
      <c r="K216" s="1084">
        <f t="shared" si="495"/>
        <v>0</v>
      </c>
      <c r="L216" s="1084"/>
      <c r="M216" s="1085">
        <f t="shared" si="496"/>
        <v>0</v>
      </c>
      <c r="N216" s="1072"/>
      <c r="O216" s="785" t="s">
        <v>1587</v>
      </c>
      <c r="P216" s="1072">
        <f t="shared" si="497"/>
        <v>0</v>
      </c>
      <c r="Q216" s="1073"/>
      <c r="R216" s="611"/>
      <c r="S216" s="1086">
        <f t="shared" si="498"/>
        <v>0</v>
      </c>
      <c r="T216" s="1087"/>
      <c r="U216" s="785" t="s">
        <v>1587</v>
      </c>
      <c r="V216" s="1072">
        <f t="shared" si="499"/>
        <v>0</v>
      </c>
      <c r="W216" s="1073"/>
      <c r="X216" s="611"/>
      <c r="Y216" s="775" t="s">
        <v>1671</v>
      </c>
      <c r="Z216" s="1074"/>
      <c r="AA216" s="1074"/>
      <c r="AB216" s="1074"/>
      <c r="AC216" s="821" t="s">
        <v>1672</v>
      </c>
      <c r="AD216" s="1075"/>
      <c r="AE216" s="1076"/>
      <c r="AF216" s="1077"/>
      <c r="AG216" s="1078"/>
      <c r="AH216" s="800" t="s">
        <v>1570</v>
      </c>
      <c r="AI216" s="1078"/>
      <c r="AJ216" s="1079"/>
      <c r="AK216" s="1080"/>
      <c r="AL216" s="1081"/>
      <c r="AM216" s="801" t="s">
        <v>1572</v>
      </c>
      <c r="AN216" s="802" t="str">
        <f t="shared" si="500"/>
        <v>-：（ｈ）、</v>
      </c>
      <c r="AO216" s="714" t="str">
        <f t="shared" si="501"/>
        <v>-</v>
      </c>
      <c r="AP216" s="803"/>
      <c r="AQ216" s="803"/>
      <c r="AR216" s="804">
        <f t="shared" si="502"/>
        <v>0</v>
      </c>
      <c r="AU216" s="817"/>
      <c r="AV216" s="783"/>
      <c r="AW216" s="604"/>
    </row>
    <row r="217" spans="1:49" ht="15.95" customHeight="1">
      <c r="A217" s="611"/>
      <c r="C217" s="611"/>
      <c r="D217" s="611"/>
      <c r="E217" s="818"/>
      <c r="F217" s="1082" t="str">
        <f t="shared" si="493"/>
        <v/>
      </c>
      <c r="G217" s="1083"/>
      <c r="I217" s="1084">
        <f t="shared" si="494"/>
        <v>0</v>
      </c>
      <c r="J217" s="1084"/>
      <c r="K217" s="1084">
        <f t="shared" si="495"/>
        <v>0</v>
      </c>
      <c r="L217" s="1084"/>
      <c r="M217" s="1085">
        <f t="shared" si="496"/>
        <v>0</v>
      </c>
      <c r="N217" s="1072"/>
      <c r="O217" s="785" t="s">
        <v>1587</v>
      </c>
      <c r="P217" s="1072">
        <f t="shared" si="497"/>
        <v>0</v>
      </c>
      <c r="Q217" s="1073"/>
      <c r="R217" s="611"/>
      <c r="S217" s="1086">
        <f t="shared" si="498"/>
        <v>0</v>
      </c>
      <c r="T217" s="1087"/>
      <c r="U217" s="785" t="s">
        <v>1587</v>
      </c>
      <c r="V217" s="1072">
        <f t="shared" si="499"/>
        <v>0</v>
      </c>
      <c r="W217" s="1073"/>
      <c r="X217" s="611"/>
      <c r="Y217" s="775" t="s">
        <v>1673</v>
      </c>
      <c r="Z217" s="1074"/>
      <c r="AA217" s="1074"/>
      <c r="AB217" s="1074"/>
      <c r="AC217" s="821" t="s">
        <v>1672</v>
      </c>
      <c r="AD217" s="1075"/>
      <c r="AE217" s="1076"/>
      <c r="AF217" s="1077"/>
      <c r="AG217" s="1078"/>
      <c r="AH217" s="800" t="s">
        <v>1570</v>
      </c>
      <c r="AI217" s="1078"/>
      <c r="AJ217" s="1079"/>
      <c r="AK217" s="1080"/>
      <c r="AL217" s="1081"/>
      <c r="AM217" s="801" t="s">
        <v>1572</v>
      </c>
      <c r="AN217" s="802" t="str">
        <f t="shared" si="500"/>
        <v>-：（ｈ）、</v>
      </c>
      <c r="AO217" s="714" t="str">
        <f t="shared" si="501"/>
        <v>-</v>
      </c>
      <c r="AP217" s="803"/>
      <c r="AQ217" s="803"/>
      <c r="AR217" s="804">
        <f t="shared" si="502"/>
        <v>0</v>
      </c>
      <c r="AU217" s="817"/>
      <c r="AV217" s="783"/>
      <c r="AW217" s="604"/>
    </row>
    <row r="218" spans="1:49" ht="15.95" customHeight="1">
      <c r="A218" s="611"/>
      <c r="C218" s="611"/>
      <c r="D218" s="611"/>
      <c r="E218" s="818"/>
      <c r="F218" s="1082" t="str">
        <f t="shared" si="493"/>
        <v/>
      </c>
      <c r="G218" s="1083"/>
      <c r="I218" s="1084">
        <f t="shared" si="494"/>
        <v>0</v>
      </c>
      <c r="J218" s="1084"/>
      <c r="K218" s="1084">
        <f t="shared" si="495"/>
        <v>0</v>
      </c>
      <c r="L218" s="1084"/>
      <c r="M218" s="1085">
        <f t="shared" si="496"/>
        <v>0</v>
      </c>
      <c r="N218" s="1072"/>
      <c r="O218" s="785" t="s">
        <v>1587</v>
      </c>
      <c r="P218" s="1072">
        <f t="shared" si="497"/>
        <v>0</v>
      </c>
      <c r="Q218" s="1073"/>
      <c r="R218" s="611"/>
      <c r="S218" s="1086">
        <f t="shared" si="498"/>
        <v>0</v>
      </c>
      <c r="T218" s="1087"/>
      <c r="U218" s="785" t="s">
        <v>1587</v>
      </c>
      <c r="V218" s="1072">
        <f t="shared" si="499"/>
        <v>0</v>
      </c>
      <c r="W218" s="1073"/>
      <c r="X218" s="611"/>
      <c r="Y218" s="775" t="s">
        <v>1674</v>
      </c>
      <c r="Z218" s="1074"/>
      <c r="AA218" s="1074"/>
      <c r="AB218" s="1074"/>
      <c r="AC218" s="821" t="s">
        <v>1672</v>
      </c>
      <c r="AD218" s="1075"/>
      <c r="AE218" s="1076"/>
      <c r="AF218" s="1077"/>
      <c r="AG218" s="1078"/>
      <c r="AH218" s="800" t="s">
        <v>1570</v>
      </c>
      <c r="AI218" s="1078"/>
      <c r="AJ218" s="1079"/>
      <c r="AK218" s="1080"/>
      <c r="AL218" s="1081"/>
      <c r="AM218" s="801" t="s">
        <v>1572</v>
      </c>
      <c r="AN218" s="802" t="str">
        <f t="shared" si="500"/>
        <v>-：（ｈ）、</v>
      </c>
      <c r="AO218" s="714" t="str">
        <f t="shared" si="501"/>
        <v>-</v>
      </c>
      <c r="AP218" s="803"/>
      <c r="AQ218" s="803"/>
      <c r="AR218" s="804">
        <f t="shared" si="502"/>
        <v>0</v>
      </c>
      <c r="AU218" s="817"/>
      <c r="AV218" s="783"/>
      <c r="AW218" s="604"/>
    </row>
    <row r="219" spans="1:49" ht="15.95" customHeight="1">
      <c r="A219" s="611"/>
      <c r="C219" s="611"/>
      <c r="D219" s="611"/>
      <c r="E219" s="818"/>
      <c r="F219" s="1082" t="str">
        <f t="shared" si="493"/>
        <v/>
      </c>
      <c r="G219" s="1083"/>
      <c r="I219" s="1084">
        <f t="shared" si="494"/>
        <v>0</v>
      </c>
      <c r="J219" s="1084"/>
      <c r="K219" s="1084">
        <f t="shared" si="495"/>
        <v>0</v>
      </c>
      <c r="L219" s="1084"/>
      <c r="M219" s="1085">
        <f t="shared" si="496"/>
        <v>0</v>
      </c>
      <c r="N219" s="1072"/>
      <c r="O219" s="785" t="s">
        <v>1587</v>
      </c>
      <c r="P219" s="1072">
        <f t="shared" si="497"/>
        <v>0</v>
      </c>
      <c r="Q219" s="1073"/>
      <c r="R219" s="611"/>
      <c r="S219" s="1086">
        <f t="shared" si="498"/>
        <v>0</v>
      </c>
      <c r="T219" s="1087"/>
      <c r="U219" s="785" t="s">
        <v>1587</v>
      </c>
      <c r="V219" s="1072">
        <f t="shared" si="499"/>
        <v>0</v>
      </c>
      <c r="W219" s="1073"/>
      <c r="X219" s="611"/>
      <c r="Y219" s="775" t="s">
        <v>1675</v>
      </c>
      <c r="Z219" s="1074"/>
      <c r="AA219" s="1074"/>
      <c r="AB219" s="1074"/>
      <c r="AC219" s="821" t="s">
        <v>1672</v>
      </c>
      <c r="AD219" s="1075"/>
      <c r="AE219" s="1076"/>
      <c r="AF219" s="1077"/>
      <c r="AG219" s="1078"/>
      <c r="AH219" s="800" t="s">
        <v>1570</v>
      </c>
      <c r="AI219" s="1078"/>
      <c r="AJ219" s="1079"/>
      <c r="AK219" s="1080"/>
      <c r="AL219" s="1081"/>
      <c r="AM219" s="801" t="s">
        <v>1572</v>
      </c>
      <c r="AN219" s="802" t="str">
        <f t="shared" si="500"/>
        <v>-：（ｈ）、</v>
      </c>
      <c r="AO219" s="714" t="str">
        <f t="shared" si="501"/>
        <v>-</v>
      </c>
      <c r="AP219" s="803"/>
      <c r="AQ219" s="803"/>
      <c r="AR219" s="804">
        <f t="shared" si="502"/>
        <v>0</v>
      </c>
      <c r="AU219" s="817"/>
      <c r="AV219" s="783"/>
      <c r="AW219" s="604"/>
    </row>
    <row r="220" spans="1:49" ht="15.95" customHeight="1">
      <c r="A220" s="611"/>
      <c r="C220" s="611"/>
      <c r="D220" s="611"/>
      <c r="E220" s="823"/>
      <c r="F220" s="1082" t="str">
        <f t="shared" si="493"/>
        <v/>
      </c>
      <c r="G220" s="1083"/>
      <c r="I220" s="1084">
        <f t="shared" si="494"/>
        <v>0</v>
      </c>
      <c r="J220" s="1084"/>
      <c r="K220" s="1084">
        <f t="shared" si="495"/>
        <v>0</v>
      </c>
      <c r="L220" s="1084"/>
      <c r="M220" s="1085">
        <f t="shared" si="496"/>
        <v>0</v>
      </c>
      <c r="N220" s="1072"/>
      <c r="O220" s="785" t="s">
        <v>1587</v>
      </c>
      <c r="P220" s="1072">
        <f t="shared" si="497"/>
        <v>0</v>
      </c>
      <c r="Q220" s="1073"/>
      <c r="R220" s="611"/>
      <c r="S220" s="1086">
        <f t="shared" si="498"/>
        <v>0</v>
      </c>
      <c r="T220" s="1087"/>
      <c r="U220" s="785" t="s">
        <v>1587</v>
      </c>
      <c r="V220" s="1072">
        <f t="shared" si="499"/>
        <v>0</v>
      </c>
      <c r="W220" s="1073"/>
      <c r="X220" s="611"/>
      <c r="Y220" s="775" t="s">
        <v>1676</v>
      </c>
      <c r="Z220" s="1074"/>
      <c r="AA220" s="1074"/>
      <c r="AB220" s="1074"/>
      <c r="AC220" s="821" t="s">
        <v>1672</v>
      </c>
      <c r="AD220" s="1075"/>
      <c r="AE220" s="1076"/>
      <c r="AF220" s="1077"/>
      <c r="AG220" s="1078"/>
      <c r="AH220" s="800" t="s">
        <v>1570</v>
      </c>
      <c r="AI220" s="1078"/>
      <c r="AJ220" s="1079"/>
      <c r="AK220" s="1080"/>
      <c r="AL220" s="1081"/>
      <c r="AM220" s="801" t="s">
        <v>1572</v>
      </c>
      <c r="AN220" s="802" t="str">
        <f t="shared" si="500"/>
        <v>-：（ｈ）、</v>
      </c>
      <c r="AO220" s="714" t="str">
        <f t="shared" si="501"/>
        <v>-</v>
      </c>
      <c r="AP220" s="803"/>
      <c r="AQ220" s="803"/>
      <c r="AR220" s="804">
        <f t="shared" si="502"/>
        <v>0</v>
      </c>
      <c r="AU220" s="817"/>
      <c r="AV220" s="783"/>
      <c r="AW220" s="604"/>
    </row>
    <row r="221" spans="1:49" ht="15.95" customHeight="1">
      <c r="A221" s="611"/>
      <c r="C221" s="611"/>
      <c r="D221" s="611"/>
      <c r="E221" s="824"/>
      <c r="F221" s="1066" t="str">
        <f t="shared" si="493"/>
        <v/>
      </c>
      <c r="G221" s="1067"/>
      <c r="I221" s="1068">
        <f t="shared" si="494"/>
        <v>0</v>
      </c>
      <c r="J221" s="1068"/>
      <c r="K221" s="1068">
        <f t="shared" si="495"/>
        <v>0</v>
      </c>
      <c r="L221" s="1068"/>
      <c r="M221" s="1069">
        <f t="shared" si="496"/>
        <v>0</v>
      </c>
      <c r="N221" s="1056"/>
      <c r="O221" s="808" t="s">
        <v>1587</v>
      </c>
      <c r="P221" s="1056">
        <f t="shared" si="497"/>
        <v>0</v>
      </c>
      <c r="Q221" s="1057"/>
      <c r="R221" s="611"/>
      <c r="S221" s="1070">
        <f t="shared" si="498"/>
        <v>0</v>
      </c>
      <c r="T221" s="1071"/>
      <c r="U221" s="808" t="s">
        <v>1587</v>
      </c>
      <c r="V221" s="1056">
        <f t="shared" si="499"/>
        <v>0</v>
      </c>
      <c r="W221" s="1057"/>
      <c r="X221" s="611"/>
      <c r="Y221" s="775" t="s">
        <v>1677</v>
      </c>
      <c r="Z221" s="1058"/>
      <c r="AA221" s="1058"/>
      <c r="AB221" s="1058"/>
      <c r="AC221" s="825" t="s">
        <v>1672</v>
      </c>
      <c r="AD221" s="1059"/>
      <c r="AE221" s="1060"/>
      <c r="AF221" s="1061"/>
      <c r="AG221" s="1062"/>
      <c r="AH221" s="810" t="s">
        <v>1570</v>
      </c>
      <c r="AI221" s="1062"/>
      <c r="AJ221" s="1063"/>
      <c r="AK221" s="1064"/>
      <c r="AL221" s="1065"/>
      <c r="AM221" s="811" t="s">
        <v>1572</v>
      </c>
      <c r="AN221" s="812" t="str">
        <f t="shared" si="500"/>
        <v>-：（ｈ）、</v>
      </c>
      <c r="AO221" s="714" t="str">
        <f t="shared" si="501"/>
        <v>-</v>
      </c>
      <c r="AP221" s="813"/>
      <c r="AQ221" s="813"/>
      <c r="AR221" s="814">
        <f t="shared" si="502"/>
        <v>0</v>
      </c>
      <c r="AU221" s="817"/>
      <c r="AV221" s="783"/>
      <c r="AW221" s="604"/>
    </row>
    <row r="222" spans="1:49">
      <c r="A222" s="611"/>
      <c r="D222" s="611"/>
      <c r="E222" s="611"/>
      <c r="AF222" s="1055" t="s">
        <v>1678</v>
      </c>
      <c r="AG222" s="1055"/>
      <c r="AH222" s="1055"/>
      <c r="AI222" s="1055"/>
      <c r="AJ222" s="1055"/>
    </row>
    <row r="223" spans="1:49">
      <c r="A223" s="611"/>
      <c r="D223" s="611"/>
      <c r="E223" s="611"/>
      <c r="F223" s="611"/>
      <c r="G223" s="611"/>
      <c r="H223" s="611"/>
      <c r="I223" s="611"/>
      <c r="J223" s="611"/>
      <c r="K223" s="611"/>
      <c r="L223" s="611"/>
      <c r="M223" s="611"/>
      <c r="N223" s="611"/>
      <c r="O223" s="611"/>
      <c r="P223" s="611"/>
      <c r="Q223" s="611"/>
      <c r="R223" s="611"/>
      <c r="S223" s="611"/>
      <c r="T223" s="611"/>
    </row>
    <row r="224" spans="1:49">
      <c r="A224" s="611"/>
      <c r="F224" s="611"/>
      <c r="G224" s="611"/>
      <c r="H224" s="611"/>
      <c r="I224" s="611"/>
      <c r="J224" s="611"/>
      <c r="K224" s="611"/>
      <c r="L224" s="611"/>
      <c r="M224" s="611"/>
      <c r="N224" s="611"/>
      <c r="O224" s="611"/>
      <c r="P224" s="611"/>
      <c r="Q224" s="611"/>
      <c r="R224" s="611"/>
      <c r="S224" s="611"/>
      <c r="T224" s="391"/>
      <c r="U224" s="611"/>
      <c r="V224" s="611"/>
      <c r="W224" s="611"/>
      <c r="X224" s="611"/>
    </row>
    <row r="225" spans="15:15">
      <c r="O225" s="611"/>
    </row>
  </sheetData>
  <mergeCells count="672">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C140:C141"/>
    <mergeCell ref="D140:D141"/>
    <mergeCell ref="E140:E141"/>
    <mergeCell ref="C143:E143"/>
    <mergeCell ref="Y146:AB146"/>
    <mergeCell ref="AD146:AL147"/>
    <mergeCell ref="F147:I147"/>
    <mergeCell ref="L147:O147"/>
    <mergeCell ref="S147:W147"/>
    <mergeCell ref="Y147:AB147"/>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AI176:AM176"/>
    <mergeCell ref="AN176:AO176"/>
    <mergeCell ref="C192:E193"/>
    <mergeCell ref="G192:H192"/>
    <mergeCell ref="I192:J192"/>
    <mergeCell ref="L192:M192"/>
    <mergeCell ref="N192:O192"/>
    <mergeCell ref="Q192:R192"/>
    <mergeCell ref="Z192:AB193"/>
    <mergeCell ref="AC192:AC193"/>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s>
  <phoneticPr fontId="1"/>
  <dataValidations count="3">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xr:uid="{00000000-0002-0000-0700-000000000000}">
      <formula1>$AU$2:$AU$6</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xr:uid="{00000000-0002-0000-0700-000001000000}">
      <formula1>$AC$197:$AC$221</formula1>
    </dataValidation>
    <dataValidation type="list" allowBlank="1" showInputMessage="1" showErrorMessage="1" sqref="C10:C141" xr:uid="{00000000-0002-0000-0700-000002000000}">
      <formula1>$E$197:$E$221</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2" manualBreakCount="2">
    <brk id="43" max="44" man="1"/>
    <brk id="177" max="4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225"/>
  <sheetViews>
    <sheetView view="pageBreakPreview" zoomScale="85" zoomScaleNormal="100" zoomScaleSheetLayoutView="85" workbookViewId="0">
      <selection activeCell="B1" sqref="B1"/>
    </sheetView>
  </sheetViews>
  <sheetFormatPr defaultRowHeight="12"/>
  <cols>
    <col min="1" max="1" width="1.75" style="391" customWidth="1"/>
    <col min="2" max="2" width="3.5" style="612" customWidth="1"/>
    <col min="3" max="3" width="12.875" style="612" customWidth="1"/>
    <col min="4" max="4" width="3.5" style="612" customWidth="1"/>
    <col min="5" max="5" width="12" style="612" customWidth="1"/>
    <col min="6" max="6" width="3.875" style="612" customWidth="1"/>
    <col min="7" max="37" width="3.75" style="612" customWidth="1"/>
    <col min="38" max="38" width="8.375" style="612" customWidth="1"/>
    <col min="39" max="40" width="5.875" style="612" customWidth="1"/>
    <col min="41" max="41" width="2.625" style="612" bestFit="1" customWidth="1"/>
    <col min="42" max="42" width="5.25" style="612" bestFit="1" customWidth="1"/>
    <col min="43" max="43" width="4.875" style="612" bestFit="1" customWidth="1"/>
    <col min="44" max="44" width="5.125" style="612" bestFit="1" customWidth="1"/>
    <col min="45" max="46" width="1.875" style="612" customWidth="1"/>
    <col min="47" max="47" width="3.125" style="612" bestFit="1" customWidth="1"/>
    <col min="48" max="48" width="3.25" style="612" customWidth="1"/>
    <col min="49" max="16384" width="9" style="391"/>
  </cols>
  <sheetData>
    <row r="1" spans="1:48" ht="15" thickBot="1">
      <c r="A1" s="611"/>
      <c r="C1" s="613" t="s">
        <v>1419</v>
      </c>
      <c r="R1" s="368" t="s">
        <v>1420</v>
      </c>
      <c r="AM1" s="389"/>
      <c r="AN1" s="389"/>
      <c r="AO1" s="389"/>
      <c r="AP1" s="389"/>
      <c r="AQ1" s="1004" t="s">
        <v>253</v>
      </c>
      <c r="AR1" s="1004"/>
      <c r="AS1" s="606"/>
    </row>
    <row r="2" spans="1:48" ht="14.25">
      <c r="A2" s="611"/>
      <c r="C2" s="391"/>
      <c r="J2" s="1217" t="s">
        <v>742</v>
      </c>
      <c r="K2" s="1217"/>
      <c r="L2" s="614"/>
      <c r="M2" s="615" t="s">
        <v>256</v>
      </c>
      <c r="N2" s="616"/>
      <c r="O2" s="1218" t="s">
        <v>257</v>
      </c>
      <c r="P2" s="1218"/>
      <c r="Q2" s="391"/>
      <c r="T2" s="40"/>
      <c r="U2" s="40"/>
      <c r="AA2" s="42"/>
      <c r="AB2" s="42"/>
      <c r="AC2" s="42"/>
      <c r="AD2" s="42"/>
      <c r="AE2" s="617"/>
      <c r="AF2" s="617"/>
      <c r="AG2" s="617"/>
      <c r="AH2" s="617"/>
      <c r="AI2" s="617"/>
      <c r="AJ2" s="617"/>
      <c r="AK2" s="617"/>
      <c r="AL2" s="617"/>
      <c r="AM2" s="617"/>
      <c r="AN2" s="617"/>
      <c r="AO2" s="617"/>
      <c r="AP2" s="617"/>
      <c r="AQ2" s="618"/>
      <c r="AR2" s="618"/>
      <c r="AU2" s="619" t="s">
        <v>254</v>
      </c>
      <c r="AV2" s="620">
        <v>1</v>
      </c>
    </row>
    <row r="3" spans="1:48" ht="12.75" customHeight="1" thickBot="1">
      <c r="A3" s="611"/>
      <c r="C3" s="621" t="s">
        <v>1421</v>
      </c>
      <c r="D3" s="622"/>
      <c r="E3" s="391"/>
      <c r="F3" s="623"/>
      <c r="G3" s="391"/>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17"/>
      <c r="AO3" s="617"/>
      <c r="AP3" s="617"/>
      <c r="AQ3" s="618"/>
      <c r="AR3" s="618"/>
      <c r="AU3" s="625" t="s">
        <v>259</v>
      </c>
      <c r="AV3" s="626">
        <v>1</v>
      </c>
    </row>
    <row r="4" spans="1:48" ht="12.75" thickBot="1">
      <c r="A4" s="611"/>
      <c r="C4" s="627">
        <v>43800</v>
      </c>
      <c r="D4" s="622"/>
      <c r="E4" s="1219"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1220"/>
      <c r="G4" s="1220"/>
      <c r="H4" s="1220"/>
      <c r="I4" s="1220"/>
      <c r="J4" s="1220"/>
      <c r="K4" s="1220"/>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1221"/>
      <c r="AL4" s="624"/>
      <c r="AM4" s="624"/>
      <c r="AN4" s="617"/>
      <c r="AO4" s="617"/>
      <c r="AP4" s="617"/>
      <c r="AQ4" s="618"/>
      <c r="AR4" s="618"/>
      <c r="AU4" s="625" t="s">
        <v>261</v>
      </c>
      <c r="AV4" s="626"/>
    </row>
    <row r="5" spans="1:48" s="611" customFormat="1">
      <c r="B5" s="612"/>
      <c r="C5" s="628">
        <f>DAY(EOMONTH(C4,0))</f>
        <v>31</v>
      </c>
      <c r="D5" s="622"/>
      <c r="E5" s="1222"/>
      <c r="F5" s="1223"/>
      <c r="G5" s="1223"/>
      <c r="H5" s="1223"/>
      <c r="I5" s="1223"/>
      <c r="J5" s="1223"/>
      <c r="K5" s="1223"/>
      <c r="L5" s="1223"/>
      <c r="M5" s="1223"/>
      <c r="N5" s="1223"/>
      <c r="O5" s="1223"/>
      <c r="P5" s="1223"/>
      <c r="Q5" s="1223"/>
      <c r="R5" s="1223"/>
      <c r="S5" s="1223"/>
      <c r="T5" s="1223"/>
      <c r="U5" s="1223"/>
      <c r="V5" s="1223"/>
      <c r="W5" s="1223"/>
      <c r="X5" s="1223"/>
      <c r="Y5" s="1223"/>
      <c r="Z5" s="1223"/>
      <c r="AA5" s="1223"/>
      <c r="AB5" s="1223"/>
      <c r="AC5" s="1223"/>
      <c r="AD5" s="1223"/>
      <c r="AE5" s="1223"/>
      <c r="AF5" s="1223"/>
      <c r="AG5" s="1223"/>
      <c r="AH5" s="1223"/>
      <c r="AI5" s="1223"/>
      <c r="AJ5" s="1223"/>
      <c r="AK5" s="1224"/>
      <c r="AL5" s="624"/>
      <c r="AM5" s="624"/>
      <c r="AN5" s="617"/>
      <c r="AO5" s="617"/>
      <c r="AP5" s="617"/>
      <c r="AQ5" s="618"/>
      <c r="AR5" s="618"/>
      <c r="AS5" s="612"/>
      <c r="AT5" s="612"/>
      <c r="AU5" s="625" t="s">
        <v>264</v>
      </c>
      <c r="AV5" s="626"/>
    </row>
    <row r="6" spans="1:48" ht="12.75" thickBot="1">
      <c r="A6" s="611"/>
      <c r="C6" s="629" t="s">
        <v>1422</v>
      </c>
      <c r="T6" s="40"/>
      <c r="U6" s="40"/>
      <c r="AA6" s="42"/>
      <c r="AB6" s="42"/>
      <c r="AC6" s="42"/>
      <c r="AD6" s="42"/>
      <c r="AE6" s="617"/>
      <c r="AF6" s="617"/>
      <c r="AG6" s="617"/>
      <c r="AH6" s="617"/>
      <c r="AI6" s="617"/>
      <c r="AJ6" s="617"/>
      <c r="AK6" s="630" t="s">
        <v>1423</v>
      </c>
      <c r="AL6" s="631">
        <f>N193</f>
        <v>155</v>
      </c>
      <c r="AM6" s="632">
        <f>N192</f>
        <v>38.75</v>
      </c>
      <c r="AN6" s="633"/>
      <c r="AO6" s="633"/>
      <c r="AP6" s="633"/>
      <c r="AQ6" s="618"/>
      <c r="AR6" s="618"/>
      <c r="AU6" s="634"/>
      <c r="AV6" s="635"/>
    </row>
    <row r="7" spans="1:48" ht="15.95" customHeight="1">
      <c r="A7" s="611"/>
      <c r="C7" s="636"/>
      <c r="D7" s="1225" t="s">
        <v>266</v>
      </c>
      <c r="E7" s="636"/>
      <c r="F7" s="637"/>
      <c r="G7" s="1228" t="s">
        <v>314</v>
      </c>
      <c r="H7" s="1123"/>
      <c r="I7" s="1123"/>
      <c r="J7" s="1123"/>
      <c r="K7" s="1123"/>
      <c r="L7" s="1123"/>
      <c r="M7" s="1229"/>
      <c r="N7" s="1228" t="s">
        <v>315</v>
      </c>
      <c r="O7" s="1123"/>
      <c r="P7" s="1123"/>
      <c r="Q7" s="1123"/>
      <c r="R7" s="1123"/>
      <c r="S7" s="1123"/>
      <c r="T7" s="1229"/>
      <c r="U7" s="1228" t="s">
        <v>316</v>
      </c>
      <c r="V7" s="1123"/>
      <c r="W7" s="1123"/>
      <c r="X7" s="1123"/>
      <c r="Y7" s="1123"/>
      <c r="Z7" s="1123"/>
      <c r="AA7" s="1229"/>
      <c r="AB7" s="1228" t="s">
        <v>317</v>
      </c>
      <c r="AC7" s="1123"/>
      <c r="AD7" s="1123"/>
      <c r="AE7" s="1123"/>
      <c r="AF7" s="1123"/>
      <c r="AG7" s="1123"/>
      <c r="AH7" s="1229"/>
      <c r="AI7" s="1123"/>
      <c r="AJ7" s="1123"/>
      <c r="AK7" s="1124"/>
      <c r="AL7" s="1208" t="s">
        <v>1424</v>
      </c>
      <c r="AM7" s="638" t="s">
        <v>269</v>
      </c>
      <c r="AN7" s="1211" t="s">
        <v>1425</v>
      </c>
      <c r="AO7" s="1212"/>
      <c r="AP7" s="1212"/>
      <c r="AQ7" s="1212"/>
      <c r="AR7" s="1213"/>
    </row>
    <row r="8" spans="1:48" ht="15.95" customHeight="1">
      <c r="A8" s="611"/>
      <c r="C8" s="639" t="s">
        <v>271</v>
      </c>
      <c r="D8" s="1226"/>
      <c r="E8" s="639" t="s">
        <v>272</v>
      </c>
      <c r="F8" s="640" t="s">
        <v>1426</v>
      </c>
      <c r="G8" s="641">
        <v>1</v>
      </c>
      <c r="H8" s="642">
        <v>2</v>
      </c>
      <c r="I8" s="642">
        <v>3</v>
      </c>
      <c r="J8" s="642">
        <v>4</v>
      </c>
      <c r="K8" s="642">
        <v>5</v>
      </c>
      <c r="L8" s="642">
        <v>6</v>
      </c>
      <c r="M8" s="643">
        <v>7</v>
      </c>
      <c r="N8" s="641">
        <v>8</v>
      </c>
      <c r="O8" s="642">
        <v>9</v>
      </c>
      <c r="P8" s="642">
        <v>10</v>
      </c>
      <c r="Q8" s="642">
        <v>11</v>
      </c>
      <c r="R8" s="642">
        <v>12</v>
      </c>
      <c r="S8" s="642">
        <v>13</v>
      </c>
      <c r="T8" s="643">
        <v>14</v>
      </c>
      <c r="U8" s="641">
        <v>15</v>
      </c>
      <c r="V8" s="642">
        <v>16</v>
      </c>
      <c r="W8" s="642">
        <v>17</v>
      </c>
      <c r="X8" s="642">
        <v>18</v>
      </c>
      <c r="Y8" s="642">
        <v>19</v>
      </c>
      <c r="Z8" s="642">
        <v>20</v>
      </c>
      <c r="AA8" s="643">
        <v>21</v>
      </c>
      <c r="AB8" s="641">
        <v>22</v>
      </c>
      <c r="AC8" s="642">
        <v>23</v>
      </c>
      <c r="AD8" s="642">
        <v>24</v>
      </c>
      <c r="AE8" s="642">
        <v>25</v>
      </c>
      <c r="AF8" s="642">
        <v>26</v>
      </c>
      <c r="AG8" s="642">
        <v>27</v>
      </c>
      <c r="AH8" s="643">
        <v>28</v>
      </c>
      <c r="AI8" s="644">
        <v>29</v>
      </c>
      <c r="AJ8" s="642">
        <v>30</v>
      </c>
      <c r="AK8" s="642">
        <v>31</v>
      </c>
      <c r="AL8" s="1209"/>
      <c r="AM8" s="639" t="s">
        <v>273</v>
      </c>
      <c r="AN8" s="1214"/>
      <c r="AO8" s="1215"/>
      <c r="AP8" s="1215"/>
      <c r="AQ8" s="1215"/>
      <c r="AR8" s="1216"/>
    </row>
    <row r="9" spans="1:48" ht="15.95" customHeight="1">
      <c r="A9" s="611"/>
      <c r="C9" s="645"/>
      <c r="D9" s="1227"/>
      <c r="E9" s="645"/>
      <c r="F9" s="646" t="s">
        <v>1427</v>
      </c>
      <c r="G9" s="647">
        <f>IF(C4="","",WEEKDAY(C4))</f>
        <v>1</v>
      </c>
      <c r="H9" s="648">
        <f>G9+1</f>
        <v>2</v>
      </c>
      <c r="I9" s="648">
        <f t="shared" ref="I9:AK9" si="0">H9+1</f>
        <v>3</v>
      </c>
      <c r="J9" s="648">
        <f t="shared" si="0"/>
        <v>4</v>
      </c>
      <c r="K9" s="648">
        <f t="shared" si="0"/>
        <v>5</v>
      </c>
      <c r="L9" s="648">
        <f t="shared" si="0"/>
        <v>6</v>
      </c>
      <c r="M9" s="649">
        <f t="shared" si="0"/>
        <v>7</v>
      </c>
      <c r="N9" s="647">
        <f t="shared" si="0"/>
        <v>8</v>
      </c>
      <c r="O9" s="648">
        <f t="shared" si="0"/>
        <v>9</v>
      </c>
      <c r="P9" s="648">
        <f t="shared" si="0"/>
        <v>10</v>
      </c>
      <c r="Q9" s="648">
        <f t="shared" si="0"/>
        <v>11</v>
      </c>
      <c r="R9" s="648">
        <f t="shared" si="0"/>
        <v>12</v>
      </c>
      <c r="S9" s="648">
        <f t="shared" si="0"/>
        <v>13</v>
      </c>
      <c r="T9" s="649">
        <f t="shared" si="0"/>
        <v>14</v>
      </c>
      <c r="U9" s="647">
        <f t="shared" si="0"/>
        <v>15</v>
      </c>
      <c r="V9" s="648">
        <f t="shared" si="0"/>
        <v>16</v>
      </c>
      <c r="W9" s="648">
        <f t="shared" si="0"/>
        <v>17</v>
      </c>
      <c r="X9" s="648">
        <f t="shared" si="0"/>
        <v>18</v>
      </c>
      <c r="Y9" s="648">
        <f t="shared" si="0"/>
        <v>19</v>
      </c>
      <c r="Z9" s="648">
        <f t="shared" si="0"/>
        <v>20</v>
      </c>
      <c r="AA9" s="649">
        <f t="shared" si="0"/>
        <v>21</v>
      </c>
      <c r="AB9" s="647">
        <f t="shared" si="0"/>
        <v>22</v>
      </c>
      <c r="AC9" s="648">
        <f t="shared" si="0"/>
        <v>23</v>
      </c>
      <c r="AD9" s="648">
        <f t="shared" si="0"/>
        <v>24</v>
      </c>
      <c r="AE9" s="648">
        <f t="shared" si="0"/>
        <v>25</v>
      </c>
      <c r="AF9" s="648">
        <f t="shared" si="0"/>
        <v>26</v>
      </c>
      <c r="AG9" s="648">
        <f t="shared" si="0"/>
        <v>27</v>
      </c>
      <c r="AH9" s="649">
        <f t="shared" si="0"/>
        <v>28</v>
      </c>
      <c r="AI9" s="648">
        <f t="shared" si="0"/>
        <v>29</v>
      </c>
      <c r="AJ9" s="648">
        <f t="shared" si="0"/>
        <v>30</v>
      </c>
      <c r="AK9" s="648">
        <f t="shared" si="0"/>
        <v>31</v>
      </c>
      <c r="AL9" s="1210"/>
      <c r="AM9" s="639" t="s">
        <v>276</v>
      </c>
      <c r="AN9" s="646" t="s">
        <v>1428</v>
      </c>
      <c r="AO9" s="650" t="s">
        <v>1429</v>
      </c>
      <c r="AP9" s="651" t="s">
        <v>1430</v>
      </c>
      <c r="AQ9" s="651" t="s">
        <v>1431</v>
      </c>
      <c r="AR9" s="651" t="s">
        <v>1432</v>
      </c>
    </row>
    <row r="10" spans="1:48" ht="15.95" customHeight="1">
      <c r="A10" s="611"/>
      <c r="B10" s="1203" t="s">
        <v>1433</v>
      </c>
      <c r="C10" s="1189" t="s">
        <v>1434</v>
      </c>
      <c r="D10" s="1191" t="s">
        <v>254</v>
      </c>
      <c r="E10" s="1193" t="s">
        <v>1435</v>
      </c>
      <c r="F10" s="652" t="s">
        <v>1436</v>
      </c>
      <c r="G10" s="653" t="s">
        <v>1437</v>
      </c>
      <c r="H10" s="654" t="s">
        <v>1438</v>
      </c>
      <c r="I10" s="431"/>
      <c r="J10" s="431" t="s">
        <v>292</v>
      </c>
      <c r="K10" s="431" t="s">
        <v>292</v>
      </c>
      <c r="L10" s="431" t="s">
        <v>292</v>
      </c>
      <c r="M10" s="655"/>
      <c r="N10" s="653" t="s">
        <v>1437</v>
      </c>
      <c r="O10" s="654" t="s">
        <v>1438</v>
      </c>
      <c r="P10" s="431"/>
      <c r="Q10" s="431" t="s">
        <v>292</v>
      </c>
      <c r="R10" s="431" t="s">
        <v>292</v>
      </c>
      <c r="S10" s="431" t="s">
        <v>292</v>
      </c>
      <c r="T10" s="655"/>
      <c r="U10" s="653" t="s">
        <v>1437</v>
      </c>
      <c r="V10" s="654" t="s">
        <v>1438</v>
      </c>
      <c r="W10" s="431"/>
      <c r="X10" s="431" t="s">
        <v>292</v>
      </c>
      <c r="Y10" s="431" t="s">
        <v>292</v>
      </c>
      <c r="Z10" s="431" t="s">
        <v>292</v>
      </c>
      <c r="AA10" s="655"/>
      <c r="AB10" s="653" t="s">
        <v>1437</v>
      </c>
      <c r="AC10" s="654" t="s">
        <v>1438</v>
      </c>
      <c r="AD10" s="431"/>
      <c r="AE10" s="431" t="s">
        <v>292</v>
      </c>
      <c r="AF10" s="431" t="s">
        <v>292</v>
      </c>
      <c r="AG10" s="431" t="s">
        <v>292</v>
      </c>
      <c r="AH10" s="655"/>
      <c r="AI10" s="656" t="s">
        <v>1437</v>
      </c>
      <c r="AJ10" s="431" t="s">
        <v>1438</v>
      </c>
      <c r="AK10" s="431"/>
      <c r="AL10" s="657">
        <f>SUM(G11:AK11)</f>
        <v>166.75</v>
      </c>
      <c r="AM10" s="658"/>
      <c r="AN10" s="607"/>
      <c r="AO10" s="608"/>
      <c r="AP10" s="659"/>
      <c r="AQ10" s="659"/>
      <c r="AR10" s="659"/>
    </row>
    <row r="11" spans="1:48" ht="15.95" customHeight="1">
      <c r="A11" s="611"/>
      <c r="B11" s="1203"/>
      <c r="C11" s="1204"/>
      <c r="D11" s="1205"/>
      <c r="E11" s="1206"/>
      <c r="F11" s="660" t="s">
        <v>1439</v>
      </c>
      <c r="G11" s="661">
        <f t="shared" ref="G11:AK11" si="1">IF(G10&lt;&gt;"",VLOOKUP(G10,$AC$197:$AL$221,9,FALSE),"")</f>
        <v>7.5</v>
      </c>
      <c r="H11" s="662">
        <f t="shared" si="1"/>
        <v>7.25</v>
      </c>
      <c r="I11" s="662" t="str">
        <f t="shared" si="1"/>
        <v/>
      </c>
      <c r="J11" s="662">
        <f t="shared" si="1"/>
        <v>7.75</v>
      </c>
      <c r="K11" s="662">
        <f t="shared" si="1"/>
        <v>7.75</v>
      </c>
      <c r="L11" s="662">
        <f t="shared" si="1"/>
        <v>7.75</v>
      </c>
      <c r="M11" s="663" t="str">
        <f t="shared" si="1"/>
        <v/>
      </c>
      <c r="N11" s="661">
        <f t="shared" si="1"/>
        <v>7.5</v>
      </c>
      <c r="O11" s="662">
        <f t="shared" si="1"/>
        <v>7.25</v>
      </c>
      <c r="P11" s="662" t="str">
        <f t="shared" si="1"/>
        <v/>
      </c>
      <c r="Q11" s="662">
        <f t="shared" si="1"/>
        <v>7.75</v>
      </c>
      <c r="R11" s="662">
        <f t="shared" si="1"/>
        <v>7.75</v>
      </c>
      <c r="S11" s="662">
        <f t="shared" si="1"/>
        <v>7.75</v>
      </c>
      <c r="T11" s="663" t="str">
        <f t="shared" si="1"/>
        <v/>
      </c>
      <c r="U11" s="661">
        <f t="shared" si="1"/>
        <v>7.5</v>
      </c>
      <c r="V11" s="662">
        <f t="shared" si="1"/>
        <v>7.25</v>
      </c>
      <c r="W11" s="662" t="str">
        <f t="shared" si="1"/>
        <v/>
      </c>
      <c r="X11" s="662">
        <f t="shared" si="1"/>
        <v>7.75</v>
      </c>
      <c r="Y11" s="662">
        <f t="shared" si="1"/>
        <v>7.75</v>
      </c>
      <c r="Z11" s="662">
        <f t="shared" si="1"/>
        <v>7.75</v>
      </c>
      <c r="AA11" s="663" t="str">
        <f t="shared" si="1"/>
        <v/>
      </c>
      <c r="AB11" s="661">
        <f t="shared" si="1"/>
        <v>7.5</v>
      </c>
      <c r="AC11" s="662">
        <f t="shared" si="1"/>
        <v>7.25</v>
      </c>
      <c r="AD11" s="662" t="str">
        <f t="shared" si="1"/>
        <v/>
      </c>
      <c r="AE11" s="662">
        <f t="shared" si="1"/>
        <v>7.75</v>
      </c>
      <c r="AF11" s="662">
        <f t="shared" si="1"/>
        <v>7.75</v>
      </c>
      <c r="AG11" s="662">
        <f t="shared" si="1"/>
        <v>7.75</v>
      </c>
      <c r="AH11" s="663" t="str">
        <f t="shared" si="1"/>
        <v/>
      </c>
      <c r="AI11" s="664">
        <f t="shared" si="1"/>
        <v>7.5</v>
      </c>
      <c r="AJ11" s="662">
        <f t="shared" si="1"/>
        <v>7.25</v>
      </c>
      <c r="AK11" s="662" t="str">
        <f t="shared" si="1"/>
        <v/>
      </c>
      <c r="AL11" s="665">
        <f>SUM(G11:AH11)</f>
        <v>152</v>
      </c>
      <c r="AM11" s="666">
        <f>AL11/4</f>
        <v>38</v>
      </c>
      <c r="AN11" s="667" t="str">
        <f>IF(C10="","",C10)</f>
        <v>看護職員（正）</v>
      </c>
      <c r="AO11" s="668" t="str">
        <f>IF(D10="","",D10)</f>
        <v>A</v>
      </c>
      <c r="AP11" s="669">
        <f>IF(D10&lt;&gt;"",VLOOKUP(D10,$AU$2:$AV$6,2,FALSE),"")</f>
        <v>1</v>
      </c>
      <c r="AQ11" s="666">
        <f>ROUNDDOWN(AL11/$AL$6,2)</f>
        <v>0.98</v>
      </c>
      <c r="AR11" s="666" t="str">
        <f>IF(AP11=1,"",AQ11)</f>
        <v/>
      </c>
    </row>
    <row r="12" spans="1:48" ht="15.95" customHeight="1">
      <c r="A12" s="611"/>
      <c r="B12" s="1203" t="s">
        <v>1440</v>
      </c>
      <c r="C12" s="1189" t="s">
        <v>1434</v>
      </c>
      <c r="D12" s="1191" t="s">
        <v>254</v>
      </c>
      <c r="E12" s="1193"/>
      <c r="F12" s="652" t="s">
        <v>1436</v>
      </c>
      <c r="G12" s="653"/>
      <c r="H12" s="654" t="s">
        <v>1437</v>
      </c>
      <c r="I12" s="431" t="s">
        <v>1438</v>
      </c>
      <c r="J12" s="431"/>
      <c r="K12" s="431" t="s">
        <v>292</v>
      </c>
      <c r="L12" s="431" t="s">
        <v>292</v>
      </c>
      <c r="M12" s="655" t="s">
        <v>292</v>
      </c>
      <c r="N12" s="653"/>
      <c r="O12" s="654" t="s">
        <v>1437</v>
      </c>
      <c r="P12" s="431" t="s">
        <v>1438</v>
      </c>
      <c r="Q12" s="431"/>
      <c r="R12" s="431" t="s">
        <v>292</v>
      </c>
      <c r="S12" s="431" t="s">
        <v>292</v>
      </c>
      <c r="T12" s="655" t="s">
        <v>292</v>
      </c>
      <c r="U12" s="653"/>
      <c r="V12" s="654" t="s">
        <v>1437</v>
      </c>
      <c r="W12" s="431" t="s">
        <v>1438</v>
      </c>
      <c r="X12" s="431"/>
      <c r="Y12" s="431" t="s">
        <v>292</v>
      </c>
      <c r="Z12" s="431" t="s">
        <v>292</v>
      </c>
      <c r="AA12" s="655" t="s">
        <v>292</v>
      </c>
      <c r="AB12" s="653"/>
      <c r="AC12" s="654" t="s">
        <v>1437</v>
      </c>
      <c r="AD12" s="431" t="s">
        <v>1438</v>
      </c>
      <c r="AE12" s="431"/>
      <c r="AF12" s="431" t="s">
        <v>292</v>
      </c>
      <c r="AG12" s="431" t="s">
        <v>292</v>
      </c>
      <c r="AH12" s="655" t="s">
        <v>292</v>
      </c>
      <c r="AI12" s="670"/>
      <c r="AJ12" s="654" t="s">
        <v>1437</v>
      </c>
      <c r="AK12" s="654" t="s">
        <v>1438</v>
      </c>
      <c r="AL12" s="657">
        <f t="shared" ref="AL12" si="2">SUM(G13:AK13)</f>
        <v>166.75</v>
      </c>
      <c r="AM12" s="658"/>
      <c r="AN12" s="607"/>
      <c r="AO12" s="608"/>
      <c r="AP12" s="658"/>
      <c r="AQ12" s="659"/>
      <c r="AR12" s="659"/>
    </row>
    <row r="13" spans="1:48" ht="15.95" customHeight="1">
      <c r="A13" s="611"/>
      <c r="B13" s="1203"/>
      <c r="C13" s="1204"/>
      <c r="D13" s="1205"/>
      <c r="E13" s="1206"/>
      <c r="F13" s="660" t="s">
        <v>1439</v>
      </c>
      <c r="G13" s="661" t="str">
        <f t="shared" ref="G13:AK13" si="3">IF(G12&lt;&gt;"",VLOOKUP(G12,$AC$197:$AL$221,9,FALSE),"")</f>
        <v/>
      </c>
      <c r="H13" s="662">
        <f t="shared" si="3"/>
        <v>7.5</v>
      </c>
      <c r="I13" s="662">
        <f t="shared" si="3"/>
        <v>7.25</v>
      </c>
      <c r="J13" s="662" t="str">
        <f t="shared" si="3"/>
        <v/>
      </c>
      <c r="K13" s="662">
        <f t="shared" si="3"/>
        <v>7.75</v>
      </c>
      <c r="L13" s="662">
        <f t="shared" si="3"/>
        <v>7.75</v>
      </c>
      <c r="M13" s="663">
        <f t="shared" si="3"/>
        <v>7.75</v>
      </c>
      <c r="N13" s="661" t="str">
        <f t="shared" si="3"/>
        <v/>
      </c>
      <c r="O13" s="662">
        <f t="shared" si="3"/>
        <v>7.5</v>
      </c>
      <c r="P13" s="662">
        <f t="shared" si="3"/>
        <v>7.25</v>
      </c>
      <c r="Q13" s="662" t="str">
        <f t="shared" si="3"/>
        <v/>
      </c>
      <c r="R13" s="662">
        <f t="shared" si="3"/>
        <v>7.75</v>
      </c>
      <c r="S13" s="662">
        <f t="shared" si="3"/>
        <v>7.75</v>
      </c>
      <c r="T13" s="663">
        <f t="shared" si="3"/>
        <v>7.75</v>
      </c>
      <c r="U13" s="661" t="str">
        <f t="shared" si="3"/>
        <v/>
      </c>
      <c r="V13" s="662">
        <f t="shared" si="3"/>
        <v>7.5</v>
      </c>
      <c r="W13" s="662">
        <f t="shared" si="3"/>
        <v>7.25</v>
      </c>
      <c r="X13" s="662" t="str">
        <f t="shared" si="3"/>
        <v/>
      </c>
      <c r="Y13" s="662">
        <f t="shared" si="3"/>
        <v>7.75</v>
      </c>
      <c r="Z13" s="662">
        <f t="shared" si="3"/>
        <v>7.75</v>
      </c>
      <c r="AA13" s="663">
        <f t="shared" si="3"/>
        <v>7.75</v>
      </c>
      <c r="AB13" s="661" t="str">
        <f t="shared" si="3"/>
        <v/>
      </c>
      <c r="AC13" s="662">
        <f t="shared" si="3"/>
        <v>7.5</v>
      </c>
      <c r="AD13" s="662">
        <f t="shared" si="3"/>
        <v>7.25</v>
      </c>
      <c r="AE13" s="662" t="str">
        <f t="shared" si="3"/>
        <v/>
      </c>
      <c r="AF13" s="662">
        <f t="shared" si="3"/>
        <v>7.75</v>
      </c>
      <c r="AG13" s="662">
        <f t="shared" si="3"/>
        <v>7.75</v>
      </c>
      <c r="AH13" s="663">
        <f t="shared" si="3"/>
        <v>7.75</v>
      </c>
      <c r="AI13" s="664" t="str">
        <f t="shared" si="3"/>
        <v/>
      </c>
      <c r="AJ13" s="662">
        <f t="shared" si="3"/>
        <v>7.5</v>
      </c>
      <c r="AK13" s="662">
        <f t="shared" si="3"/>
        <v>7.25</v>
      </c>
      <c r="AL13" s="665">
        <f t="shared" ref="AL13" si="4">SUM(G13:AH13)</f>
        <v>152</v>
      </c>
      <c r="AM13" s="666">
        <f t="shared" ref="AM13" si="5">AL13/4</f>
        <v>38</v>
      </c>
      <c r="AN13" s="667" t="str">
        <f t="shared" ref="AN13:AO13" si="6">IF(C12="","",C12)</f>
        <v>看護職員（正）</v>
      </c>
      <c r="AO13" s="668" t="str">
        <f t="shared" si="6"/>
        <v>A</v>
      </c>
      <c r="AP13" s="669">
        <f>IF(D12&lt;&gt;"",VLOOKUP(D12,$AU$2:$AV$6,2,FALSE),"")</f>
        <v>1</v>
      </c>
      <c r="AQ13" s="666">
        <f t="shared" ref="AQ13" si="7">ROUNDDOWN(AL13/$AL$6,2)</f>
        <v>0.98</v>
      </c>
      <c r="AR13" s="666" t="str">
        <f t="shared" ref="AR13" si="8">IF(AP13=1,"",AQ13)</f>
        <v/>
      </c>
    </row>
    <row r="14" spans="1:48" ht="15.95" customHeight="1">
      <c r="A14" s="611"/>
      <c r="B14" s="1203" t="s">
        <v>1441</v>
      </c>
      <c r="C14" s="1189" t="s">
        <v>1442</v>
      </c>
      <c r="D14" s="1191" t="s">
        <v>254</v>
      </c>
      <c r="E14" s="1193"/>
      <c r="F14" s="652" t="s">
        <v>1436</v>
      </c>
      <c r="G14" s="653"/>
      <c r="H14" s="654"/>
      <c r="I14" s="431" t="s">
        <v>1437</v>
      </c>
      <c r="J14" s="431" t="s">
        <v>1438</v>
      </c>
      <c r="K14" s="431"/>
      <c r="L14" s="431" t="s">
        <v>292</v>
      </c>
      <c r="M14" s="655" t="s">
        <v>292</v>
      </c>
      <c r="N14" s="653" t="s">
        <v>292</v>
      </c>
      <c r="O14" s="654"/>
      <c r="P14" s="431" t="s">
        <v>1437</v>
      </c>
      <c r="Q14" s="431" t="s">
        <v>1438</v>
      </c>
      <c r="R14" s="431"/>
      <c r="S14" s="431" t="s">
        <v>292</v>
      </c>
      <c r="T14" s="655" t="s">
        <v>292</v>
      </c>
      <c r="U14" s="653" t="s">
        <v>292</v>
      </c>
      <c r="V14" s="654"/>
      <c r="W14" s="431" t="s">
        <v>1437</v>
      </c>
      <c r="X14" s="431" t="s">
        <v>1438</v>
      </c>
      <c r="Y14" s="431"/>
      <c r="Z14" s="431" t="s">
        <v>292</v>
      </c>
      <c r="AA14" s="655" t="s">
        <v>292</v>
      </c>
      <c r="AB14" s="653" t="s">
        <v>292</v>
      </c>
      <c r="AC14" s="654"/>
      <c r="AD14" s="431" t="s">
        <v>1437</v>
      </c>
      <c r="AE14" s="431" t="s">
        <v>1438</v>
      </c>
      <c r="AF14" s="431"/>
      <c r="AG14" s="431" t="s">
        <v>292</v>
      </c>
      <c r="AH14" s="655" t="s">
        <v>292</v>
      </c>
      <c r="AI14" s="670" t="s">
        <v>292</v>
      </c>
      <c r="AJ14" s="654"/>
      <c r="AK14" s="654" t="s">
        <v>1437</v>
      </c>
      <c r="AL14" s="657">
        <f t="shared" ref="AL14" si="9">SUM(G15:AK15)</f>
        <v>159.5</v>
      </c>
      <c r="AM14" s="658"/>
      <c r="AN14" s="607"/>
      <c r="AO14" s="608"/>
      <c r="AP14" s="658"/>
      <c r="AQ14" s="659"/>
      <c r="AR14" s="659"/>
    </row>
    <row r="15" spans="1:48" ht="15.95" customHeight="1">
      <c r="A15" s="611"/>
      <c r="B15" s="1203"/>
      <c r="C15" s="1204"/>
      <c r="D15" s="1205"/>
      <c r="E15" s="1206"/>
      <c r="F15" s="660" t="s">
        <v>1439</v>
      </c>
      <c r="G15" s="661" t="str">
        <f t="shared" ref="G15:AK15" si="10">IF(G14&lt;&gt;"",VLOOKUP(G14,$AC$197:$AL$221,9,FALSE),"")</f>
        <v/>
      </c>
      <c r="H15" s="662" t="str">
        <f t="shared" si="10"/>
        <v/>
      </c>
      <c r="I15" s="662">
        <f t="shared" si="10"/>
        <v>7.5</v>
      </c>
      <c r="J15" s="662">
        <f t="shared" si="10"/>
        <v>7.25</v>
      </c>
      <c r="K15" s="662" t="str">
        <f t="shared" si="10"/>
        <v/>
      </c>
      <c r="L15" s="662">
        <f t="shared" si="10"/>
        <v>7.75</v>
      </c>
      <c r="M15" s="663">
        <f t="shared" si="10"/>
        <v>7.75</v>
      </c>
      <c r="N15" s="661">
        <f t="shared" si="10"/>
        <v>7.75</v>
      </c>
      <c r="O15" s="662" t="str">
        <f t="shared" si="10"/>
        <v/>
      </c>
      <c r="P15" s="662">
        <f t="shared" si="10"/>
        <v>7.5</v>
      </c>
      <c r="Q15" s="662">
        <f t="shared" si="10"/>
        <v>7.25</v>
      </c>
      <c r="R15" s="662" t="str">
        <f t="shared" si="10"/>
        <v/>
      </c>
      <c r="S15" s="662">
        <f t="shared" si="10"/>
        <v>7.75</v>
      </c>
      <c r="T15" s="663">
        <f t="shared" si="10"/>
        <v>7.75</v>
      </c>
      <c r="U15" s="661">
        <f t="shared" si="10"/>
        <v>7.75</v>
      </c>
      <c r="V15" s="662" t="str">
        <f t="shared" si="10"/>
        <v/>
      </c>
      <c r="W15" s="662">
        <f t="shared" si="10"/>
        <v>7.5</v>
      </c>
      <c r="X15" s="662">
        <f t="shared" si="10"/>
        <v>7.25</v>
      </c>
      <c r="Y15" s="662" t="str">
        <f t="shared" si="10"/>
        <v/>
      </c>
      <c r="Z15" s="662">
        <f t="shared" si="10"/>
        <v>7.75</v>
      </c>
      <c r="AA15" s="663">
        <f t="shared" si="10"/>
        <v>7.75</v>
      </c>
      <c r="AB15" s="661">
        <f t="shared" si="10"/>
        <v>7.75</v>
      </c>
      <c r="AC15" s="662" t="str">
        <f t="shared" si="10"/>
        <v/>
      </c>
      <c r="AD15" s="662">
        <f t="shared" si="10"/>
        <v>7.5</v>
      </c>
      <c r="AE15" s="662">
        <f t="shared" si="10"/>
        <v>7.25</v>
      </c>
      <c r="AF15" s="662" t="str">
        <f t="shared" si="10"/>
        <v/>
      </c>
      <c r="AG15" s="662">
        <f t="shared" si="10"/>
        <v>7.75</v>
      </c>
      <c r="AH15" s="663">
        <f t="shared" si="10"/>
        <v>7.75</v>
      </c>
      <c r="AI15" s="664">
        <f t="shared" si="10"/>
        <v>7.75</v>
      </c>
      <c r="AJ15" s="662" t="str">
        <f t="shared" si="10"/>
        <v/>
      </c>
      <c r="AK15" s="662">
        <f t="shared" si="10"/>
        <v>7.5</v>
      </c>
      <c r="AL15" s="665">
        <f t="shared" ref="AL15" si="11">SUM(G15:AH15)</f>
        <v>144.25</v>
      </c>
      <c r="AM15" s="666">
        <f t="shared" ref="AM15" si="12">AL15/4</f>
        <v>36.0625</v>
      </c>
      <c r="AN15" s="667" t="str">
        <f t="shared" ref="AN15:AO15" si="13">IF(C14="","",C14)</f>
        <v>看護職員（准）</v>
      </c>
      <c r="AO15" s="668" t="str">
        <f t="shared" si="13"/>
        <v>A</v>
      </c>
      <c r="AP15" s="669">
        <f>IF(D14&lt;&gt;"",VLOOKUP(D14,$AU$2:$AV$6,2,FALSE),"")</f>
        <v>1</v>
      </c>
      <c r="AQ15" s="666">
        <f t="shared" ref="AQ15" si="14">ROUNDDOWN(AL15/$AL$6,2)</f>
        <v>0.93</v>
      </c>
      <c r="AR15" s="666" t="str">
        <f t="shared" ref="AR15" si="15">IF(AP15=1,"",AQ15)</f>
        <v/>
      </c>
    </row>
    <row r="16" spans="1:48" ht="15.95" customHeight="1">
      <c r="A16" s="611"/>
      <c r="B16" s="1203" t="s">
        <v>1443</v>
      </c>
      <c r="C16" s="1189" t="s">
        <v>1434</v>
      </c>
      <c r="D16" s="1191" t="s">
        <v>261</v>
      </c>
      <c r="E16" s="1193"/>
      <c r="F16" s="652" t="s">
        <v>1436</v>
      </c>
      <c r="G16" s="653"/>
      <c r="H16" s="654"/>
      <c r="I16" s="431"/>
      <c r="J16" s="431" t="s">
        <v>1437</v>
      </c>
      <c r="K16" s="431" t="s">
        <v>1438</v>
      </c>
      <c r="L16" s="431"/>
      <c r="M16" s="655" t="s">
        <v>292</v>
      </c>
      <c r="N16" s="653" t="s">
        <v>292</v>
      </c>
      <c r="O16" s="654" t="s">
        <v>292</v>
      </c>
      <c r="P16" s="431"/>
      <c r="Q16" s="431" t="s">
        <v>1437</v>
      </c>
      <c r="R16" s="431" t="s">
        <v>1438</v>
      </c>
      <c r="S16" s="431"/>
      <c r="T16" s="655" t="s">
        <v>292</v>
      </c>
      <c r="U16" s="653" t="s">
        <v>292</v>
      </c>
      <c r="V16" s="654" t="s">
        <v>292</v>
      </c>
      <c r="W16" s="431"/>
      <c r="X16" s="431" t="s">
        <v>1437</v>
      </c>
      <c r="Y16" s="431" t="s">
        <v>1438</v>
      </c>
      <c r="Z16" s="431"/>
      <c r="AA16" s="655" t="s">
        <v>292</v>
      </c>
      <c r="AB16" s="653" t="s">
        <v>292</v>
      </c>
      <c r="AC16" s="654" t="s">
        <v>292</v>
      </c>
      <c r="AD16" s="431"/>
      <c r="AE16" s="431" t="s">
        <v>1437</v>
      </c>
      <c r="AF16" s="431" t="s">
        <v>1438</v>
      </c>
      <c r="AG16" s="431"/>
      <c r="AH16" s="655" t="s">
        <v>292</v>
      </c>
      <c r="AI16" s="670" t="s">
        <v>292</v>
      </c>
      <c r="AJ16" s="654" t="s">
        <v>292</v>
      </c>
      <c r="AK16" s="654"/>
      <c r="AL16" s="657">
        <f t="shared" ref="AL16" si="16">SUM(G17:AK17)</f>
        <v>152</v>
      </c>
      <c r="AM16" s="658"/>
      <c r="AN16" s="607"/>
      <c r="AO16" s="608"/>
      <c r="AP16" s="658"/>
      <c r="AQ16" s="659"/>
      <c r="AR16" s="659"/>
    </row>
    <row r="17" spans="1:44" ht="15.95" customHeight="1">
      <c r="A17" s="611"/>
      <c r="B17" s="1203"/>
      <c r="C17" s="1204"/>
      <c r="D17" s="1205"/>
      <c r="E17" s="1206"/>
      <c r="F17" s="660" t="s">
        <v>1439</v>
      </c>
      <c r="G17" s="661" t="str">
        <f t="shared" ref="G17:AK17" si="17">IF(G16&lt;&gt;"",VLOOKUP(G16,$AC$197:$AL$221,9,FALSE),"")</f>
        <v/>
      </c>
      <c r="H17" s="662" t="str">
        <f t="shared" si="17"/>
        <v/>
      </c>
      <c r="I17" s="662" t="str">
        <f t="shared" si="17"/>
        <v/>
      </c>
      <c r="J17" s="662">
        <f t="shared" si="17"/>
        <v>7.5</v>
      </c>
      <c r="K17" s="662">
        <f t="shared" si="17"/>
        <v>7.25</v>
      </c>
      <c r="L17" s="662" t="str">
        <f t="shared" si="17"/>
        <v/>
      </c>
      <c r="M17" s="663">
        <f t="shared" si="17"/>
        <v>7.75</v>
      </c>
      <c r="N17" s="661">
        <f t="shared" si="17"/>
        <v>7.75</v>
      </c>
      <c r="O17" s="662">
        <f t="shared" si="17"/>
        <v>7.75</v>
      </c>
      <c r="P17" s="662" t="str">
        <f t="shared" si="17"/>
        <v/>
      </c>
      <c r="Q17" s="662">
        <f t="shared" si="17"/>
        <v>7.5</v>
      </c>
      <c r="R17" s="662">
        <f t="shared" si="17"/>
        <v>7.25</v>
      </c>
      <c r="S17" s="662" t="str">
        <f t="shared" si="17"/>
        <v/>
      </c>
      <c r="T17" s="663">
        <f t="shared" si="17"/>
        <v>7.75</v>
      </c>
      <c r="U17" s="661">
        <f t="shared" si="17"/>
        <v>7.75</v>
      </c>
      <c r="V17" s="662">
        <f t="shared" si="17"/>
        <v>7.75</v>
      </c>
      <c r="W17" s="662" t="str">
        <f t="shared" si="17"/>
        <v/>
      </c>
      <c r="X17" s="662">
        <f t="shared" si="17"/>
        <v>7.5</v>
      </c>
      <c r="Y17" s="662">
        <f t="shared" si="17"/>
        <v>7.25</v>
      </c>
      <c r="Z17" s="662" t="str">
        <f t="shared" si="17"/>
        <v/>
      </c>
      <c r="AA17" s="663">
        <f t="shared" si="17"/>
        <v>7.75</v>
      </c>
      <c r="AB17" s="661">
        <f t="shared" si="17"/>
        <v>7.75</v>
      </c>
      <c r="AC17" s="662">
        <f t="shared" si="17"/>
        <v>7.75</v>
      </c>
      <c r="AD17" s="662" t="str">
        <f t="shared" si="17"/>
        <v/>
      </c>
      <c r="AE17" s="662">
        <f t="shared" si="17"/>
        <v>7.5</v>
      </c>
      <c r="AF17" s="662">
        <f t="shared" si="17"/>
        <v>7.25</v>
      </c>
      <c r="AG17" s="662" t="str">
        <f t="shared" si="17"/>
        <v/>
      </c>
      <c r="AH17" s="663">
        <f t="shared" si="17"/>
        <v>7.75</v>
      </c>
      <c r="AI17" s="664">
        <f t="shared" si="17"/>
        <v>7.75</v>
      </c>
      <c r="AJ17" s="662">
        <f t="shared" si="17"/>
        <v>7.75</v>
      </c>
      <c r="AK17" s="662" t="str">
        <f t="shared" si="17"/>
        <v/>
      </c>
      <c r="AL17" s="665">
        <f t="shared" ref="AL17" si="18">SUM(G17:AH17)</f>
        <v>136.5</v>
      </c>
      <c r="AM17" s="666">
        <f t="shared" ref="AM17" si="19">AL17/4</f>
        <v>34.125</v>
      </c>
      <c r="AN17" s="667" t="str">
        <f t="shared" ref="AN17:AO17" si="20">IF(C16="","",C16)</f>
        <v>看護職員（正）</v>
      </c>
      <c r="AO17" s="668" t="str">
        <f t="shared" si="20"/>
        <v>Ｃ</v>
      </c>
      <c r="AP17" s="669">
        <f>IF(D16&lt;&gt;"",VLOOKUP(D16,$AU$2:$AV$6,2,FALSE),"")</f>
        <v>0</v>
      </c>
      <c r="AQ17" s="666">
        <f t="shared" ref="AQ17" si="21">ROUNDDOWN(AL17/$AL$6,2)</f>
        <v>0.88</v>
      </c>
      <c r="AR17" s="666">
        <f t="shared" ref="AR17" si="22">IF(AP17=1,"",AQ17)</f>
        <v>0.88</v>
      </c>
    </row>
    <row r="18" spans="1:44" ht="15.95" customHeight="1">
      <c r="A18" s="611"/>
      <c r="B18" s="1203" t="s">
        <v>1444</v>
      </c>
      <c r="C18" s="1189"/>
      <c r="D18" s="1191"/>
      <c r="E18" s="1193"/>
      <c r="F18" s="652" t="s">
        <v>1436</v>
      </c>
      <c r="G18" s="653"/>
      <c r="H18" s="654"/>
      <c r="I18" s="431"/>
      <c r="J18" s="431"/>
      <c r="K18" s="431" t="s">
        <v>1437</v>
      </c>
      <c r="L18" s="431" t="s">
        <v>1438</v>
      </c>
      <c r="M18" s="655"/>
      <c r="N18" s="653" t="s">
        <v>292</v>
      </c>
      <c r="O18" s="654" t="s">
        <v>292</v>
      </c>
      <c r="P18" s="431" t="s">
        <v>292</v>
      </c>
      <c r="Q18" s="431"/>
      <c r="R18" s="431" t="s">
        <v>1437</v>
      </c>
      <c r="S18" s="431" t="s">
        <v>1438</v>
      </c>
      <c r="T18" s="655"/>
      <c r="U18" s="653" t="s">
        <v>292</v>
      </c>
      <c r="V18" s="654" t="s">
        <v>292</v>
      </c>
      <c r="W18" s="431" t="s">
        <v>292</v>
      </c>
      <c r="X18" s="431"/>
      <c r="Y18" s="431" t="s">
        <v>1437</v>
      </c>
      <c r="Z18" s="431" t="s">
        <v>1438</v>
      </c>
      <c r="AA18" s="655"/>
      <c r="AB18" s="653" t="s">
        <v>292</v>
      </c>
      <c r="AC18" s="654" t="s">
        <v>292</v>
      </c>
      <c r="AD18" s="431" t="s">
        <v>292</v>
      </c>
      <c r="AE18" s="431"/>
      <c r="AF18" s="431" t="s">
        <v>1437</v>
      </c>
      <c r="AG18" s="431" t="s">
        <v>1438</v>
      </c>
      <c r="AH18" s="655"/>
      <c r="AI18" s="656" t="s">
        <v>292</v>
      </c>
      <c r="AJ18" s="431" t="s">
        <v>292</v>
      </c>
      <c r="AK18" s="431" t="s">
        <v>292</v>
      </c>
      <c r="AL18" s="657">
        <f t="shared" ref="AL18" si="23">SUM(G19:AK19)</f>
        <v>152</v>
      </c>
      <c r="AM18" s="658"/>
      <c r="AN18" s="607"/>
      <c r="AO18" s="608"/>
      <c r="AP18" s="658"/>
      <c r="AQ18" s="659"/>
      <c r="AR18" s="659"/>
    </row>
    <row r="19" spans="1:44" ht="15.95" customHeight="1">
      <c r="A19" s="611"/>
      <c r="B19" s="1203"/>
      <c r="C19" s="1204"/>
      <c r="D19" s="1205"/>
      <c r="E19" s="1206"/>
      <c r="F19" s="660" t="s">
        <v>1439</v>
      </c>
      <c r="G19" s="661" t="str">
        <f t="shared" ref="G19:AK19" si="24">IF(G18&lt;&gt;"",VLOOKUP(G18,$AC$197:$AL$221,9,FALSE),"")</f>
        <v/>
      </c>
      <c r="H19" s="662" t="str">
        <f t="shared" si="24"/>
        <v/>
      </c>
      <c r="I19" s="662" t="str">
        <f t="shared" si="24"/>
        <v/>
      </c>
      <c r="J19" s="662" t="str">
        <f t="shared" si="24"/>
        <v/>
      </c>
      <c r="K19" s="662">
        <f t="shared" si="24"/>
        <v>7.5</v>
      </c>
      <c r="L19" s="662">
        <f t="shared" si="24"/>
        <v>7.25</v>
      </c>
      <c r="M19" s="663" t="str">
        <f t="shared" si="24"/>
        <v/>
      </c>
      <c r="N19" s="661">
        <f t="shared" si="24"/>
        <v>7.75</v>
      </c>
      <c r="O19" s="662">
        <f t="shared" si="24"/>
        <v>7.75</v>
      </c>
      <c r="P19" s="662">
        <f t="shared" si="24"/>
        <v>7.75</v>
      </c>
      <c r="Q19" s="662" t="str">
        <f t="shared" si="24"/>
        <v/>
      </c>
      <c r="R19" s="662">
        <f t="shared" si="24"/>
        <v>7.5</v>
      </c>
      <c r="S19" s="662">
        <f t="shared" si="24"/>
        <v>7.25</v>
      </c>
      <c r="T19" s="663" t="str">
        <f t="shared" si="24"/>
        <v/>
      </c>
      <c r="U19" s="661">
        <f t="shared" si="24"/>
        <v>7.75</v>
      </c>
      <c r="V19" s="662">
        <f t="shared" si="24"/>
        <v>7.75</v>
      </c>
      <c r="W19" s="662">
        <f t="shared" si="24"/>
        <v>7.75</v>
      </c>
      <c r="X19" s="662" t="str">
        <f t="shared" si="24"/>
        <v/>
      </c>
      <c r="Y19" s="662">
        <f t="shared" si="24"/>
        <v>7.5</v>
      </c>
      <c r="Z19" s="662">
        <f t="shared" si="24"/>
        <v>7.25</v>
      </c>
      <c r="AA19" s="663" t="str">
        <f t="shared" si="24"/>
        <v/>
      </c>
      <c r="AB19" s="661">
        <f t="shared" si="24"/>
        <v>7.75</v>
      </c>
      <c r="AC19" s="662">
        <f t="shared" si="24"/>
        <v>7.75</v>
      </c>
      <c r="AD19" s="662">
        <f t="shared" si="24"/>
        <v>7.75</v>
      </c>
      <c r="AE19" s="662" t="str">
        <f t="shared" si="24"/>
        <v/>
      </c>
      <c r="AF19" s="662">
        <f t="shared" si="24"/>
        <v>7.5</v>
      </c>
      <c r="AG19" s="662">
        <f t="shared" si="24"/>
        <v>7.25</v>
      </c>
      <c r="AH19" s="663" t="str">
        <f t="shared" si="24"/>
        <v/>
      </c>
      <c r="AI19" s="664">
        <f t="shared" si="24"/>
        <v>7.75</v>
      </c>
      <c r="AJ19" s="662">
        <f t="shared" si="24"/>
        <v>7.75</v>
      </c>
      <c r="AK19" s="662">
        <f t="shared" si="24"/>
        <v>7.75</v>
      </c>
      <c r="AL19" s="665">
        <f t="shared" ref="AL19" si="25">SUM(G19:AH19)</f>
        <v>128.75</v>
      </c>
      <c r="AM19" s="666">
        <f t="shared" ref="AM19" si="26">AL19/4</f>
        <v>32.1875</v>
      </c>
      <c r="AN19" s="667" t="str">
        <f t="shared" ref="AN19:AO19" si="27">IF(C18="","",C18)</f>
        <v/>
      </c>
      <c r="AO19" s="668" t="str">
        <f t="shared" si="27"/>
        <v/>
      </c>
      <c r="AP19" s="669" t="str">
        <f>IF(D18&lt;&gt;"",VLOOKUP(D18,$AU$2:$AV$6,2,FALSE),"")</f>
        <v/>
      </c>
      <c r="AQ19" s="666">
        <f t="shared" ref="AQ19" si="28">ROUNDDOWN(AL19/$AL$6,2)</f>
        <v>0.83</v>
      </c>
      <c r="AR19" s="666">
        <f t="shared" ref="AR19" si="29">IF(AP19=1,"",AQ19)</f>
        <v>0.83</v>
      </c>
    </row>
    <row r="20" spans="1:44" ht="15.95" customHeight="1">
      <c r="A20" s="611"/>
      <c r="B20" s="1203" t="s">
        <v>1445</v>
      </c>
      <c r="C20" s="1189"/>
      <c r="D20" s="1191"/>
      <c r="E20" s="1193"/>
      <c r="F20" s="652" t="s">
        <v>1436</v>
      </c>
      <c r="G20" s="653"/>
      <c r="H20" s="654"/>
      <c r="I20" s="431"/>
      <c r="J20" s="431"/>
      <c r="K20" s="431"/>
      <c r="L20" s="431" t="s">
        <v>1437</v>
      </c>
      <c r="M20" s="655" t="s">
        <v>1438</v>
      </c>
      <c r="N20" s="653"/>
      <c r="O20" s="654" t="s">
        <v>292</v>
      </c>
      <c r="P20" s="431" t="s">
        <v>292</v>
      </c>
      <c r="Q20" s="431" t="s">
        <v>292</v>
      </c>
      <c r="R20" s="431"/>
      <c r="S20" s="431" t="s">
        <v>1437</v>
      </c>
      <c r="T20" s="655" t="s">
        <v>1438</v>
      </c>
      <c r="U20" s="653"/>
      <c r="V20" s="654" t="s">
        <v>292</v>
      </c>
      <c r="W20" s="431" t="s">
        <v>292</v>
      </c>
      <c r="X20" s="431" t="s">
        <v>292</v>
      </c>
      <c r="Y20" s="431"/>
      <c r="Z20" s="431" t="s">
        <v>1437</v>
      </c>
      <c r="AA20" s="655" t="s">
        <v>1438</v>
      </c>
      <c r="AB20" s="653"/>
      <c r="AC20" s="654" t="s">
        <v>292</v>
      </c>
      <c r="AD20" s="431" t="s">
        <v>292</v>
      </c>
      <c r="AE20" s="431" t="s">
        <v>292</v>
      </c>
      <c r="AF20" s="431"/>
      <c r="AG20" s="431" t="s">
        <v>1437</v>
      </c>
      <c r="AH20" s="655" t="s">
        <v>1438</v>
      </c>
      <c r="AI20" s="656"/>
      <c r="AJ20" s="431" t="s">
        <v>292</v>
      </c>
      <c r="AK20" s="431" t="s">
        <v>292</v>
      </c>
      <c r="AL20" s="657">
        <f>SUM(G21:AK21)</f>
        <v>144.25</v>
      </c>
      <c r="AM20" s="658"/>
      <c r="AN20" s="607"/>
      <c r="AO20" s="608"/>
      <c r="AP20" s="658"/>
      <c r="AQ20" s="659"/>
      <c r="AR20" s="659"/>
    </row>
    <row r="21" spans="1:44" ht="15.95" customHeight="1">
      <c r="A21" s="611"/>
      <c r="B21" s="1203"/>
      <c r="C21" s="1204"/>
      <c r="D21" s="1205"/>
      <c r="E21" s="1206"/>
      <c r="F21" s="660" t="s">
        <v>1439</v>
      </c>
      <c r="G21" s="661" t="str">
        <f t="shared" ref="G21:AK21" si="30">IF(G20&lt;&gt;"",VLOOKUP(G20,$AC$197:$AL$221,9,FALSE),"")</f>
        <v/>
      </c>
      <c r="H21" s="662" t="str">
        <f t="shared" si="30"/>
        <v/>
      </c>
      <c r="I21" s="662" t="str">
        <f t="shared" si="30"/>
        <v/>
      </c>
      <c r="J21" s="662" t="str">
        <f t="shared" si="30"/>
        <v/>
      </c>
      <c r="K21" s="662" t="str">
        <f t="shared" si="30"/>
        <v/>
      </c>
      <c r="L21" s="662">
        <f t="shared" si="30"/>
        <v>7.5</v>
      </c>
      <c r="M21" s="663">
        <f t="shared" si="30"/>
        <v>7.25</v>
      </c>
      <c r="N21" s="661" t="str">
        <f t="shared" si="30"/>
        <v/>
      </c>
      <c r="O21" s="662">
        <f t="shared" si="30"/>
        <v>7.75</v>
      </c>
      <c r="P21" s="662">
        <f t="shared" si="30"/>
        <v>7.75</v>
      </c>
      <c r="Q21" s="662">
        <f t="shared" si="30"/>
        <v>7.75</v>
      </c>
      <c r="R21" s="662" t="str">
        <f t="shared" si="30"/>
        <v/>
      </c>
      <c r="S21" s="662">
        <f t="shared" si="30"/>
        <v>7.5</v>
      </c>
      <c r="T21" s="663">
        <f t="shared" si="30"/>
        <v>7.25</v>
      </c>
      <c r="U21" s="661" t="str">
        <f t="shared" si="30"/>
        <v/>
      </c>
      <c r="V21" s="662">
        <f t="shared" si="30"/>
        <v>7.75</v>
      </c>
      <c r="W21" s="662">
        <f t="shared" si="30"/>
        <v>7.75</v>
      </c>
      <c r="X21" s="662">
        <f t="shared" si="30"/>
        <v>7.75</v>
      </c>
      <c r="Y21" s="662" t="str">
        <f t="shared" si="30"/>
        <v/>
      </c>
      <c r="Z21" s="662">
        <f t="shared" si="30"/>
        <v>7.5</v>
      </c>
      <c r="AA21" s="663">
        <f t="shared" si="30"/>
        <v>7.25</v>
      </c>
      <c r="AB21" s="661" t="str">
        <f t="shared" si="30"/>
        <v/>
      </c>
      <c r="AC21" s="662">
        <f t="shared" si="30"/>
        <v>7.75</v>
      </c>
      <c r="AD21" s="662">
        <f t="shared" si="30"/>
        <v>7.75</v>
      </c>
      <c r="AE21" s="662">
        <f t="shared" si="30"/>
        <v>7.75</v>
      </c>
      <c r="AF21" s="662" t="str">
        <f t="shared" si="30"/>
        <v/>
      </c>
      <c r="AG21" s="662">
        <f t="shared" si="30"/>
        <v>7.5</v>
      </c>
      <c r="AH21" s="663">
        <f t="shared" si="30"/>
        <v>7.25</v>
      </c>
      <c r="AI21" s="664" t="str">
        <f t="shared" si="30"/>
        <v/>
      </c>
      <c r="AJ21" s="662">
        <f t="shared" si="30"/>
        <v>7.75</v>
      </c>
      <c r="AK21" s="662">
        <f t="shared" si="30"/>
        <v>7.75</v>
      </c>
      <c r="AL21" s="665">
        <f t="shared" ref="AL21" si="31">SUM(G21:AH21)</f>
        <v>128.75</v>
      </c>
      <c r="AM21" s="666">
        <f t="shared" ref="AM21" si="32">AL21/4</f>
        <v>32.1875</v>
      </c>
      <c r="AN21" s="667" t="str">
        <f t="shared" ref="AN21:AO21" si="33">IF(C20="","",C20)</f>
        <v/>
      </c>
      <c r="AO21" s="668" t="str">
        <f t="shared" si="33"/>
        <v/>
      </c>
      <c r="AP21" s="669" t="str">
        <f>IF(D20&lt;&gt;"",VLOOKUP(D20,$AU$2:$AV$6,2,FALSE),"")</f>
        <v/>
      </c>
      <c r="AQ21" s="666">
        <f t="shared" ref="AQ21" si="34">ROUNDDOWN(AL21/$AL$6,2)</f>
        <v>0.83</v>
      </c>
      <c r="AR21" s="666">
        <f t="shared" ref="AR21" si="35">IF(AP21=1,"",AQ21)</f>
        <v>0.83</v>
      </c>
    </row>
    <row r="22" spans="1:44" ht="15.95" customHeight="1">
      <c r="A22" s="611"/>
      <c r="B22" s="1203" t="s">
        <v>1446</v>
      </c>
      <c r="C22" s="1189"/>
      <c r="D22" s="1191"/>
      <c r="E22" s="1193"/>
      <c r="F22" s="652" t="s">
        <v>1436</v>
      </c>
      <c r="G22" s="653"/>
      <c r="H22" s="654"/>
      <c r="I22" s="431"/>
      <c r="J22" s="431"/>
      <c r="K22" s="431"/>
      <c r="L22" s="431"/>
      <c r="M22" s="655" t="s">
        <v>1437</v>
      </c>
      <c r="N22" s="653" t="s">
        <v>1438</v>
      </c>
      <c r="O22" s="654"/>
      <c r="P22" s="431" t="s">
        <v>292</v>
      </c>
      <c r="Q22" s="431" t="s">
        <v>292</v>
      </c>
      <c r="R22" s="431" t="s">
        <v>292</v>
      </c>
      <c r="S22" s="431"/>
      <c r="T22" s="655" t="s">
        <v>1437</v>
      </c>
      <c r="U22" s="653" t="s">
        <v>1438</v>
      </c>
      <c r="V22" s="654"/>
      <c r="W22" s="431" t="s">
        <v>292</v>
      </c>
      <c r="X22" s="431" t="s">
        <v>292</v>
      </c>
      <c r="Y22" s="431" t="s">
        <v>292</v>
      </c>
      <c r="Z22" s="431"/>
      <c r="AA22" s="655" t="s">
        <v>1437</v>
      </c>
      <c r="AB22" s="653" t="s">
        <v>1438</v>
      </c>
      <c r="AC22" s="654"/>
      <c r="AD22" s="431" t="s">
        <v>292</v>
      </c>
      <c r="AE22" s="431" t="s">
        <v>292</v>
      </c>
      <c r="AF22" s="431" t="s">
        <v>292</v>
      </c>
      <c r="AG22" s="431"/>
      <c r="AH22" s="655" t="s">
        <v>1437</v>
      </c>
      <c r="AI22" s="670" t="s">
        <v>1438</v>
      </c>
      <c r="AJ22" s="654"/>
      <c r="AK22" s="654" t="s">
        <v>292</v>
      </c>
      <c r="AL22" s="657">
        <f t="shared" ref="AL22" si="36">SUM(G23:AK23)</f>
        <v>136.5</v>
      </c>
      <c r="AM22" s="658"/>
      <c r="AN22" s="607"/>
      <c r="AO22" s="608"/>
      <c r="AP22" s="658"/>
      <c r="AQ22" s="659"/>
      <c r="AR22" s="659"/>
    </row>
    <row r="23" spans="1:44" ht="15.95" customHeight="1">
      <c r="A23" s="611"/>
      <c r="B23" s="1203"/>
      <c r="C23" s="1204"/>
      <c r="D23" s="1205"/>
      <c r="E23" s="1206"/>
      <c r="F23" s="660" t="s">
        <v>1439</v>
      </c>
      <c r="G23" s="661" t="str">
        <f t="shared" ref="G23:AK23" si="37">IF(G22&lt;&gt;"",VLOOKUP(G22,$AC$197:$AL$221,9,FALSE),"")</f>
        <v/>
      </c>
      <c r="H23" s="662" t="str">
        <f t="shared" si="37"/>
        <v/>
      </c>
      <c r="I23" s="662" t="str">
        <f t="shared" si="37"/>
        <v/>
      </c>
      <c r="J23" s="662" t="str">
        <f t="shared" si="37"/>
        <v/>
      </c>
      <c r="K23" s="662" t="str">
        <f t="shared" si="37"/>
        <v/>
      </c>
      <c r="L23" s="662" t="str">
        <f t="shared" si="37"/>
        <v/>
      </c>
      <c r="M23" s="663">
        <f t="shared" si="37"/>
        <v>7.5</v>
      </c>
      <c r="N23" s="661">
        <f t="shared" si="37"/>
        <v>7.25</v>
      </c>
      <c r="O23" s="662" t="str">
        <f t="shared" si="37"/>
        <v/>
      </c>
      <c r="P23" s="662">
        <f t="shared" si="37"/>
        <v>7.75</v>
      </c>
      <c r="Q23" s="662">
        <f t="shared" si="37"/>
        <v>7.75</v>
      </c>
      <c r="R23" s="662">
        <f t="shared" si="37"/>
        <v>7.75</v>
      </c>
      <c r="S23" s="662" t="str">
        <f t="shared" si="37"/>
        <v/>
      </c>
      <c r="T23" s="663">
        <f t="shared" si="37"/>
        <v>7.5</v>
      </c>
      <c r="U23" s="661">
        <f t="shared" si="37"/>
        <v>7.25</v>
      </c>
      <c r="V23" s="662" t="str">
        <f t="shared" si="37"/>
        <v/>
      </c>
      <c r="W23" s="662">
        <f t="shared" si="37"/>
        <v>7.75</v>
      </c>
      <c r="X23" s="662">
        <f t="shared" si="37"/>
        <v>7.75</v>
      </c>
      <c r="Y23" s="662">
        <f t="shared" si="37"/>
        <v>7.75</v>
      </c>
      <c r="Z23" s="662" t="str">
        <f t="shared" si="37"/>
        <v/>
      </c>
      <c r="AA23" s="663">
        <f t="shared" si="37"/>
        <v>7.5</v>
      </c>
      <c r="AB23" s="661">
        <f t="shared" si="37"/>
        <v>7.25</v>
      </c>
      <c r="AC23" s="662" t="str">
        <f t="shared" si="37"/>
        <v/>
      </c>
      <c r="AD23" s="662">
        <f t="shared" si="37"/>
        <v>7.75</v>
      </c>
      <c r="AE23" s="662">
        <f t="shared" si="37"/>
        <v>7.75</v>
      </c>
      <c r="AF23" s="662">
        <f t="shared" si="37"/>
        <v>7.75</v>
      </c>
      <c r="AG23" s="662" t="str">
        <f t="shared" si="37"/>
        <v/>
      </c>
      <c r="AH23" s="663">
        <f t="shared" si="37"/>
        <v>7.5</v>
      </c>
      <c r="AI23" s="664">
        <f t="shared" si="37"/>
        <v>7.25</v>
      </c>
      <c r="AJ23" s="662" t="str">
        <f t="shared" si="37"/>
        <v/>
      </c>
      <c r="AK23" s="662">
        <f t="shared" si="37"/>
        <v>7.75</v>
      </c>
      <c r="AL23" s="665">
        <f t="shared" ref="AL23" si="38">SUM(G23:AH23)</f>
        <v>121.5</v>
      </c>
      <c r="AM23" s="666">
        <f t="shared" ref="AM23" si="39">AL23/4</f>
        <v>30.375</v>
      </c>
      <c r="AN23" s="667" t="str">
        <f t="shared" ref="AN23:AO23" si="40">IF(C22="","",C22)</f>
        <v/>
      </c>
      <c r="AO23" s="668" t="str">
        <f t="shared" si="40"/>
        <v/>
      </c>
      <c r="AP23" s="669" t="str">
        <f>IF(D22&lt;&gt;"",VLOOKUP(D22,$AU$2:$AV$6,2,FALSE),"")</f>
        <v/>
      </c>
      <c r="AQ23" s="666">
        <f t="shared" ref="AQ23" si="41">ROUNDDOWN(AL23/$AL$6,2)</f>
        <v>0.78</v>
      </c>
      <c r="AR23" s="666">
        <f t="shared" ref="AR23" si="42">IF(AP23=1,"",AQ23)</f>
        <v>0.78</v>
      </c>
    </row>
    <row r="24" spans="1:44" ht="15.95" customHeight="1">
      <c r="A24" s="611"/>
      <c r="B24" s="1203" t="s">
        <v>1447</v>
      </c>
      <c r="C24" s="1189"/>
      <c r="D24" s="1191"/>
      <c r="E24" s="1193"/>
      <c r="F24" s="652" t="s">
        <v>1436</v>
      </c>
      <c r="G24" s="653"/>
      <c r="H24" s="654"/>
      <c r="I24" s="431"/>
      <c r="J24" s="431"/>
      <c r="K24" s="431"/>
      <c r="L24" s="431"/>
      <c r="M24" s="655"/>
      <c r="N24" s="653"/>
      <c r="O24" s="654"/>
      <c r="P24" s="431"/>
      <c r="Q24" s="431"/>
      <c r="R24" s="431"/>
      <c r="S24" s="431"/>
      <c r="T24" s="655"/>
      <c r="U24" s="653"/>
      <c r="V24" s="654"/>
      <c r="W24" s="431"/>
      <c r="X24" s="431"/>
      <c r="Y24" s="431"/>
      <c r="Z24" s="431"/>
      <c r="AA24" s="655"/>
      <c r="AB24" s="653"/>
      <c r="AC24" s="654"/>
      <c r="AD24" s="431"/>
      <c r="AE24" s="431"/>
      <c r="AF24" s="431"/>
      <c r="AG24" s="431"/>
      <c r="AH24" s="655"/>
      <c r="AI24" s="670"/>
      <c r="AJ24" s="654"/>
      <c r="AK24" s="654"/>
      <c r="AL24" s="657">
        <f t="shared" ref="AL24" si="43">SUM(G25:AK25)</f>
        <v>0</v>
      </c>
      <c r="AM24" s="658"/>
      <c r="AN24" s="607"/>
      <c r="AO24" s="608"/>
      <c r="AP24" s="658"/>
      <c r="AQ24" s="659"/>
      <c r="AR24" s="659"/>
    </row>
    <row r="25" spans="1:44" ht="15.95" customHeight="1">
      <c r="A25" s="611"/>
      <c r="B25" s="1203"/>
      <c r="C25" s="1204"/>
      <c r="D25" s="1205"/>
      <c r="E25" s="1206"/>
      <c r="F25" s="660" t="s">
        <v>1439</v>
      </c>
      <c r="G25" s="661" t="str">
        <f t="shared" ref="G25:AK25" si="44">IF(G24&lt;&gt;"",VLOOKUP(G24,$AC$197:$AL$221,9,FALSE),"")</f>
        <v/>
      </c>
      <c r="H25" s="662" t="str">
        <f t="shared" si="44"/>
        <v/>
      </c>
      <c r="I25" s="662" t="str">
        <f t="shared" si="44"/>
        <v/>
      </c>
      <c r="J25" s="662" t="str">
        <f t="shared" si="44"/>
        <v/>
      </c>
      <c r="K25" s="662" t="str">
        <f t="shared" si="44"/>
        <v/>
      </c>
      <c r="L25" s="662" t="str">
        <f t="shared" si="44"/>
        <v/>
      </c>
      <c r="M25" s="663" t="str">
        <f t="shared" si="44"/>
        <v/>
      </c>
      <c r="N25" s="661" t="str">
        <f t="shared" si="44"/>
        <v/>
      </c>
      <c r="O25" s="662" t="str">
        <f t="shared" si="44"/>
        <v/>
      </c>
      <c r="P25" s="662" t="str">
        <f t="shared" si="44"/>
        <v/>
      </c>
      <c r="Q25" s="662" t="str">
        <f t="shared" si="44"/>
        <v/>
      </c>
      <c r="R25" s="662" t="str">
        <f t="shared" si="44"/>
        <v/>
      </c>
      <c r="S25" s="662" t="str">
        <f t="shared" si="44"/>
        <v/>
      </c>
      <c r="T25" s="663" t="str">
        <f t="shared" si="44"/>
        <v/>
      </c>
      <c r="U25" s="661" t="str">
        <f t="shared" si="44"/>
        <v/>
      </c>
      <c r="V25" s="662" t="str">
        <f t="shared" si="44"/>
        <v/>
      </c>
      <c r="W25" s="662" t="str">
        <f t="shared" si="44"/>
        <v/>
      </c>
      <c r="X25" s="662" t="str">
        <f t="shared" si="44"/>
        <v/>
      </c>
      <c r="Y25" s="662" t="str">
        <f t="shared" si="44"/>
        <v/>
      </c>
      <c r="Z25" s="662" t="str">
        <f t="shared" si="44"/>
        <v/>
      </c>
      <c r="AA25" s="663" t="str">
        <f t="shared" si="44"/>
        <v/>
      </c>
      <c r="AB25" s="661" t="str">
        <f t="shared" si="44"/>
        <v/>
      </c>
      <c r="AC25" s="662" t="str">
        <f t="shared" si="44"/>
        <v/>
      </c>
      <c r="AD25" s="662" t="str">
        <f t="shared" si="44"/>
        <v/>
      </c>
      <c r="AE25" s="662" t="str">
        <f t="shared" si="44"/>
        <v/>
      </c>
      <c r="AF25" s="662" t="str">
        <f t="shared" si="44"/>
        <v/>
      </c>
      <c r="AG25" s="662" t="str">
        <f t="shared" si="44"/>
        <v/>
      </c>
      <c r="AH25" s="663" t="str">
        <f t="shared" si="44"/>
        <v/>
      </c>
      <c r="AI25" s="664" t="str">
        <f t="shared" si="44"/>
        <v/>
      </c>
      <c r="AJ25" s="662" t="str">
        <f t="shared" si="44"/>
        <v/>
      </c>
      <c r="AK25" s="662" t="str">
        <f t="shared" si="44"/>
        <v/>
      </c>
      <c r="AL25" s="665">
        <f t="shared" ref="AL25" si="45">SUM(G25:AH25)</f>
        <v>0</v>
      </c>
      <c r="AM25" s="666">
        <f t="shared" ref="AM25" si="46">AL25/4</f>
        <v>0</v>
      </c>
      <c r="AN25" s="667" t="str">
        <f t="shared" ref="AN25:AO25" si="47">IF(C24="","",C24)</f>
        <v/>
      </c>
      <c r="AO25" s="668" t="str">
        <f t="shared" si="47"/>
        <v/>
      </c>
      <c r="AP25" s="669" t="str">
        <f>IF(D24&lt;&gt;"",VLOOKUP(D24,$AU$2:$AV$6,2,FALSE),"")</f>
        <v/>
      </c>
      <c r="AQ25" s="666">
        <f t="shared" ref="AQ25" si="48">ROUNDDOWN(AL25/$AL$6,2)</f>
        <v>0</v>
      </c>
      <c r="AR25" s="666">
        <f t="shared" ref="AR25" si="49">IF(AP25=1,"",AQ25)</f>
        <v>0</v>
      </c>
    </row>
    <row r="26" spans="1:44" ht="15.95" customHeight="1">
      <c r="A26" s="611"/>
      <c r="B26" s="1203" t="s">
        <v>1448</v>
      </c>
      <c r="C26" s="1189"/>
      <c r="D26" s="1191"/>
      <c r="E26" s="1193"/>
      <c r="F26" s="652" t="s">
        <v>1436</v>
      </c>
      <c r="G26" s="653"/>
      <c r="H26" s="654"/>
      <c r="I26" s="431"/>
      <c r="J26" s="431"/>
      <c r="K26" s="431"/>
      <c r="L26" s="431"/>
      <c r="M26" s="655"/>
      <c r="N26" s="653"/>
      <c r="O26" s="654"/>
      <c r="P26" s="431"/>
      <c r="Q26" s="431"/>
      <c r="R26" s="431"/>
      <c r="S26" s="431"/>
      <c r="T26" s="655"/>
      <c r="U26" s="653"/>
      <c r="V26" s="654"/>
      <c r="W26" s="431"/>
      <c r="X26" s="431"/>
      <c r="Y26" s="431"/>
      <c r="Z26" s="431"/>
      <c r="AA26" s="655"/>
      <c r="AB26" s="653"/>
      <c r="AC26" s="654"/>
      <c r="AD26" s="431"/>
      <c r="AE26" s="431"/>
      <c r="AF26" s="431"/>
      <c r="AG26" s="431"/>
      <c r="AH26" s="655"/>
      <c r="AI26" s="656"/>
      <c r="AJ26" s="431"/>
      <c r="AK26" s="431"/>
      <c r="AL26" s="657">
        <f t="shared" ref="AL26" si="50">SUM(G27:AK27)</f>
        <v>0</v>
      </c>
      <c r="AM26" s="658"/>
      <c r="AN26" s="607"/>
      <c r="AO26" s="608"/>
      <c r="AP26" s="658"/>
      <c r="AQ26" s="659"/>
      <c r="AR26" s="659"/>
    </row>
    <row r="27" spans="1:44" ht="15.95" customHeight="1">
      <c r="A27" s="611"/>
      <c r="B27" s="1203"/>
      <c r="C27" s="1204"/>
      <c r="D27" s="1205"/>
      <c r="E27" s="1206"/>
      <c r="F27" s="660" t="s">
        <v>1439</v>
      </c>
      <c r="G27" s="661" t="str">
        <f t="shared" ref="G27:AK27" si="51">IF(G26&lt;&gt;"",VLOOKUP(G26,$AC$197:$AL$221,9,FALSE),"")</f>
        <v/>
      </c>
      <c r="H27" s="662" t="str">
        <f t="shared" si="51"/>
        <v/>
      </c>
      <c r="I27" s="662" t="str">
        <f t="shared" si="51"/>
        <v/>
      </c>
      <c r="J27" s="662" t="str">
        <f t="shared" si="51"/>
        <v/>
      </c>
      <c r="K27" s="662" t="str">
        <f t="shared" si="51"/>
        <v/>
      </c>
      <c r="L27" s="662" t="str">
        <f t="shared" si="51"/>
        <v/>
      </c>
      <c r="M27" s="663" t="str">
        <f t="shared" si="51"/>
        <v/>
      </c>
      <c r="N27" s="661" t="str">
        <f t="shared" si="51"/>
        <v/>
      </c>
      <c r="O27" s="662" t="str">
        <f t="shared" si="51"/>
        <v/>
      </c>
      <c r="P27" s="662" t="str">
        <f t="shared" si="51"/>
        <v/>
      </c>
      <c r="Q27" s="662" t="str">
        <f t="shared" si="51"/>
        <v/>
      </c>
      <c r="R27" s="662" t="str">
        <f t="shared" si="51"/>
        <v/>
      </c>
      <c r="S27" s="662" t="str">
        <f t="shared" si="51"/>
        <v/>
      </c>
      <c r="T27" s="663" t="str">
        <f t="shared" si="51"/>
        <v/>
      </c>
      <c r="U27" s="661" t="str">
        <f t="shared" si="51"/>
        <v/>
      </c>
      <c r="V27" s="662" t="str">
        <f t="shared" si="51"/>
        <v/>
      </c>
      <c r="W27" s="662" t="str">
        <f t="shared" si="51"/>
        <v/>
      </c>
      <c r="X27" s="662" t="str">
        <f t="shared" si="51"/>
        <v/>
      </c>
      <c r="Y27" s="662" t="str">
        <f t="shared" si="51"/>
        <v/>
      </c>
      <c r="Z27" s="662" t="str">
        <f t="shared" si="51"/>
        <v/>
      </c>
      <c r="AA27" s="663" t="str">
        <f t="shared" si="51"/>
        <v/>
      </c>
      <c r="AB27" s="661" t="str">
        <f t="shared" si="51"/>
        <v/>
      </c>
      <c r="AC27" s="662" t="str">
        <f t="shared" si="51"/>
        <v/>
      </c>
      <c r="AD27" s="662" t="str">
        <f t="shared" si="51"/>
        <v/>
      </c>
      <c r="AE27" s="662" t="str">
        <f t="shared" si="51"/>
        <v/>
      </c>
      <c r="AF27" s="662" t="str">
        <f t="shared" si="51"/>
        <v/>
      </c>
      <c r="AG27" s="662" t="str">
        <f t="shared" si="51"/>
        <v/>
      </c>
      <c r="AH27" s="663" t="str">
        <f t="shared" si="51"/>
        <v/>
      </c>
      <c r="AI27" s="664" t="str">
        <f t="shared" si="51"/>
        <v/>
      </c>
      <c r="AJ27" s="662" t="str">
        <f t="shared" si="51"/>
        <v/>
      </c>
      <c r="AK27" s="662" t="str">
        <f t="shared" si="51"/>
        <v/>
      </c>
      <c r="AL27" s="665">
        <f t="shared" ref="AL27" si="52">SUM(G27:AH27)</f>
        <v>0</v>
      </c>
      <c r="AM27" s="666">
        <f t="shared" ref="AM27" si="53">AL27/4</f>
        <v>0</v>
      </c>
      <c r="AN27" s="667" t="str">
        <f t="shared" ref="AN27:AO27" si="54">IF(C26="","",C26)</f>
        <v/>
      </c>
      <c r="AO27" s="668" t="str">
        <f t="shared" si="54"/>
        <v/>
      </c>
      <c r="AP27" s="669" t="str">
        <f>IF(D26&lt;&gt;"",VLOOKUP(D26,$AU$2:$AV$6,2,FALSE),"")</f>
        <v/>
      </c>
      <c r="AQ27" s="666">
        <f t="shared" ref="AQ27" si="55">ROUNDDOWN(AL27/$AL$6,2)</f>
        <v>0</v>
      </c>
      <c r="AR27" s="666">
        <f t="shared" ref="AR27" si="56">IF(AP27=1,"",AQ27)</f>
        <v>0</v>
      </c>
    </row>
    <row r="28" spans="1:44" ht="15.95" customHeight="1">
      <c r="A28" s="611"/>
      <c r="B28" s="1203" t="s">
        <v>1449</v>
      </c>
      <c r="C28" s="1189"/>
      <c r="D28" s="1191"/>
      <c r="E28" s="1193"/>
      <c r="F28" s="652" t="s">
        <v>1436</v>
      </c>
      <c r="G28" s="653"/>
      <c r="H28" s="654"/>
      <c r="I28" s="431"/>
      <c r="J28" s="431"/>
      <c r="K28" s="431"/>
      <c r="L28" s="431"/>
      <c r="M28" s="655"/>
      <c r="N28" s="653"/>
      <c r="O28" s="654"/>
      <c r="P28" s="431"/>
      <c r="Q28" s="431"/>
      <c r="R28" s="431"/>
      <c r="S28" s="431"/>
      <c r="T28" s="655"/>
      <c r="U28" s="653"/>
      <c r="V28" s="654"/>
      <c r="W28" s="431"/>
      <c r="X28" s="431"/>
      <c r="Y28" s="431"/>
      <c r="Z28" s="431"/>
      <c r="AA28" s="655"/>
      <c r="AB28" s="653"/>
      <c r="AC28" s="654"/>
      <c r="AD28" s="431"/>
      <c r="AE28" s="431"/>
      <c r="AF28" s="431"/>
      <c r="AG28" s="431"/>
      <c r="AH28" s="655"/>
      <c r="AI28" s="656"/>
      <c r="AJ28" s="431"/>
      <c r="AK28" s="431"/>
      <c r="AL28" s="657">
        <f t="shared" ref="AL28" si="57">SUM(G29:AK29)</f>
        <v>0</v>
      </c>
      <c r="AM28" s="658"/>
      <c r="AN28" s="607"/>
      <c r="AO28" s="608"/>
      <c r="AP28" s="658"/>
      <c r="AQ28" s="659"/>
      <c r="AR28" s="659"/>
    </row>
    <row r="29" spans="1:44" ht="15.95" customHeight="1">
      <c r="A29" s="611"/>
      <c r="B29" s="1203"/>
      <c r="C29" s="1204"/>
      <c r="D29" s="1205"/>
      <c r="E29" s="1206"/>
      <c r="F29" s="660" t="s">
        <v>1439</v>
      </c>
      <c r="G29" s="661" t="str">
        <f t="shared" ref="G29:AK29" si="58">IF(G28&lt;&gt;"",VLOOKUP(G28,$AC$197:$AL$221,9,FALSE),"")</f>
        <v/>
      </c>
      <c r="H29" s="662" t="str">
        <f t="shared" si="58"/>
        <v/>
      </c>
      <c r="I29" s="662" t="str">
        <f t="shared" si="58"/>
        <v/>
      </c>
      <c r="J29" s="662" t="str">
        <f t="shared" si="58"/>
        <v/>
      </c>
      <c r="K29" s="662" t="str">
        <f t="shared" si="58"/>
        <v/>
      </c>
      <c r="L29" s="662" t="str">
        <f t="shared" si="58"/>
        <v/>
      </c>
      <c r="M29" s="663" t="str">
        <f t="shared" si="58"/>
        <v/>
      </c>
      <c r="N29" s="661" t="str">
        <f t="shared" si="58"/>
        <v/>
      </c>
      <c r="O29" s="662" t="str">
        <f t="shared" si="58"/>
        <v/>
      </c>
      <c r="P29" s="662" t="str">
        <f t="shared" si="58"/>
        <v/>
      </c>
      <c r="Q29" s="662" t="str">
        <f t="shared" si="58"/>
        <v/>
      </c>
      <c r="R29" s="662" t="str">
        <f t="shared" si="58"/>
        <v/>
      </c>
      <c r="S29" s="662" t="str">
        <f t="shared" si="58"/>
        <v/>
      </c>
      <c r="T29" s="663" t="str">
        <f t="shared" si="58"/>
        <v/>
      </c>
      <c r="U29" s="661" t="str">
        <f t="shared" si="58"/>
        <v/>
      </c>
      <c r="V29" s="662" t="str">
        <f t="shared" si="58"/>
        <v/>
      </c>
      <c r="W29" s="662" t="str">
        <f t="shared" si="58"/>
        <v/>
      </c>
      <c r="X29" s="662" t="str">
        <f t="shared" si="58"/>
        <v/>
      </c>
      <c r="Y29" s="662" t="str">
        <f t="shared" si="58"/>
        <v/>
      </c>
      <c r="Z29" s="662" t="str">
        <f t="shared" si="58"/>
        <v/>
      </c>
      <c r="AA29" s="663" t="str">
        <f t="shared" si="58"/>
        <v/>
      </c>
      <c r="AB29" s="661" t="str">
        <f t="shared" si="58"/>
        <v/>
      </c>
      <c r="AC29" s="662" t="str">
        <f t="shared" si="58"/>
        <v/>
      </c>
      <c r="AD29" s="662" t="str">
        <f t="shared" si="58"/>
        <v/>
      </c>
      <c r="AE29" s="662" t="str">
        <f t="shared" si="58"/>
        <v/>
      </c>
      <c r="AF29" s="662" t="str">
        <f t="shared" si="58"/>
        <v/>
      </c>
      <c r="AG29" s="662" t="str">
        <f t="shared" si="58"/>
        <v/>
      </c>
      <c r="AH29" s="663" t="str">
        <f t="shared" si="58"/>
        <v/>
      </c>
      <c r="AI29" s="664" t="str">
        <f t="shared" si="58"/>
        <v/>
      </c>
      <c r="AJ29" s="662" t="str">
        <f t="shared" si="58"/>
        <v/>
      </c>
      <c r="AK29" s="662" t="str">
        <f t="shared" si="58"/>
        <v/>
      </c>
      <c r="AL29" s="665">
        <f t="shared" ref="AL29" si="59">SUM(G29:AH29)</f>
        <v>0</v>
      </c>
      <c r="AM29" s="666">
        <f t="shared" ref="AM29" si="60">AL29/4</f>
        <v>0</v>
      </c>
      <c r="AN29" s="667" t="str">
        <f t="shared" ref="AN29:AO29" si="61">IF(C28="","",C28)</f>
        <v/>
      </c>
      <c r="AO29" s="668" t="str">
        <f t="shared" si="61"/>
        <v/>
      </c>
      <c r="AP29" s="669" t="str">
        <f>IF(D28&lt;&gt;"",VLOOKUP(D28,$AU$2:$AV$6,2,FALSE),"")</f>
        <v/>
      </c>
      <c r="AQ29" s="666">
        <f t="shared" ref="AQ29" si="62">ROUNDDOWN(AL29/$AL$6,2)</f>
        <v>0</v>
      </c>
      <c r="AR29" s="666">
        <f t="shared" ref="AR29" si="63">IF(AP29=1,"",AQ29)</f>
        <v>0</v>
      </c>
    </row>
    <row r="30" spans="1:44" ht="15.95" customHeight="1">
      <c r="A30" s="611"/>
      <c r="B30" s="1203" t="s">
        <v>1450</v>
      </c>
      <c r="C30" s="1189"/>
      <c r="D30" s="1191"/>
      <c r="E30" s="1193"/>
      <c r="F30" s="652" t="s">
        <v>1436</v>
      </c>
      <c r="G30" s="653"/>
      <c r="H30" s="654"/>
      <c r="I30" s="431"/>
      <c r="J30" s="431"/>
      <c r="K30" s="431"/>
      <c r="L30" s="431"/>
      <c r="M30" s="655"/>
      <c r="N30" s="653"/>
      <c r="O30" s="654"/>
      <c r="P30" s="431"/>
      <c r="Q30" s="431"/>
      <c r="R30" s="431"/>
      <c r="S30" s="431"/>
      <c r="T30" s="655"/>
      <c r="U30" s="653"/>
      <c r="V30" s="654"/>
      <c r="W30" s="431"/>
      <c r="X30" s="431"/>
      <c r="Y30" s="431"/>
      <c r="Z30" s="431"/>
      <c r="AA30" s="655"/>
      <c r="AB30" s="653"/>
      <c r="AC30" s="654"/>
      <c r="AD30" s="431"/>
      <c r="AE30" s="431"/>
      <c r="AF30" s="431"/>
      <c r="AG30" s="431"/>
      <c r="AH30" s="655"/>
      <c r="AI30" s="670"/>
      <c r="AJ30" s="654"/>
      <c r="AK30" s="654"/>
      <c r="AL30" s="657">
        <f t="shared" ref="AL30" si="64">SUM(G31:AK31)</f>
        <v>0</v>
      </c>
      <c r="AM30" s="658"/>
      <c r="AN30" s="607"/>
      <c r="AO30" s="608"/>
      <c r="AP30" s="658"/>
      <c r="AQ30" s="659"/>
      <c r="AR30" s="659"/>
    </row>
    <row r="31" spans="1:44" ht="15.95" customHeight="1">
      <c r="A31" s="611"/>
      <c r="B31" s="1203"/>
      <c r="C31" s="1204"/>
      <c r="D31" s="1205"/>
      <c r="E31" s="1206"/>
      <c r="F31" s="660" t="s">
        <v>1439</v>
      </c>
      <c r="G31" s="661" t="str">
        <f t="shared" ref="G31:AK31" si="65">IF(G30&lt;&gt;"",VLOOKUP(G30,$AC$197:$AL$221,9,FALSE),"")</f>
        <v/>
      </c>
      <c r="H31" s="662" t="str">
        <f t="shared" si="65"/>
        <v/>
      </c>
      <c r="I31" s="662" t="str">
        <f t="shared" si="65"/>
        <v/>
      </c>
      <c r="J31" s="662" t="str">
        <f t="shared" si="65"/>
        <v/>
      </c>
      <c r="K31" s="662" t="str">
        <f t="shared" si="65"/>
        <v/>
      </c>
      <c r="L31" s="662" t="str">
        <f t="shared" si="65"/>
        <v/>
      </c>
      <c r="M31" s="663" t="str">
        <f t="shared" si="65"/>
        <v/>
      </c>
      <c r="N31" s="661" t="str">
        <f t="shared" si="65"/>
        <v/>
      </c>
      <c r="O31" s="662" t="str">
        <f t="shared" si="65"/>
        <v/>
      </c>
      <c r="P31" s="662" t="str">
        <f t="shared" si="65"/>
        <v/>
      </c>
      <c r="Q31" s="662" t="str">
        <f t="shared" si="65"/>
        <v/>
      </c>
      <c r="R31" s="662" t="str">
        <f t="shared" si="65"/>
        <v/>
      </c>
      <c r="S31" s="662" t="str">
        <f t="shared" si="65"/>
        <v/>
      </c>
      <c r="T31" s="663" t="str">
        <f t="shared" si="65"/>
        <v/>
      </c>
      <c r="U31" s="661" t="str">
        <f t="shared" si="65"/>
        <v/>
      </c>
      <c r="V31" s="662" t="str">
        <f t="shared" si="65"/>
        <v/>
      </c>
      <c r="W31" s="662" t="str">
        <f t="shared" si="65"/>
        <v/>
      </c>
      <c r="X31" s="662" t="str">
        <f t="shared" si="65"/>
        <v/>
      </c>
      <c r="Y31" s="662" t="str">
        <f t="shared" si="65"/>
        <v/>
      </c>
      <c r="Z31" s="662" t="str">
        <f t="shared" si="65"/>
        <v/>
      </c>
      <c r="AA31" s="663" t="str">
        <f t="shared" si="65"/>
        <v/>
      </c>
      <c r="AB31" s="661" t="str">
        <f t="shared" si="65"/>
        <v/>
      </c>
      <c r="AC31" s="662" t="str">
        <f t="shared" si="65"/>
        <v/>
      </c>
      <c r="AD31" s="662" t="str">
        <f t="shared" si="65"/>
        <v/>
      </c>
      <c r="AE31" s="662" t="str">
        <f t="shared" si="65"/>
        <v/>
      </c>
      <c r="AF31" s="662" t="str">
        <f t="shared" si="65"/>
        <v/>
      </c>
      <c r="AG31" s="662" t="str">
        <f t="shared" si="65"/>
        <v/>
      </c>
      <c r="AH31" s="663" t="str">
        <f t="shared" si="65"/>
        <v/>
      </c>
      <c r="AI31" s="664" t="str">
        <f t="shared" si="65"/>
        <v/>
      </c>
      <c r="AJ31" s="662" t="str">
        <f t="shared" si="65"/>
        <v/>
      </c>
      <c r="AK31" s="662" t="str">
        <f t="shared" si="65"/>
        <v/>
      </c>
      <c r="AL31" s="665">
        <f t="shared" ref="AL31" si="66">SUM(G31:AH31)</f>
        <v>0</v>
      </c>
      <c r="AM31" s="666">
        <f t="shared" ref="AM31" si="67">AL31/4</f>
        <v>0</v>
      </c>
      <c r="AN31" s="667" t="str">
        <f t="shared" ref="AN31:AO31" si="68">IF(C30="","",C30)</f>
        <v/>
      </c>
      <c r="AO31" s="668" t="str">
        <f t="shared" si="68"/>
        <v/>
      </c>
      <c r="AP31" s="669" t="str">
        <f>IF(D30&lt;&gt;"",VLOOKUP(D30,$AU$2:$AV$6,2,FALSE),"")</f>
        <v/>
      </c>
      <c r="AQ31" s="666">
        <f t="shared" ref="AQ31" si="69">ROUNDDOWN(AL31/$AL$6,2)</f>
        <v>0</v>
      </c>
      <c r="AR31" s="666">
        <f t="shared" ref="AR31" si="70">IF(AP31=1,"",AQ31)</f>
        <v>0</v>
      </c>
    </row>
    <row r="32" spans="1:44" ht="15.95" customHeight="1">
      <c r="A32" s="611"/>
      <c r="B32" s="1203" t="s">
        <v>1451</v>
      </c>
      <c r="C32" s="1189"/>
      <c r="D32" s="1191"/>
      <c r="E32" s="1193"/>
      <c r="F32" s="652" t="s">
        <v>1436</v>
      </c>
      <c r="G32" s="653"/>
      <c r="H32" s="654"/>
      <c r="I32" s="431"/>
      <c r="J32" s="431"/>
      <c r="K32" s="431"/>
      <c r="L32" s="431"/>
      <c r="M32" s="655"/>
      <c r="N32" s="653"/>
      <c r="O32" s="654"/>
      <c r="P32" s="431"/>
      <c r="Q32" s="431"/>
      <c r="R32" s="431"/>
      <c r="S32" s="431"/>
      <c r="T32" s="655"/>
      <c r="U32" s="653"/>
      <c r="V32" s="654"/>
      <c r="W32" s="431"/>
      <c r="X32" s="431"/>
      <c r="Y32" s="431"/>
      <c r="Z32" s="431"/>
      <c r="AA32" s="655"/>
      <c r="AB32" s="653"/>
      <c r="AC32" s="654"/>
      <c r="AD32" s="431"/>
      <c r="AE32" s="431"/>
      <c r="AF32" s="431"/>
      <c r="AG32" s="431"/>
      <c r="AH32" s="655"/>
      <c r="AI32" s="670"/>
      <c r="AJ32" s="654"/>
      <c r="AK32" s="654"/>
      <c r="AL32" s="657">
        <f t="shared" ref="AL32" si="71">SUM(G33:AK33)</f>
        <v>0</v>
      </c>
      <c r="AM32" s="658"/>
      <c r="AN32" s="607"/>
      <c r="AO32" s="608"/>
      <c r="AP32" s="658"/>
      <c r="AQ32" s="659"/>
      <c r="AR32" s="659"/>
    </row>
    <row r="33" spans="1:44" ht="15.95" customHeight="1">
      <c r="A33" s="611"/>
      <c r="B33" s="1203"/>
      <c r="C33" s="1204"/>
      <c r="D33" s="1205"/>
      <c r="E33" s="1206"/>
      <c r="F33" s="660" t="s">
        <v>1439</v>
      </c>
      <c r="G33" s="661" t="str">
        <f t="shared" ref="G33:AK33" si="72">IF(G32&lt;&gt;"",VLOOKUP(G32,$AC$197:$AL$221,9,FALSE),"")</f>
        <v/>
      </c>
      <c r="H33" s="662" t="str">
        <f t="shared" si="72"/>
        <v/>
      </c>
      <c r="I33" s="662" t="str">
        <f t="shared" si="72"/>
        <v/>
      </c>
      <c r="J33" s="662" t="str">
        <f t="shared" si="72"/>
        <v/>
      </c>
      <c r="K33" s="662" t="str">
        <f t="shared" si="72"/>
        <v/>
      </c>
      <c r="L33" s="662" t="str">
        <f t="shared" si="72"/>
        <v/>
      </c>
      <c r="M33" s="663" t="str">
        <f t="shared" si="72"/>
        <v/>
      </c>
      <c r="N33" s="661" t="str">
        <f t="shared" si="72"/>
        <v/>
      </c>
      <c r="O33" s="662" t="str">
        <f t="shared" si="72"/>
        <v/>
      </c>
      <c r="P33" s="662" t="str">
        <f t="shared" si="72"/>
        <v/>
      </c>
      <c r="Q33" s="662" t="str">
        <f t="shared" si="72"/>
        <v/>
      </c>
      <c r="R33" s="662" t="str">
        <f t="shared" si="72"/>
        <v/>
      </c>
      <c r="S33" s="662" t="str">
        <f t="shared" si="72"/>
        <v/>
      </c>
      <c r="T33" s="663" t="str">
        <f t="shared" si="72"/>
        <v/>
      </c>
      <c r="U33" s="661" t="str">
        <f t="shared" si="72"/>
        <v/>
      </c>
      <c r="V33" s="662" t="str">
        <f t="shared" si="72"/>
        <v/>
      </c>
      <c r="W33" s="662" t="str">
        <f t="shared" si="72"/>
        <v/>
      </c>
      <c r="X33" s="662" t="str">
        <f t="shared" si="72"/>
        <v/>
      </c>
      <c r="Y33" s="662" t="str">
        <f t="shared" si="72"/>
        <v/>
      </c>
      <c r="Z33" s="662" t="str">
        <f t="shared" si="72"/>
        <v/>
      </c>
      <c r="AA33" s="663" t="str">
        <f t="shared" si="72"/>
        <v/>
      </c>
      <c r="AB33" s="661" t="str">
        <f t="shared" si="72"/>
        <v/>
      </c>
      <c r="AC33" s="662" t="str">
        <f t="shared" si="72"/>
        <v/>
      </c>
      <c r="AD33" s="662" t="str">
        <f t="shared" si="72"/>
        <v/>
      </c>
      <c r="AE33" s="662" t="str">
        <f t="shared" si="72"/>
        <v/>
      </c>
      <c r="AF33" s="662" t="str">
        <f t="shared" si="72"/>
        <v/>
      </c>
      <c r="AG33" s="662" t="str">
        <f t="shared" si="72"/>
        <v/>
      </c>
      <c r="AH33" s="663" t="str">
        <f t="shared" si="72"/>
        <v/>
      </c>
      <c r="AI33" s="664" t="str">
        <f t="shared" si="72"/>
        <v/>
      </c>
      <c r="AJ33" s="662" t="str">
        <f t="shared" si="72"/>
        <v/>
      </c>
      <c r="AK33" s="662" t="str">
        <f t="shared" si="72"/>
        <v/>
      </c>
      <c r="AL33" s="665">
        <f t="shared" ref="AL33" si="73">SUM(G33:AH33)</f>
        <v>0</v>
      </c>
      <c r="AM33" s="666">
        <f t="shared" ref="AM33" si="74">AL33/4</f>
        <v>0</v>
      </c>
      <c r="AN33" s="667" t="str">
        <f t="shared" ref="AN33:AO33" si="75">IF(C32="","",C32)</f>
        <v/>
      </c>
      <c r="AO33" s="668" t="str">
        <f t="shared" si="75"/>
        <v/>
      </c>
      <c r="AP33" s="669" t="str">
        <f>IF(D32&lt;&gt;"",VLOOKUP(D32,$AU$2:$AV$6,2,FALSE),"")</f>
        <v/>
      </c>
      <c r="AQ33" s="666">
        <f t="shared" ref="AQ33" si="76">ROUNDDOWN(AL33/$AL$6,2)</f>
        <v>0</v>
      </c>
      <c r="AR33" s="666">
        <f t="shared" ref="AR33" si="77">IF(AP33=1,"",AQ33)</f>
        <v>0</v>
      </c>
    </row>
    <row r="34" spans="1:44" ht="15.95" customHeight="1">
      <c r="A34" s="611"/>
      <c r="B34" s="1203" t="s">
        <v>1452</v>
      </c>
      <c r="C34" s="1189"/>
      <c r="D34" s="1191"/>
      <c r="E34" s="1193"/>
      <c r="F34" s="652" t="s">
        <v>1436</v>
      </c>
      <c r="G34" s="653"/>
      <c r="H34" s="654"/>
      <c r="I34" s="431"/>
      <c r="J34" s="431"/>
      <c r="K34" s="431"/>
      <c r="L34" s="431"/>
      <c r="M34" s="655"/>
      <c r="N34" s="653"/>
      <c r="O34" s="654"/>
      <c r="P34" s="431"/>
      <c r="Q34" s="431"/>
      <c r="R34" s="431"/>
      <c r="S34" s="431"/>
      <c r="T34" s="655"/>
      <c r="U34" s="653"/>
      <c r="V34" s="654"/>
      <c r="W34" s="431"/>
      <c r="X34" s="431"/>
      <c r="Y34" s="431"/>
      <c r="Z34" s="431"/>
      <c r="AA34" s="655"/>
      <c r="AB34" s="653"/>
      <c r="AC34" s="654"/>
      <c r="AD34" s="431"/>
      <c r="AE34" s="431"/>
      <c r="AF34" s="431"/>
      <c r="AG34" s="431"/>
      <c r="AH34" s="655"/>
      <c r="AI34" s="656"/>
      <c r="AJ34" s="431"/>
      <c r="AK34" s="431"/>
      <c r="AL34" s="657">
        <f t="shared" ref="AL34" si="78">SUM(G35:AK35)</f>
        <v>0</v>
      </c>
      <c r="AM34" s="658"/>
      <c r="AN34" s="607"/>
      <c r="AO34" s="608"/>
      <c r="AP34" s="658"/>
      <c r="AQ34" s="659"/>
      <c r="AR34" s="659"/>
    </row>
    <row r="35" spans="1:44" ht="15.95" customHeight="1">
      <c r="A35" s="611"/>
      <c r="B35" s="1203"/>
      <c r="C35" s="1204"/>
      <c r="D35" s="1205"/>
      <c r="E35" s="1206"/>
      <c r="F35" s="660" t="s">
        <v>1439</v>
      </c>
      <c r="G35" s="661" t="str">
        <f t="shared" ref="G35:AK35" si="79">IF(G34&lt;&gt;"",VLOOKUP(G34,$AC$197:$AL$221,9,FALSE),"")</f>
        <v/>
      </c>
      <c r="H35" s="662" t="str">
        <f t="shared" si="79"/>
        <v/>
      </c>
      <c r="I35" s="662" t="str">
        <f t="shared" si="79"/>
        <v/>
      </c>
      <c r="J35" s="662" t="str">
        <f t="shared" si="79"/>
        <v/>
      </c>
      <c r="K35" s="662" t="str">
        <f t="shared" si="79"/>
        <v/>
      </c>
      <c r="L35" s="662" t="str">
        <f t="shared" si="79"/>
        <v/>
      </c>
      <c r="M35" s="663" t="str">
        <f t="shared" si="79"/>
        <v/>
      </c>
      <c r="N35" s="661" t="str">
        <f t="shared" si="79"/>
        <v/>
      </c>
      <c r="O35" s="662" t="str">
        <f t="shared" si="79"/>
        <v/>
      </c>
      <c r="P35" s="662" t="str">
        <f t="shared" si="79"/>
        <v/>
      </c>
      <c r="Q35" s="662" t="str">
        <f t="shared" si="79"/>
        <v/>
      </c>
      <c r="R35" s="662" t="str">
        <f t="shared" si="79"/>
        <v/>
      </c>
      <c r="S35" s="662" t="str">
        <f t="shared" si="79"/>
        <v/>
      </c>
      <c r="T35" s="663" t="str">
        <f t="shared" si="79"/>
        <v/>
      </c>
      <c r="U35" s="661" t="str">
        <f t="shared" si="79"/>
        <v/>
      </c>
      <c r="V35" s="662" t="str">
        <f t="shared" si="79"/>
        <v/>
      </c>
      <c r="W35" s="662" t="str">
        <f t="shared" si="79"/>
        <v/>
      </c>
      <c r="X35" s="662" t="str">
        <f t="shared" si="79"/>
        <v/>
      </c>
      <c r="Y35" s="662" t="str">
        <f t="shared" si="79"/>
        <v/>
      </c>
      <c r="Z35" s="662" t="str">
        <f t="shared" si="79"/>
        <v/>
      </c>
      <c r="AA35" s="663" t="str">
        <f t="shared" si="79"/>
        <v/>
      </c>
      <c r="AB35" s="661" t="str">
        <f t="shared" si="79"/>
        <v/>
      </c>
      <c r="AC35" s="662" t="str">
        <f t="shared" si="79"/>
        <v/>
      </c>
      <c r="AD35" s="662" t="str">
        <f t="shared" si="79"/>
        <v/>
      </c>
      <c r="AE35" s="662" t="str">
        <f t="shared" si="79"/>
        <v/>
      </c>
      <c r="AF35" s="662" t="str">
        <f t="shared" si="79"/>
        <v/>
      </c>
      <c r="AG35" s="662" t="str">
        <f t="shared" si="79"/>
        <v/>
      </c>
      <c r="AH35" s="663" t="str">
        <f t="shared" si="79"/>
        <v/>
      </c>
      <c r="AI35" s="664" t="str">
        <f t="shared" si="79"/>
        <v/>
      </c>
      <c r="AJ35" s="662" t="str">
        <f t="shared" si="79"/>
        <v/>
      </c>
      <c r="AK35" s="662" t="str">
        <f t="shared" si="79"/>
        <v/>
      </c>
      <c r="AL35" s="665">
        <f t="shared" ref="AL35" si="80">SUM(G35:AH35)</f>
        <v>0</v>
      </c>
      <c r="AM35" s="666">
        <f t="shared" ref="AM35" si="81">AL35/4</f>
        <v>0</v>
      </c>
      <c r="AN35" s="667" t="str">
        <f t="shared" ref="AN35:AO35" si="82">IF(C34="","",C34)</f>
        <v/>
      </c>
      <c r="AO35" s="668" t="str">
        <f t="shared" si="82"/>
        <v/>
      </c>
      <c r="AP35" s="669" t="str">
        <f>IF(D34&lt;&gt;"",VLOOKUP(D34,$AU$2:$AV$6,2,FALSE),"")</f>
        <v/>
      </c>
      <c r="AQ35" s="666">
        <f t="shared" ref="AQ35" si="83">ROUNDDOWN(AL35/$AL$6,2)</f>
        <v>0</v>
      </c>
      <c r="AR35" s="666">
        <f t="shared" ref="AR35" si="84">IF(AP35=1,"",AQ35)</f>
        <v>0</v>
      </c>
    </row>
    <row r="36" spans="1:44" ht="15.95" customHeight="1">
      <c r="A36" s="611"/>
      <c r="B36" s="1203" t="s">
        <v>1453</v>
      </c>
      <c r="C36" s="1189"/>
      <c r="D36" s="1191"/>
      <c r="E36" s="1193"/>
      <c r="F36" s="652" t="s">
        <v>1436</v>
      </c>
      <c r="G36" s="653"/>
      <c r="H36" s="654"/>
      <c r="I36" s="431"/>
      <c r="J36" s="431"/>
      <c r="K36" s="431"/>
      <c r="L36" s="431"/>
      <c r="M36" s="655"/>
      <c r="N36" s="653"/>
      <c r="O36" s="654"/>
      <c r="P36" s="431"/>
      <c r="Q36" s="431"/>
      <c r="R36" s="431"/>
      <c r="S36" s="431"/>
      <c r="T36" s="655"/>
      <c r="U36" s="653"/>
      <c r="V36" s="654"/>
      <c r="W36" s="431"/>
      <c r="X36" s="431"/>
      <c r="Y36" s="431"/>
      <c r="Z36" s="431"/>
      <c r="AA36" s="655"/>
      <c r="AB36" s="653"/>
      <c r="AC36" s="654"/>
      <c r="AD36" s="431"/>
      <c r="AE36" s="431"/>
      <c r="AF36" s="431"/>
      <c r="AG36" s="431"/>
      <c r="AH36" s="655"/>
      <c r="AI36" s="656"/>
      <c r="AJ36" s="431"/>
      <c r="AK36" s="431"/>
      <c r="AL36" s="657">
        <f t="shared" ref="AL36" si="85">SUM(G37:AK37)</f>
        <v>0</v>
      </c>
      <c r="AM36" s="658"/>
      <c r="AN36" s="607"/>
      <c r="AO36" s="608"/>
      <c r="AP36" s="658"/>
      <c r="AQ36" s="659"/>
      <c r="AR36" s="659"/>
    </row>
    <row r="37" spans="1:44" ht="15.95" customHeight="1">
      <c r="A37" s="611"/>
      <c r="B37" s="1203"/>
      <c r="C37" s="1204"/>
      <c r="D37" s="1205"/>
      <c r="E37" s="1206"/>
      <c r="F37" s="660" t="s">
        <v>1439</v>
      </c>
      <c r="G37" s="661" t="str">
        <f t="shared" ref="G37:AK37" si="86">IF(G36&lt;&gt;"",VLOOKUP(G36,$AC$197:$AL$221,9,FALSE),"")</f>
        <v/>
      </c>
      <c r="H37" s="662" t="str">
        <f t="shared" si="86"/>
        <v/>
      </c>
      <c r="I37" s="662" t="str">
        <f t="shared" si="86"/>
        <v/>
      </c>
      <c r="J37" s="662" t="str">
        <f t="shared" si="86"/>
        <v/>
      </c>
      <c r="K37" s="662" t="str">
        <f t="shared" si="86"/>
        <v/>
      </c>
      <c r="L37" s="662" t="str">
        <f t="shared" si="86"/>
        <v/>
      </c>
      <c r="M37" s="663" t="str">
        <f t="shared" si="86"/>
        <v/>
      </c>
      <c r="N37" s="661" t="str">
        <f t="shared" si="86"/>
        <v/>
      </c>
      <c r="O37" s="662" t="str">
        <f t="shared" si="86"/>
        <v/>
      </c>
      <c r="P37" s="662" t="str">
        <f t="shared" si="86"/>
        <v/>
      </c>
      <c r="Q37" s="662" t="str">
        <f t="shared" si="86"/>
        <v/>
      </c>
      <c r="R37" s="662" t="str">
        <f t="shared" si="86"/>
        <v/>
      </c>
      <c r="S37" s="662" t="str">
        <f t="shared" si="86"/>
        <v/>
      </c>
      <c r="T37" s="663" t="str">
        <f t="shared" si="86"/>
        <v/>
      </c>
      <c r="U37" s="661" t="str">
        <f t="shared" si="86"/>
        <v/>
      </c>
      <c r="V37" s="662" t="str">
        <f t="shared" si="86"/>
        <v/>
      </c>
      <c r="W37" s="662" t="str">
        <f t="shared" si="86"/>
        <v/>
      </c>
      <c r="X37" s="662" t="str">
        <f t="shared" si="86"/>
        <v/>
      </c>
      <c r="Y37" s="662" t="str">
        <f t="shared" si="86"/>
        <v/>
      </c>
      <c r="Z37" s="662" t="str">
        <f t="shared" si="86"/>
        <v/>
      </c>
      <c r="AA37" s="663" t="str">
        <f t="shared" si="86"/>
        <v/>
      </c>
      <c r="AB37" s="661" t="str">
        <f t="shared" si="86"/>
        <v/>
      </c>
      <c r="AC37" s="662" t="str">
        <f t="shared" si="86"/>
        <v/>
      </c>
      <c r="AD37" s="662" t="str">
        <f t="shared" si="86"/>
        <v/>
      </c>
      <c r="AE37" s="662" t="str">
        <f t="shared" si="86"/>
        <v/>
      </c>
      <c r="AF37" s="662" t="str">
        <f t="shared" si="86"/>
        <v/>
      </c>
      <c r="AG37" s="662" t="str">
        <f t="shared" si="86"/>
        <v/>
      </c>
      <c r="AH37" s="663" t="str">
        <f t="shared" si="86"/>
        <v/>
      </c>
      <c r="AI37" s="664" t="str">
        <f t="shared" si="86"/>
        <v/>
      </c>
      <c r="AJ37" s="662" t="str">
        <f t="shared" si="86"/>
        <v/>
      </c>
      <c r="AK37" s="662" t="str">
        <f t="shared" si="86"/>
        <v/>
      </c>
      <c r="AL37" s="665">
        <f t="shared" ref="AL37" si="87">SUM(G37:AH37)</f>
        <v>0</v>
      </c>
      <c r="AM37" s="666">
        <f t="shared" ref="AM37" si="88">AL37/4</f>
        <v>0</v>
      </c>
      <c r="AN37" s="667" t="str">
        <f t="shared" ref="AN37:AO37" si="89">IF(C36="","",C36)</f>
        <v/>
      </c>
      <c r="AO37" s="668" t="str">
        <f t="shared" si="89"/>
        <v/>
      </c>
      <c r="AP37" s="669" t="str">
        <f>IF(D36&lt;&gt;"",VLOOKUP(D36,$AU$2:$AV$6,2,FALSE),"")</f>
        <v/>
      </c>
      <c r="AQ37" s="666">
        <f t="shared" ref="AQ37" si="90">ROUNDDOWN(AL37/$AL$6,2)</f>
        <v>0</v>
      </c>
      <c r="AR37" s="666">
        <f t="shared" ref="AR37" si="91">IF(AP37=1,"",AQ37)</f>
        <v>0</v>
      </c>
    </row>
    <row r="38" spans="1:44" ht="15.95" customHeight="1">
      <c r="A38" s="611"/>
      <c r="B38" s="1203" t="s">
        <v>1454</v>
      </c>
      <c r="C38" s="1189"/>
      <c r="D38" s="1191"/>
      <c r="E38" s="1193"/>
      <c r="F38" s="652" t="s">
        <v>1436</v>
      </c>
      <c r="G38" s="653"/>
      <c r="H38" s="654"/>
      <c r="I38" s="431"/>
      <c r="J38" s="431"/>
      <c r="K38" s="431"/>
      <c r="L38" s="431"/>
      <c r="M38" s="655"/>
      <c r="N38" s="653"/>
      <c r="O38" s="654"/>
      <c r="P38" s="431"/>
      <c r="Q38" s="431"/>
      <c r="R38" s="431"/>
      <c r="S38" s="431"/>
      <c r="T38" s="655"/>
      <c r="U38" s="653"/>
      <c r="V38" s="654"/>
      <c r="W38" s="431"/>
      <c r="X38" s="431"/>
      <c r="Y38" s="431"/>
      <c r="Z38" s="431"/>
      <c r="AA38" s="655"/>
      <c r="AB38" s="653"/>
      <c r="AC38" s="654"/>
      <c r="AD38" s="431"/>
      <c r="AE38" s="431"/>
      <c r="AF38" s="431"/>
      <c r="AG38" s="431"/>
      <c r="AH38" s="655"/>
      <c r="AI38" s="670"/>
      <c r="AJ38" s="654"/>
      <c r="AK38" s="654"/>
      <c r="AL38" s="657">
        <f t="shared" ref="AL38" si="92">SUM(G39:AK39)</f>
        <v>0</v>
      </c>
      <c r="AM38" s="658"/>
      <c r="AN38" s="607"/>
      <c r="AO38" s="608"/>
      <c r="AP38" s="658"/>
      <c r="AQ38" s="659"/>
      <c r="AR38" s="659"/>
    </row>
    <row r="39" spans="1:44" ht="15.95" customHeight="1">
      <c r="A39" s="611"/>
      <c r="B39" s="1203"/>
      <c r="C39" s="1204"/>
      <c r="D39" s="1205"/>
      <c r="E39" s="1206"/>
      <c r="F39" s="660" t="s">
        <v>1439</v>
      </c>
      <c r="G39" s="661" t="str">
        <f t="shared" ref="G39:AK39" si="93">IF(G38&lt;&gt;"",VLOOKUP(G38,$AC$197:$AL$221,9,FALSE),"")</f>
        <v/>
      </c>
      <c r="H39" s="662" t="str">
        <f t="shared" si="93"/>
        <v/>
      </c>
      <c r="I39" s="662" t="str">
        <f t="shared" si="93"/>
        <v/>
      </c>
      <c r="J39" s="662" t="str">
        <f t="shared" si="93"/>
        <v/>
      </c>
      <c r="K39" s="662" t="str">
        <f t="shared" si="93"/>
        <v/>
      </c>
      <c r="L39" s="662" t="str">
        <f t="shared" si="93"/>
        <v/>
      </c>
      <c r="M39" s="663" t="str">
        <f t="shared" si="93"/>
        <v/>
      </c>
      <c r="N39" s="661" t="str">
        <f t="shared" si="93"/>
        <v/>
      </c>
      <c r="O39" s="662" t="str">
        <f t="shared" si="93"/>
        <v/>
      </c>
      <c r="P39" s="662" t="str">
        <f t="shared" si="93"/>
        <v/>
      </c>
      <c r="Q39" s="662" t="str">
        <f t="shared" si="93"/>
        <v/>
      </c>
      <c r="R39" s="662" t="str">
        <f t="shared" si="93"/>
        <v/>
      </c>
      <c r="S39" s="662" t="str">
        <f t="shared" si="93"/>
        <v/>
      </c>
      <c r="T39" s="663" t="str">
        <f t="shared" si="93"/>
        <v/>
      </c>
      <c r="U39" s="661" t="str">
        <f t="shared" si="93"/>
        <v/>
      </c>
      <c r="V39" s="662" t="str">
        <f t="shared" si="93"/>
        <v/>
      </c>
      <c r="W39" s="662" t="str">
        <f t="shared" si="93"/>
        <v/>
      </c>
      <c r="X39" s="662" t="str">
        <f t="shared" si="93"/>
        <v/>
      </c>
      <c r="Y39" s="662" t="str">
        <f t="shared" si="93"/>
        <v/>
      </c>
      <c r="Z39" s="662" t="str">
        <f t="shared" si="93"/>
        <v/>
      </c>
      <c r="AA39" s="663" t="str">
        <f t="shared" si="93"/>
        <v/>
      </c>
      <c r="AB39" s="661" t="str">
        <f t="shared" si="93"/>
        <v/>
      </c>
      <c r="AC39" s="662" t="str">
        <f t="shared" si="93"/>
        <v/>
      </c>
      <c r="AD39" s="662" t="str">
        <f t="shared" si="93"/>
        <v/>
      </c>
      <c r="AE39" s="662" t="str">
        <f t="shared" si="93"/>
        <v/>
      </c>
      <c r="AF39" s="662" t="str">
        <f t="shared" si="93"/>
        <v/>
      </c>
      <c r="AG39" s="662" t="str">
        <f t="shared" si="93"/>
        <v/>
      </c>
      <c r="AH39" s="663" t="str">
        <f t="shared" si="93"/>
        <v/>
      </c>
      <c r="AI39" s="664" t="str">
        <f t="shared" si="93"/>
        <v/>
      </c>
      <c r="AJ39" s="662" t="str">
        <f t="shared" si="93"/>
        <v/>
      </c>
      <c r="AK39" s="662" t="str">
        <f t="shared" si="93"/>
        <v/>
      </c>
      <c r="AL39" s="665">
        <f t="shared" ref="AL39" si="94">SUM(G39:AH39)</f>
        <v>0</v>
      </c>
      <c r="AM39" s="666">
        <f t="shared" ref="AM39" si="95">AL39/4</f>
        <v>0</v>
      </c>
      <c r="AN39" s="667" t="str">
        <f t="shared" ref="AN39:AO39" si="96">IF(C38="","",C38)</f>
        <v/>
      </c>
      <c r="AO39" s="668" t="str">
        <f t="shared" si="96"/>
        <v/>
      </c>
      <c r="AP39" s="669" t="str">
        <f>IF(D38&lt;&gt;"",VLOOKUP(D38,$AU$2:$AV$6,2,FALSE),"")</f>
        <v/>
      </c>
      <c r="AQ39" s="666">
        <f t="shared" ref="AQ39" si="97">ROUNDDOWN(AL39/$AL$6,2)</f>
        <v>0</v>
      </c>
      <c r="AR39" s="666">
        <f t="shared" ref="AR39" si="98">IF(AP39=1,"",AQ39)</f>
        <v>0</v>
      </c>
    </row>
    <row r="40" spans="1:44" ht="15.95" customHeight="1">
      <c r="A40" s="611"/>
      <c r="B40" s="1203" t="s">
        <v>1455</v>
      </c>
      <c r="C40" s="1189"/>
      <c r="D40" s="1191"/>
      <c r="E40" s="1193"/>
      <c r="F40" s="652" t="s">
        <v>1436</v>
      </c>
      <c r="G40" s="653"/>
      <c r="H40" s="654"/>
      <c r="I40" s="431"/>
      <c r="J40" s="431"/>
      <c r="K40" s="431"/>
      <c r="L40" s="431"/>
      <c r="M40" s="655"/>
      <c r="N40" s="653"/>
      <c r="O40" s="654"/>
      <c r="P40" s="431"/>
      <c r="Q40" s="431"/>
      <c r="R40" s="431"/>
      <c r="S40" s="431"/>
      <c r="T40" s="655"/>
      <c r="U40" s="653"/>
      <c r="V40" s="654"/>
      <c r="W40" s="431"/>
      <c r="X40" s="431"/>
      <c r="Y40" s="431"/>
      <c r="Z40" s="431"/>
      <c r="AA40" s="655"/>
      <c r="AB40" s="653"/>
      <c r="AC40" s="654"/>
      <c r="AD40" s="431"/>
      <c r="AE40" s="431"/>
      <c r="AF40" s="431"/>
      <c r="AG40" s="431"/>
      <c r="AH40" s="655"/>
      <c r="AI40" s="670"/>
      <c r="AJ40" s="654"/>
      <c r="AK40" s="654"/>
      <c r="AL40" s="657">
        <f t="shared" ref="AL40" si="99">SUM(G41:AK41)</f>
        <v>0</v>
      </c>
      <c r="AM40" s="658"/>
      <c r="AN40" s="607"/>
      <c r="AO40" s="608"/>
      <c r="AP40" s="658"/>
      <c r="AQ40" s="659"/>
      <c r="AR40" s="659"/>
    </row>
    <row r="41" spans="1:44" ht="15.95" customHeight="1">
      <c r="A41" s="611"/>
      <c r="B41" s="1203"/>
      <c r="C41" s="1204"/>
      <c r="D41" s="1205"/>
      <c r="E41" s="1206"/>
      <c r="F41" s="660" t="s">
        <v>1439</v>
      </c>
      <c r="G41" s="661" t="str">
        <f t="shared" ref="G41:AK41" si="100">IF(G40&lt;&gt;"",VLOOKUP(G40,$AC$197:$AL$221,9,FALSE),"")</f>
        <v/>
      </c>
      <c r="H41" s="662" t="str">
        <f t="shared" si="100"/>
        <v/>
      </c>
      <c r="I41" s="662" t="str">
        <f t="shared" si="100"/>
        <v/>
      </c>
      <c r="J41" s="662" t="str">
        <f t="shared" si="100"/>
        <v/>
      </c>
      <c r="K41" s="662" t="str">
        <f t="shared" si="100"/>
        <v/>
      </c>
      <c r="L41" s="662" t="str">
        <f t="shared" si="100"/>
        <v/>
      </c>
      <c r="M41" s="663" t="str">
        <f t="shared" si="100"/>
        <v/>
      </c>
      <c r="N41" s="661" t="str">
        <f t="shared" si="100"/>
        <v/>
      </c>
      <c r="O41" s="662" t="str">
        <f t="shared" si="100"/>
        <v/>
      </c>
      <c r="P41" s="662" t="str">
        <f t="shared" si="100"/>
        <v/>
      </c>
      <c r="Q41" s="662" t="str">
        <f t="shared" si="100"/>
        <v/>
      </c>
      <c r="R41" s="662" t="str">
        <f t="shared" si="100"/>
        <v/>
      </c>
      <c r="S41" s="662" t="str">
        <f t="shared" si="100"/>
        <v/>
      </c>
      <c r="T41" s="663" t="str">
        <f t="shared" si="100"/>
        <v/>
      </c>
      <c r="U41" s="661" t="str">
        <f t="shared" si="100"/>
        <v/>
      </c>
      <c r="V41" s="662" t="str">
        <f t="shared" si="100"/>
        <v/>
      </c>
      <c r="W41" s="662" t="str">
        <f t="shared" si="100"/>
        <v/>
      </c>
      <c r="X41" s="662" t="str">
        <f t="shared" si="100"/>
        <v/>
      </c>
      <c r="Y41" s="662" t="str">
        <f t="shared" si="100"/>
        <v/>
      </c>
      <c r="Z41" s="662" t="str">
        <f t="shared" si="100"/>
        <v/>
      </c>
      <c r="AA41" s="663" t="str">
        <f t="shared" si="100"/>
        <v/>
      </c>
      <c r="AB41" s="661" t="str">
        <f t="shared" si="100"/>
        <v/>
      </c>
      <c r="AC41" s="662" t="str">
        <f t="shared" si="100"/>
        <v/>
      </c>
      <c r="AD41" s="662" t="str">
        <f t="shared" si="100"/>
        <v/>
      </c>
      <c r="AE41" s="662" t="str">
        <f t="shared" si="100"/>
        <v/>
      </c>
      <c r="AF41" s="662" t="str">
        <f t="shared" si="100"/>
        <v/>
      </c>
      <c r="AG41" s="662" t="str">
        <f t="shared" si="100"/>
        <v/>
      </c>
      <c r="AH41" s="663" t="str">
        <f t="shared" si="100"/>
        <v/>
      </c>
      <c r="AI41" s="664" t="str">
        <f t="shared" si="100"/>
        <v/>
      </c>
      <c r="AJ41" s="662" t="str">
        <f t="shared" si="100"/>
        <v/>
      </c>
      <c r="AK41" s="662" t="str">
        <f t="shared" si="100"/>
        <v/>
      </c>
      <c r="AL41" s="665">
        <f t="shared" ref="AL41" si="101">SUM(G41:AH41)</f>
        <v>0</v>
      </c>
      <c r="AM41" s="666">
        <f t="shared" ref="AM41" si="102">AL41/4</f>
        <v>0</v>
      </c>
      <c r="AN41" s="667" t="str">
        <f t="shared" ref="AN41:AO41" si="103">IF(C40="","",C40)</f>
        <v/>
      </c>
      <c r="AO41" s="668" t="str">
        <f t="shared" si="103"/>
        <v/>
      </c>
      <c r="AP41" s="669" t="str">
        <f>IF(D40&lt;&gt;"",VLOOKUP(D40,$AU$2:$AV$6,2,FALSE),"")</f>
        <v/>
      </c>
      <c r="AQ41" s="666">
        <f t="shared" ref="AQ41" si="104">ROUNDDOWN(AL41/$AL$6,2)</f>
        <v>0</v>
      </c>
      <c r="AR41" s="666">
        <f t="shared" ref="AR41" si="105">IF(AP41=1,"",AQ41)</f>
        <v>0</v>
      </c>
    </row>
    <row r="42" spans="1:44" ht="15.95" customHeight="1">
      <c r="A42" s="611"/>
      <c r="B42" s="1203" t="s">
        <v>1456</v>
      </c>
      <c r="C42" s="1189"/>
      <c r="D42" s="1191"/>
      <c r="E42" s="1193"/>
      <c r="F42" s="652" t="s">
        <v>1436</v>
      </c>
      <c r="G42" s="653"/>
      <c r="H42" s="654"/>
      <c r="I42" s="431"/>
      <c r="J42" s="431"/>
      <c r="K42" s="431"/>
      <c r="L42" s="431"/>
      <c r="M42" s="655"/>
      <c r="N42" s="653"/>
      <c r="O42" s="654"/>
      <c r="P42" s="431"/>
      <c r="Q42" s="431"/>
      <c r="R42" s="431"/>
      <c r="S42" s="431"/>
      <c r="T42" s="655"/>
      <c r="U42" s="653"/>
      <c r="V42" s="654"/>
      <c r="W42" s="431"/>
      <c r="X42" s="431"/>
      <c r="Y42" s="431"/>
      <c r="Z42" s="431"/>
      <c r="AA42" s="655"/>
      <c r="AB42" s="653"/>
      <c r="AC42" s="654"/>
      <c r="AD42" s="431"/>
      <c r="AE42" s="431"/>
      <c r="AF42" s="431"/>
      <c r="AG42" s="431"/>
      <c r="AH42" s="655"/>
      <c r="AI42" s="656"/>
      <c r="AJ42" s="431"/>
      <c r="AK42" s="431"/>
      <c r="AL42" s="657">
        <f t="shared" ref="AL42" si="106">SUM(G43:AK43)</f>
        <v>0</v>
      </c>
      <c r="AM42" s="658"/>
      <c r="AN42" s="607"/>
      <c r="AO42" s="608"/>
      <c r="AP42" s="658"/>
      <c r="AQ42" s="659"/>
      <c r="AR42" s="659"/>
    </row>
    <row r="43" spans="1:44" ht="15.95" customHeight="1">
      <c r="A43" s="611"/>
      <c r="B43" s="1203"/>
      <c r="C43" s="1204"/>
      <c r="D43" s="1205"/>
      <c r="E43" s="1206"/>
      <c r="F43" s="660" t="s">
        <v>1439</v>
      </c>
      <c r="G43" s="661" t="str">
        <f t="shared" ref="G43:AK43" si="107">IF(G42&lt;&gt;"",VLOOKUP(G42,$AC$197:$AL$221,9,FALSE),"")</f>
        <v/>
      </c>
      <c r="H43" s="662" t="str">
        <f t="shared" si="107"/>
        <v/>
      </c>
      <c r="I43" s="662" t="str">
        <f t="shared" si="107"/>
        <v/>
      </c>
      <c r="J43" s="662" t="str">
        <f t="shared" si="107"/>
        <v/>
      </c>
      <c r="K43" s="662" t="str">
        <f t="shared" si="107"/>
        <v/>
      </c>
      <c r="L43" s="662" t="str">
        <f t="shared" si="107"/>
        <v/>
      </c>
      <c r="M43" s="663" t="str">
        <f t="shared" si="107"/>
        <v/>
      </c>
      <c r="N43" s="661" t="str">
        <f t="shared" si="107"/>
        <v/>
      </c>
      <c r="O43" s="662" t="str">
        <f t="shared" si="107"/>
        <v/>
      </c>
      <c r="P43" s="662" t="str">
        <f t="shared" si="107"/>
        <v/>
      </c>
      <c r="Q43" s="662" t="str">
        <f t="shared" si="107"/>
        <v/>
      </c>
      <c r="R43" s="662" t="str">
        <f t="shared" si="107"/>
        <v/>
      </c>
      <c r="S43" s="662" t="str">
        <f t="shared" si="107"/>
        <v/>
      </c>
      <c r="T43" s="663" t="str">
        <f t="shared" si="107"/>
        <v/>
      </c>
      <c r="U43" s="661" t="str">
        <f t="shared" si="107"/>
        <v/>
      </c>
      <c r="V43" s="662" t="str">
        <f t="shared" si="107"/>
        <v/>
      </c>
      <c r="W43" s="662" t="str">
        <f t="shared" si="107"/>
        <v/>
      </c>
      <c r="X43" s="662" t="str">
        <f t="shared" si="107"/>
        <v/>
      </c>
      <c r="Y43" s="662" t="str">
        <f t="shared" si="107"/>
        <v/>
      </c>
      <c r="Z43" s="662" t="str">
        <f t="shared" si="107"/>
        <v/>
      </c>
      <c r="AA43" s="663" t="str">
        <f t="shared" si="107"/>
        <v/>
      </c>
      <c r="AB43" s="661" t="str">
        <f t="shared" si="107"/>
        <v/>
      </c>
      <c r="AC43" s="662" t="str">
        <f t="shared" si="107"/>
        <v/>
      </c>
      <c r="AD43" s="662" t="str">
        <f t="shared" si="107"/>
        <v/>
      </c>
      <c r="AE43" s="662" t="str">
        <f t="shared" si="107"/>
        <v/>
      </c>
      <c r="AF43" s="662" t="str">
        <f t="shared" si="107"/>
        <v/>
      </c>
      <c r="AG43" s="662" t="str">
        <f t="shared" si="107"/>
        <v/>
      </c>
      <c r="AH43" s="663" t="str">
        <f t="shared" si="107"/>
        <v/>
      </c>
      <c r="AI43" s="664" t="str">
        <f t="shared" si="107"/>
        <v/>
      </c>
      <c r="AJ43" s="662" t="str">
        <f t="shared" si="107"/>
        <v/>
      </c>
      <c r="AK43" s="662" t="str">
        <f t="shared" si="107"/>
        <v/>
      </c>
      <c r="AL43" s="665">
        <f t="shared" ref="AL43" si="108">SUM(G43:AH43)</f>
        <v>0</v>
      </c>
      <c r="AM43" s="666">
        <f t="shared" ref="AM43" si="109">AL43/4</f>
        <v>0</v>
      </c>
      <c r="AN43" s="667" t="str">
        <f t="shared" ref="AN43:AO43" si="110">IF(C42="","",C42)</f>
        <v/>
      </c>
      <c r="AO43" s="668" t="str">
        <f t="shared" si="110"/>
        <v/>
      </c>
      <c r="AP43" s="669" t="str">
        <f>IF(D42&lt;&gt;"",VLOOKUP(D42,$AU$2:$AV$6,2,FALSE),"")</f>
        <v/>
      </c>
      <c r="AQ43" s="666">
        <f t="shared" ref="AQ43" si="111">ROUNDDOWN(AL43/$AL$6,2)</f>
        <v>0</v>
      </c>
      <c r="AR43" s="666">
        <f t="shared" ref="AR43" si="112">IF(AP43=1,"",AQ43)</f>
        <v>0</v>
      </c>
    </row>
    <row r="44" spans="1:44" ht="15.95" customHeight="1">
      <c r="A44" s="611"/>
      <c r="B44" s="1203" t="s">
        <v>1457</v>
      </c>
      <c r="C44" s="1189"/>
      <c r="D44" s="1191"/>
      <c r="E44" s="1193"/>
      <c r="F44" s="652" t="s">
        <v>1436</v>
      </c>
      <c r="G44" s="653"/>
      <c r="H44" s="654"/>
      <c r="I44" s="431"/>
      <c r="J44" s="431"/>
      <c r="K44" s="431"/>
      <c r="L44" s="431"/>
      <c r="M44" s="655"/>
      <c r="N44" s="653"/>
      <c r="O44" s="654"/>
      <c r="P44" s="431"/>
      <c r="Q44" s="431"/>
      <c r="R44" s="431"/>
      <c r="S44" s="431"/>
      <c r="T44" s="655"/>
      <c r="U44" s="653"/>
      <c r="V44" s="654"/>
      <c r="W44" s="431"/>
      <c r="X44" s="431"/>
      <c r="Y44" s="431"/>
      <c r="Z44" s="431"/>
      <c r="AA44" s="655"/>
      <c r="AB44" s="653"/>
      <c r="AC44" s="654"/>
      <c r="AD44" s="431"/>
      <c r="AE44" s="431"/>
      <c r="AF44" s="431"/>
      <c r="AG44" s="431"/>
      <c r="AH44" s="655"/>
      <c r="AI44" s="656"/>
      <c r="AJ44" s="431"/>
      <c r="AK44" s="431"/>
      <c r="AL44" s="657">
        <f t="shared" ref="AL44" si="113">SUM(G45:AK45)</f>
        <v>0</v>
      </c>
      <c r="AM44" s="658"/>
      <c r="AN44" s="607"/>
      <c r="AO44" s="608"/>
      <c r="AP44" s="658"/>
      <c r="AQ44" s="659"/>
      <c r="AR44" s="659"/>
    </row>
    <row r="45" spans="1:44" ht="15.95" customHeight="1">
      <c r="A45" s="611"/>
      <c r="B45" s="1203"/>
      <c r="C45" s="1204"/>
      <c r="D45" s="1205"/>
      <c r="E45" s="1206"/>
      <c r="F45" s="660" t="s">
        <v>1439</v>
      </c>
      <c r="G45" s="661" t="str">
        <f t="shared" ref="G45:AK45" si="114">IF(G44&lt;&gt;"",VLOOKUP(G44,$AC$197:$AL$221,9,FALSE),"")</f>
        <v/>
      </c>
      <c r="H45" s="662" t="str">
        <f t="shared" si="114"/>
        <v/>
      </c>
      <c r="I45" s="662" t="str">
        <f t="shared" si="114"/>
        <v/>
      </c>
      <c r="J45" s="662" t="str">
        <f t="shared" si="114"/>
        <v/>
      </c>
      <c r="K45" s="662" t="str">
        <f t="shared" si="114"/>
        <v/>
      </c>
      <c r="L45" s="662" t="str">
        <f t="shared" si="114"/>
        <v/>
      </c>
      <c r="M45" s="663" t="str">
        <f t="shared" si="114"/>
        <v/>
      </c>
      <c r="N45" s="661" t="str">
        <f t="shared" si="114"/>
        <v/>
      </c>
      <c r="O45" s="662" t="str">
        <f t="shared" si="114"/>
        <v/>
      </c>
      <c r="P45" s="662" t="str">
        <f t="shared" si="114"/>
        <v/>
      </c>
      <c r="Q45" s="662" t="str">
        <f t="shared" si="114"/>
        <v/>
      </c>
      <c r="R45" s="662" t="str">
        <f t="shared" si="114"/>
        <v/>
      </c>
      <c r="S45" s="662" t="str">
        <f t="shared" si="114"/>
        <v/>
      </c>
      <c r="T45" s="663" t="str">
        <f t="shared" si="114"/>
        <v/>
      </c>
      <c r="U45" s="661" t="str">
        <f t="shared" si="114"/>
        <v/>
      </c>
      <c r="V45" s="662" t="str">
        <f t="shared" si="114"/>
        <v/>
      </c>
      <c r="W45" s="662" t="str">
        <f t="shared" si="114"/>
        <v/>
      </c>
      <c r="X45" s="662" t="str">
        <f t="shared" si="114"/>
        <v/>
      </c>
      <c r="Y45" s="662" t="str">
        <f t="shared" si="114"/>
        <v/>
      </c>
      <c r="Z45" s="662" t="str">
        <f t="shared" si="114"/>
        <v/>
      </c>
      <c r="AA45" s="663" t="str">
        <f t="shared" si="114"/>
        <v/>
      </c>
      <c r="AB45" s="661" t="str">
        <f t="shared" si="114"/>
        <v/>
      </c>
      <c r="AC45" s="662" t="str">
        <f t="shared" si="114"/>
        <v/>
      </c>
      <c r="AD45" s="662" t="str">
        <f t="shared" si="114"/>
        <v/>
      </c>
      <c r="AE45" s="662" t="str">
        <f t="shared" si="114"/>
        <v/>
      </c>
      <c r="AF45" s="662" t="str">
        <f t="shared" si="114"/>
        <v/>
      </c>
      <c r="AG45" s="662" t="str">
        <f t="shared" si="114"/>
        <v/>
      </c>
      <c r="AH45" s="663" t="str">
        <f t="shared" si="114"/>
        <v/>
      </c>
      <c r="AI45" s="664" t="str">
        <f t="shared" si="114"/>
        <v/>
      </c>
      <c r="AJ45" s="662" t="str">
        <f t="shared" si="114"/>
        <v/>
      </c>
      <c r="AK45" s="662" t="str">
        <f t="shared" si="114"/>
        <v/>
      </c>
      <c r="AL45" s="665">
        <f t="shared" ref="AL45" si="115">SUM(G45:AH45)</f>
        <v>0</v>
      </c>
      <c r="AM45" s="666">
        <f t="shared" ref="AM45" si="116">AL45/4</f>
        <v>0</v>
      </c>
      <c r="AN45" s="667" t="str">
        <f t="shared" ref="AN45:AO45" si="117">IF(C44="","",C44)</f>
        <v/>
      </c>
      <c r="AO45" s="668" t="str">
        <f t="shared" si="117"/>
        <v/>
      </c>
      <c r="AP45" s="669" t="str">
        <f>IF(D44&lt;&gt;"",VLOOKUP(D44,$AU$2:$AV$6,2,FALSE),"")</f>
        <v/>
      </c>
      <c r="AQ45" s="666">
        <f t="shared" ref="AQ45" si="118">ROUNDDOWN(AL45/$AL$6,2)</f>
        <v>0</v>
      </c>
      <c r="AR45" s="666">
        <f t="shared" ref="AR45" si="119">IF(AP45=1,"",AQ45)</f>
        <v>0</v>
      </c>
    </row>
    <row r="46" spans="1:44" ht="15.95" customHeight="1">
      <c r="A46" s="611"/>
      <c r="B46" s="1203" t="s">
        <v>1458</v>
      </c>
      <c r="C46" s="1189"/>
      <c r="D46" s="1191"/>
      <c r="E46" s="1193"/>
      <c r="F46" s="652" t="s">
        <v>1436</v>
      </c>
      <c r="G46" s="653"/>
      <c r="H46" s="654"/>
      <c r="I46" s="431"/>
      <c r="J46" s="431"/>
      <c r="K46" s="431"/>
      <c r="L46" s="431"/>
      <c r="M46" s="655"/>
      <c r="N46" s="653"/>
      <c r="O46" s="654"/>
      <c r="P46" s="431"/>
      <c r="Q46" s="431"/>
      <c r="R46" s="431"/>
      <c r="S46" s="431"/>
      <c r="T46" s="655"/>
      <c r="U46" s="653"/>
      <c r="V46" s="654"/>
      <c r="W46" s="431"/>
      <c r="X46" s="431"/>
      <c r="Y46" s="431"/>
      <c r="Z46" s="431"/>
      <c r="AA46" s="655"/>
      <c r="AB46" s="653"/>
      <c r="AC46" s="654"/>
      <c r="AD46" s="431"/>
      <c r="AE46" s="431"/>
      <c r="AF46" s="431"/>
      <c r="AG46" s="431"/>
      <c r="AH46" s="655"/>
      <c r="AI46" s="670"/>
      <c r="AJ46" s="654"/>
      <c r="AK46" s="654"/>
      <c r="AL46" s="657">
        <f t="shared" ref="AL46" si="120">SUM(G47:AK47)</f>
        <v>0</v>
      </c>
      <c r="AM46" s="658"/>
      <c r="AN46" s="607"/>
      <c r="AO46" s="608"/>
      <c r="AP46" s="658"/>
      <c r="AQ46" s="659"/>
      <c r="AR46" s="659"/>
    </row>
    <row r="47" spans="1:44" ht="15.95" customHeight="1">
      <c r="A47" s="611"/>
      <c r="B47" s="1203"/>
      <c r="C47" s="1204"/>
      <c r="D47" s="1205"/>
      <c r="E47" s="1206"/>
      <c r="F47" s="660" t="s">
        <v>1439</v>
      </c>
      <c r="G47" s="661" t="str">
        <f t="shared" ref="G47:AK47" si="121">IF(G46&lt;&gt;"",VLOOKUP(G46,$AC$197:$AL$221,9,FALSE),"")</f>
        <v/>
      </c>
      <c r="H47" s="662" t="str">
        <f t="shared" si="121"/>
        <v/>
      </c>
      <c r="I47" s="662" t="str">
        <f t="shared" si="121"/>
        <v/>
      </c>
      <c r="J47" s="662" t="str">
        <f t="shared" si="121"/>
        <v/>
      </c>
      <c r="K47" s="662" t="str">
        <f t="shared" si="121"/>
        <v/>
      </c>
      <c r="L47" s="662" t="str">
        <f t="shared" si="121"/>
        <v/>
      </c>
      <c r="M47" s="663" t="str">
        <f t="shared" si="121"/>
        <v/>
      </c>
      <c r="N47" s="661" t="str">
        <f t="shared" si="121"/>
        <v/>
      </c>
      <c r="O47" s="662" t="str">
        <f t="shared" si="121"/>
        <v/>
      </c>
      <c r="P47" s="662" t="str">
        <f t="shared" si="121"/>
        <v/>
      </c>
      <c r="Q47" s="662" t="str">
        <f t="shared" si="121"/>
        <v/>
      </c>
      <c r="R47" s="662" t="str">
        <f t="shared" si="121"/>
        <v/>
      </c>
      <c r="S47" s="662" t="str">
        <f t="shared" si="121"/>
        <v/>
      </c>
      <c r="T47" s="663" t="str">
        <f t="shared" si="121"/>
        <v/>
      </c>
      <c r="U47" s="661" t="str">
        <f t="shared" si="121"/>
        <v/>
      </c>
      <c r="V47" s="662" t="str">
        <f t="shared" si="121"/>
        <v/>
      </c>
      <c r="W47" s="662" t="str">
        <f t="shared" si="121"/>
        <v/>
      </c>
      <c r="X47" s="662" t="str">
        <f t="shared" si="121"/>
        <v/>
      </c>
      <c r="Y47" s="662" t="str">
        <f t="shared" si="121"/>
        <v/>
      </c>
      <c r="Z47" s="662" t="str">
        <f t="shared" si="121"/>
        <v/>
      </c>
      <c r="AA47" s="663" t="str">
        <f t="shared" si="121"/>
        <v/>
      </c>
      <c r="AB47" s="661" t="str">
        <f t="shared" si="121"/>
        <v/>
      </c>
      <c r="AC47" s="662" t="str">
        <f t="shared" si="121"/>
        <v/>
      </c>
      <c r="AD47" s="662" t="str">
        <f t="shared" si="121"/>
        <v/>
      </c>
      <c r="AE47" s="662" t="str">
        <f t="shared" si="121"/>
        <v/>
      </c>
      <c r="AF47" s="662" t="str">
        <f t="shared" si="121"/>
        <v/>
      </c>
      <c r="AG47" s="662" t="str">
        <f t="shared" si="121"/>
        <v/>
      </c>
      <c r="AH47" s="663" t="str">
        <f t="shared" si="121"/>
        <v/>
      </c>
      <c r="AI47" s="664" t="str">
        <f t="shared" si="121"/>
        <v/>
      </c>
      <c r="AJ47" s="662" t="str">
        <f t="shared" si="121"/>
        <v/>
      </c>
      <c r="AK47" s="662" t="str">
        <f t="shared" si="121"/>
        <v/>
      </c>
      <c r="AL47" s="665">
        <f t="shared" ref="AL47" si="122">SUM(G47:AH47)</f>
        <v>0</v>
      </c>
      <c r="AM47" s="666">
        <f t="shared" ref="AM47" si="123">AL47/4</f>
        <v>0</v>
      </c>
      <c r="AN47" s="667" t="str">
        <f t="shared" ref="AN47:AO47" si="124">IF(C46="","",C46)</f>
        <v/>
      </c>
      <c r="AO47" s="668" t="str">
        <f t="shared" si="124"/>
        <v/>
      </c>
      <c r="AP47" s="669" t="str">
        <f>IF(D46&lt;&gt;"",VLOOKUP(D46,$AU$2:$AV$6,2,FALSE),"")</f>
        <v/>
      </c>
      <c r="AQ47" s="666">
        <f t="shared" ref="AQ47" si="125">ROUNDDOWN(AL47/$AL$6,2)</f>
        <v>0</v>
      </c>
      <c r="AR47" s="666">
        <f t="shared" ref="AR47" si="126">IF(AP47=1,"",AQ47)</f>
        <v>0</v>
      </c>
    </row>
    <row r="48" spans="1:44" ht="15.95" customHeight="1">
      <c r="A48" s="611"/>
      <c r="B48" s="1203" t="s">
        <v>1459</v>
      </c>
      <c r="C48" s="1189"/>
      <c r="D48" s="1191"/>
      <c r="E48" s="1193"/>
      <c r="F48" s="652" t="s">
        <v>1436</v>
      </c>
      <c r="G48" s="653"/>
      <c r="H48" s="654"/>
      <c r="I48" s="431"/>
      <c r="J48" s="431"/>
      <c r="K48" s="431"/>
      <c r="L48" s="431"/>
      <c r="M48" s="655"/>
      <c r="N48" s="653"/>
      <c r="O48" s="654"/>
      <c r="P48" s="431"/>
      <c r="Q48" s="431"/>
      <c r="R48" s="431"/>
      <c r="S48" s="431"/>
      <c r="T48" s="655"/>
      <c r="U48" s="653"/>
      <c r="V48" s="654"/>
      <c r="W48" s="431"/>
      <c r="X48" s="431"/>
      <c r="Y48" s="431"/>
      <c r="Z48" s="431"/>
      <c r="AA48" s="655"/>
      <c r="AB48" s="653"/>
      <c r="AC48" s="654"/>
      <c r="AD48" s="431"/>
      <c r="AE48" s="431"/>
      <c r="AF48" s="431"/>
      <c r="AG48" s="431"/>
      <c r="AH48" s="655"/>
      <c r="AI48" s="670"/>
      <c r="AJ48" s="654"/>
      <c r="AK48" s="654"/>
      <c r="AL48" s="657">
        <f t="shared" ref="AL48" si="127">SUM(G49:AK49)</f>
        <v>0</v>
      </c>
      <c r="AM48" s="658"/>
      <c r="AN48" s="607"/>
      <c r="AO48" s="608"/>
      <c r="AP48" s="658"/>
      <c r="AQ48" s="659"/>
      <c r="AR48" s="659"/>
    </row>
    <row r="49" spans="1:44" ht="15.95" customHeight="1">
      <c r="A49" s="611"/>
      <c r="B49" s="1203"/>
      <c r="C49" s="1204"/>
      <c r="D49" s="1205"/>
      <c r="E49" s="1206"/>
      <c r="F49" s="660" t="s">
        <v>1439</v>
      </c>
      <c r="G49" s="661" t="str">
        <f t="shared" ref="G49:AK49" si="128">IF(G48&lt;&gt;"",VLOOKUP(G48,$AC$197:$AL$221,9,FALSE),"")</f>
        <v/>
      </c>
      <c r="H49" s="662" t="str">
        <f t="shared" si="128"/>
        <v/>
      </c>
      <c r="I49" s="662" t="str">
        <f t="shared" si="128"/>
        <v/>
      </c>
      <c r="J49" s="662" t="str">
        <f t="shared" si="128"/>
        <v/>
      </c>
      <c r="K49" s="662" t="str">
        <f t="shared" si="128"/>
        <v/>
      </c>
      <c r="L49" s="662" t="str">
        <f t="shared" si="128"/>
        <v/>
      </c>
      <c r="M49" s="663" t="str">
        <f t="shared" si="128"/>
        <v/>
      </c>
      <c r="N49" s="661" t="str">
        <f t="shared" si="128"/>
        <v/>
      </c>
      <c r="O49" s="662" t="str">
        <f t="shared" si="128"/>
        <v/>
      </c>
      <c r="P49" s="662" t="str">
        <f t="shared" si="128"/>
        <v/>
      </c>
      <c r="Q49" s="662" t="str">
        <f t="shared" si="128"/>
        <v/>
      </c>
      <c r="R49" s="662" t="str">
        <f t="shared" si="128"/>
        <v/>
      </c>
      <c r="S49" s="662" t="str">
        <f t="shared" si="128"/>
        <v/>
      </c>
      <c r="T49" s="663" t="str">
        <f t="shared" si="128"/>
        <v/>
      </c>
      <c r="U49" s="661" t="str">
        <f t="shared" si="128"/>
        <v/>
      </c>
      <c r="V49" s="662" t="str">
        <f t="shared" si="128"/>
        <v/>
      </c>
      <c r="W49" s="662" t="str">
        <f t="shared" si="128"/>
        <v/>
      </c>
      <c r="X49" s="662" t="str">
        <f t="shared" si="128"/>
        <v/>
      </c>
      <c r="Y49" s="662" t="str">
        <f t="shared" si="128"/>
        <v/>
      </c>
      <c r="Z49" s="662" t="str">
        <f t="shared" si="128"/>
        <v/>
      </c>
      <c r="AA49" s="663" t="str">
        <f t="shared" si="128"/>
        <v/>
      </c>
      <c r="AB49" s="661" t="str">
        <f t="shared" si="128"/>
        <v/>
      </c>
      <c r="AC49" s="662" t="str">
        <f t="shared" si="128"/>
        <v/>
      </c>
      <c r="AD49" s="662" t="str">
        <f t="shared" si="128"/>
        <v/>
      </c>
      <c r="AE49" s="662" t="str">
        <f t="shared" si="128"/>
        <v/>
      </c>
      <c r="AF49" s="662" t="str">
        <f t="shared" si="128"/>
        <v/>
      </c>
      <c r="AG49" s="662" t="str">
        <f t="shared" si="128"/>
        <v/>
      </c>
      <c r="AH49" s="663" t="str">
        <f t="shared" si="128"/>
        <v/>
      </c>
      <c r="AI49" s="664" t="str">
        <f t="shared" si="128"/>
        <v/>
      </c>
      <c r="AJ49" s="662" t="str">
        <f t="shared" si="128"/>
        <v/>
      </c>
      <c r="AK49" s="662" t="str">
        <f t="shared" si="128"/>
        <v/>
      </c>
      <c r="AL49" s="665">
        <f t="shared" ref="AL49" si="129">SUM(G49:AH49)</f>
        <v>0</v>
      </c>
      <c r="AM49" s="666">
        <f t="shared" ref="AM49" si="130">AL49/4</f>
        <v>0</v>
      </c>
      <c r="AN49" s="667" t="str">
        <f t="shared" ref="AN49:AO49" si="131">IF(C48="","",C48)</f>
        <v/>
      </c>
      <c r="AO49" s="668" t="str">
        <f t="shared" si="131"/>
        <v/>
      </c>
      <c r="AP49" s="669" t="str">
        <f>IF(D48&lt;&gt;"",VLOOKUP(D48,$AU$2:$AV$6,2,FALSE),"")</f>
        <v/>
      </c>
      <c r="AQ49" s="666">
        <f t="shared" ref="AQ49" si="132">ROUNDDOWN(AL49/$AL$6,2)</f>
        <v>0</v>
      </c>
      <c r="AR49" s="666">
        <f t="shared" ref="AR49" si="133">IF(AP49=1,"",AQ49)</f>
        <v>0</v>
      </c>
    </row>
    <row r="50" spans="1:44" ht="15.95" customHeight="1">
      <c r="A50" s="611"/>
      <c r="B50" s="1203" t="s">
        <v>1460</v>
      </c>
      <c r="C50" s="1189"/>
      <c r="D50" s="1191"/>
      <c r="E50" s="1193"/>
      <c r="F50" s="652" t="s">
        <v>1436</v>
      </c>
      <c r="G50" s="653"/>
      <c r="H50" s="654"/>
      <c r="I50" s="431"/>
      <c r="J50" s="431"/>
      <c r="K50" s="431"/>
      <c r="L50" s="431"/>
      <c r="M50" s="655"/>
      <c r="N50" s="653"/>
      <c r="O50" s="654"/>
      <c r="P50" s="431"/>
      <c r="Q50" s="431"/>
      <c r="R50" s="431"/>
      <c r="S50" s="431"/>
      <c r="T50" s="655"/>
      <c r="U50" s="653"/>
      <c r="V50" s="654"/>
      <c r="W50" s="431"/>
      <c r="X50" s="431"/>
      <c r="Y50" s="431"/>
      <c r="Z50" s="431"/>
      <c r="AA50" s="655"/>
      <c r="AB50" s="653"/>
      <c r="AC50" s="654"/>
      <c r="AD50" s="431"/>
      <c r="AE50" s="431"/>
      <c r="AF50" s="431"/>
      <c r="AG50" s="431"/>
      <c r="AH50" s="655"/>
      <c r="AI50" s="656"/>
      <c r="AJ50" s="431"/>
      <c r="AK50" s="431"/>
      <c r="AL50" s="657">
        <f t="shared" ref="AL50" si="134">SUM(G51:AK51)</f>
        <v>0</v>
      </c>
      <c r="AM50" s="658"/>
      <c r="AN50" s="607"/>
      <c r="AO50" s="608"/>
      <c r="AP50" s="658"/>
      <c r="AQ50" s="659"/>
      <c r="AR50" s="659"/>
    </row>
    <row r="51" spans="1:44" ht="15.95" customHeight="1">
      <c r="A51" s="611"/>
      <c r="B51" s="1203"/>
      <c r="C51" s="1204"/>
      <c r="D51" s="1205"/>
      <c r="E51" s="1206"/>
      <c r="F51" s="660" t="s">
        <v>1439</v>
      </c>
      <c r="G51" s="661" t="str">
        <f t="shared" ref="G51:AK51" si="135">IF(G50&lt;&gt;"",VLOOKUP(G50,$AC$197:$AL$221,9,FALSE),"")</f>
        <v/>
      </c>
      <c r="H51" s="662" t="str">
        <f t="shared" si="135"/>
        <v/>
      </c>
      <c r="I51" s="662" t="str">
        <f t="shared" si="135"/>
        <v/>
      </c>
      <c r="J51" s="662" t="str">
        <f t="shared" si="135"/>
        <v/>
      </c>
      <c r="K51" s="662" t="str">
        <f t="shared" si="135"/>
        <v/>
      </c>
      <c r="L51" s="662" t="str">
        <f t="shared" si="135"/>
        <v/>
      </c>
      <c r="M51" s="663" t="str">
        <f t="shared" si="135"/>
        <v/>
      </c>
      <c r="N51" s="661" t="str">
        <f t="shared" si="135"/>
        <v/>
      </c>
      <c r="O51" s="662" t="str">
        <f t="shared" si="135"/>
        <v/>
      </c>
      <c r="P51" s="662" t="str">
        <f t="shared" si="135"/>
        <v/>
      </c>
      <c r="Q51" s="662" t="str">
        <f t="shared" si="135"/>
        <v/>
      </c>
      <c r="R51" s="662" t="str">
        <f t="shared" si="135"/>
        <v/>
      </c>
      <c r="S51" s="662" t="str">
        <f t="shared" si="135"/>
        <v/>
      </c>
      <c r="T51" s="663" t="str">
        <f t="shared" si="135"/>
        <v/>
      </c>
      <c r="U51" s="661" t="str">
        <f t="shared" si="135"/>
        <v/>
      </c>
      <c r="V51" s="662" t="str">
        <f t="shared" si="135"/>
        <v/>
      </c>
      <c r="W51" s="662" t="str">
        <f t="shared" si="135"/>
        <v/>
      </c>
      <c r="X51" s="662" t="str">
        <f t="shared" si="135"/>
        <v/>
      </c>
      <c r="Y51" s="662" t="str">
        <f t="shared" si="135"/>
        <v/>
      </c>
      <c r="Z51" s="662" t="str">
        <f t="shared" si="135"/>
        <v/>
      </c>
      <c r="AA51" s="663" t="str">
        <f t="shared" si="135"/>
        <v/>
      </c>
      <c r="AB51" s="661" t="str">
        <f t="shared" si="135"/>
        <v/>
      </c>
      <c r="AC51" s="662" t="str">
        <f t="shared" si="135"/>
        <v/>
      </c>
      <c r="AD51" s="662" t="str">
        <f t="shared" si="135"/>
        <v/>
      </c>
      <c r="AE51" s="662" t="str">
        <f t="shared" si="135"/>
        <v/>
      </c>
      <c r="AF51" s="662" t="str">
        <f t="shared" si="135"/>
        <v/>
      </c>
      <c r="AG51" s="662" t="str">
        <f t="shared" si="135"/>
        <v/>
      </c>
      <c r="AH51" s="663" t="str">
        <f t="shared" si="135"/>
        <v/>
      </c>
      <c r="AI51" s="664" t="str">
        <f t="shared" si="135"/>
        <v/>
      </c>
      <c r="AJ51" s="662" t="str">
        <f t="shared" si="135"/>
        <v/>
      </c>
      <c r="AK51" s="662" t="str">
        <f t="shared" si="135"/>
        <v/>
      </c>
      <c r="AL51" s="665">
        <f t="shared" ref="AL51" si="136">SUM(G51:AH51)</f>
        <v>0</v>
      </c>
      <c r="AM51" s="666">
        <f t="shared" ref="AM51" si="137">AL51/4</f>
        <v>0</v>
      </c>
      <c r="AN51" s="667" t="str">
        <f t="shared" ref="AN51:AO51" si="138">IF(C50="","",C50)</f>
        <v/>
      </c>
      <c r="AO51" s="668" t="str">
        <f t="shared" si="138"/>
        <v/>
      </c>
      <c r="AP51" s="669" t="str">
        <f>IF(D50&lt;&gt;"",VLOOKUP(D50,$AU$2:$AV$6,2,FALSE),"")</f>
        <v/>
      </c>
      <c r="AQ51" s="666">
        <f t="shared" ref="AQ51" si="139">ROUNDDOWN(AL51/$AL$6,2)</f>
        <v>0</v>
      </c>
      <c r="AR51" s="666">
        <f t="shared" ref="AR51" si="140">IF(AP51=1,"",AQ51)</f>
        <v>0</v>
      </c>
    </row>
    <row r="52" spans="1:44" ht="15.95" customHeight="1">
      <c r="A52" s="611"/>
      <c r="B52" s="1203" t="s">
        <v>1461</v>
      </c>
      <c r="C52" s="1189"/>
      <c r="D52" s="1191"/>
      <c r="E52" s="1193"/>
      <c r="F52" s="652" t="s">
        <v>1436</v>
      </c>
      <c r="G52" s="653"/>
      <c r="H52" s="654"/>
      <c r="I52" s="431"/>
      <c r="J52" s="431"/>
      <c r="K52" s="431"/>
      <c r="L52" s="431"/>
      <c r="M52" s="655"/>
      <c r="N52" s="653"/>
      <c r="O52" s="654"/>
      <c r="P52" s="431"/>
      <c r="Q52" s="431"/>
      <c r="R52" s="431"/>
      <c r="S52" s="431"/>
      <c r="T52" s="655"/>
      <c r="U52" s="653"/>
      <c r="V52" s="654"/>
      <c r="W52" s="431"/>
      <c r="X52" s="431"/>
      <c r="Y52" s="431"/>
      <c r="Z52" s="431"/>
      <c r="AA52" s="655"/>
      <c r="AB52" s="653"/>
      <c r="AC52" s="654"/>
      <c r="AD52" s="431"/>
      <c r="AE52" s="431"/>
      <c r="AF52" s="431"/>
      <c r="AG52" s="431"/>
      <c r="AH52" s="655"/>
      <c r="AI52" s="656"/>
      <c r="AJ52" s="431"/>
      <c r="AK52" s="431"/>
      <c r="AL52" s="657">
        <f t="shared" ref="AL52" si="141">SUM(G53:AK53)</f>
        <v>0</v>
      </c>
      <c r="AM52" s="658"/>
      <c r="AN52" s="607"/>
      <c r="AO52" s="608"/>
      <c r="AP52" s="658"/>
      <c r="AQ52" s="659"/>
      <c r="AR52" s="659"/>
    </row>
    <row r="53" spans="1:44" ht="15.95" customHeight="1">
      <c r="A53" s="611"/>
      <c r="B53" s="1203"/>
      <c r="C53" s="1204"/>
      <c r="D53" s="1205"/>
      <c r="E53" s="1206"/>
      <c r="F53" s="660" t="s">
        <v>1439</v>
      </c>
      <c r="G53" s="661" t="str">
        <f t="shared" ref="G53:AK53" si="142">IF(G52&lt;&gt;"",VLOOKUP(G52,$AC$197:$AL$221,9,FALSE),"")</f>
        <v/>
      </c>
      <c r="H53" s="662" t="str">
        <f t="shared" si="142"/>
        <v/>
      </c>
      <c r="I53" s="662" t="str">
        <f t="shared" si="142"/>
        <v/>
      </c>
      <c r="J53" s="662" t="str">
        <f t="shared" si="142"/>
        <v/>
      </c>
      <c r="K53" s="662" t="str">
        <f t="shared" si="142"/>
        <v/>
      </c>
      <c r="L53" s="662" t="str">
        <f t="shared" si="142"/>
        <v/>
      </c>
      <c r="M53" s="663" t="str">
        <f t="shared" si="142"/>
        <v/>
      </c>
      <c r="N53" s="661" t="str">
        <f t="shared" si="142"/>
        <v/>
      </c>
      <c r="O53" s="662" t="str">
        <f t="shared" si="142"/>
        <v/>
      </c>
      <c r="P53" s="662" t="str">
        <f t="shared" si="142"/>
        <v/>
      </c>
      <c r="Q53" s="662" t="str">
        <f t="shared" si="142"/>
        <v/>
      </c>
      <c r="R53" s="662" t="str">
        <f t="shared" si="142"/>
        <v/>
      </c>
      <c r="S53" s="662" t="str">
        <f t="shared" si="142"/>
        <v/>
      </c>
      <c r="T53" s="663" t="str">
        <f t="shared" si="142"/>
        <v/>
      </c>
      <c r="U53" s="661" t="str">
        <f t="shared" si="142"/>
        <v/>
      </c>
      <c r="V53" s="662" t="str">
        <f t="shared" si="142"/>
        <v/>
      </c>
      <c r="W53" s="662" t="str">
        <f t="shared" si="142"/>
        <v/>
      </c>
      <c r="X53" s="662" t="str">
        <f t="shared" si="142"/>
        <v/>
      </c>
      <c r="Y53" s="662" t="str">
        <f t="shared" si="142"/>
        <v/>
      </c>
      <c r="Z53" s="662" t="str">
        <f t="shared" si="142"/>
        <v/>
      </c>
      <c r="AA53" s="663" t="str">
        <f t="shared" si="142"/>
        <v/>
      </c>
      <c r="AB53" s="661" t="str">
        <f t="shared" si="142"/>
        <v/>
      </c>
      <c r="AC53" s="662" t="str">
        <f t="shared" si="142"/>
        <v/>
      </c>
      <c r="AD53" s="662" t="str">
        <f t="shared" si="142"/>
        <v/>
      </c>
      <c r="AE53" s="662" t="str">
        <f t="shared" si="142"/>
        <v/>
      </c>
      <c r="AF53" s="662" t="str">
        <f t="shared" si="142"/>
        <v/>
      </c>
      <c r="AG53" s="662" t="str">
        <f t="shared" si="142"/>
        <v/>
      </c>
      <c r="AH53" s="663" t="str">
        <f t="shared" si="142"/>
        <v/>
      </c>
      <c r="AI53" s="664" t="str">
        <f t="shared" si="142"/>
        <v/>
      </c>
      <c r="AJ53" s="662" t="str">
        <f t="shared" si="142"/>
        <v/>
      </c>
      <c r="AK53" s="662" t="str">
        <f t="shared" si="142"/>
        <v/>
      </c>
      <c r="AL53" s="665">
        <f t="shared" ref="AL53" si="143">SUM(G53:AH53)</f>
        <v>0</v>
      </c>
      <c r="AM53" s="666">
        <f t="shared" ref="AM53" si="144">AL53/4</f>
        <v>0</v>
      </c>
      <c r="AN53" s="667" t="str">
        <f t="shared" ref="AN53:AO53" si="145">IF(C52="","",C52)</f>
        <v/>
      </c>
      <c r="AO53" s="668" t="str">
        <f t="shared" si="145"/>
        <v/>
      </c>
      <c r="AP53" s="669" t="str">
        <f>IF(D52&lt;&gt;"",VLOOKUP(D52,$AU$2:$AV$6,2,FALSE),"")</f>
        <v/>
      </c>
      <c r="AQ53" s="666">
        <f t="shared" ref="AQ53" si="146">ROUNDDOWN(AL53/$AL$6,2)</f>
        <v>0</v>
      </c>
      <c r="AR53" s="666">
        <f t="shared" ref="AR53" si="147">IF(AP53=1,"",AQ53)</f>
        <v>0</v>
      </c>
    </row>
    <row r="54" spans="1:44" ht="15.95" customHeight="1">
      <c r="A54" s="611"/>
      <c r="B54" s="1203" t="s">
        <v>1462</v>
      </c>
      <c r="C54" s="1189"/>
      <c r="D54" s="1191"/>
      <c r="E54" s="1193"/>
      <c r="F54" s="652" t="s">
        <v>1436</v>
      </c>
      <c r="G54" s="653"/>
      <c r="H54" s="654"/>
      <c r="I54" s="431"/>
      <c r="J54" s="431"/>
      <c r="K54" s="431"/>
      <c r="L54" s="431"/>
      <c r="M54" s="655"/>
      <c r="N54" s="653"/>
      <c r="O54" s="654"/>
      <c r="P54" s="431"/>
      <c r="Q54" s="431"/>
      <c r="R54" s="431"/>
      <c r="S54" s="431"/>
      <c r="T54" s="655"/>
      <c r="U54" s="653"/>
      <c r="V54" s="654"/>
      <c r="W54" s="431"/>
      <c r="X54" s="431"/>
      <c r="Y54" s="431"/>
      <c r="Z54" s="431"/>
      <c r="AA54" s="655"/>
      <c r="AB54" s="653"/>
      <c r="AC54" s="654"/>
      <c r="AD54" s="431"/>
      <c r="AE54" s="431"/>
      <c r="AF54" s="431"/>
      <c r="AG54" s="431"/>
      <c r="AH54" s="655"/>
      <c r="AI54" s="670"/>
      <c r="AJ54" s="654"/>
      <c r="AK54" s="654"/>
      <c r="AL54" s="657">
        <f t="shared" ref="AL54" si="148">SUM(G55:AK55)</f>
        <v>0</v>
      </c>
      <c r="AM54" s="658"/>
      <c r="AN54" s="607"/>
      <c r="AO54" s="608"/>
      <c r="AP54" s="658"/>
      <c r="AQ54" s="659"/>
      <c r="AR54" s="659"/>
    </row>
    <row r="55" spans="1:44" ht="15.95" customHeight="1">
      <c r="A55" s="611"/>
      <c r="B55" s="1203"/>
      <c r="C55" s="1204"/>
      <c r="D55" s="1205"/>
      <c r="E55" s="1206"/>
      <c r="F55" s="660" t="s">
        <v>1439</v>
      </c>
      <c r="G55" s="661" t="str">
        <f t="shared" ref="G55:AK55" si="149">IF(G54&lt;&gt;"",VLOOKUP(G54,$AC$197:$AL$221,9,FALSE),"")</f>
        <v/>
      </c>
      <c r="H55" s="662" t="str">
        <f t="shared" si="149"/>
        <v/>
      </c>
      <c r="I55" s="662" t="str">
        <f t="shared" si="149"/>
        <v/>
      </c>
      <c r="J55" s="662" t="str">
        <f t="shared" si="149"/>
        <v/>
      </c>
      <c r="K55" s="662" t="str">
        <f t="shared" si="149"/>
        <v/>
      </c>
      <c r="L55" s="662" t="str">
        <f t="shared" si="149"/>
        <v/>
      </c>
      <c r="M55" s="663" t="str">
        <f t="shared" si="149"/>
        <v/>
      </c>
      <c r="N55" s="661" t="str">
        <f t="shared" si="149"/>
        <v/>
      </c>
      <c r="O55" s="662" t="str">
        <f t="shared" si="149"/>
        <v/>
      </c>
      <c r="P55" s="662" t="str">
        <f t="shared" si="149"/>
        <v/>
      </c>
      <c r="Q55" s="662" t="str">
        <f t="shared" si="149"/>
        <v/>
      </c>
      <c r="R55" s="662" t="str">
        <f t="shared" si="149"/>
        <v/>
      </c>
      <c r="S55" s="662" t="str">
        <f t="shared" si="149"/>
        <v/>
      </c>
      <c r="T55" s="663" t="str">
        <f t="shared" si="149"/>
        <v/>
      </c>
      <c r="U55" s="661" t="str">
        <f t="shared" si="149"/>
        <v/>
      </c>
      <c r="V55" s="662" t="str">
        <f t="shared" si="149"/>
        <v/>
      </c>
      <c r="W55" s="662" t="str">
        <f t="shared" si="149"/>
        <v/>
      </c>
      <c r="X55" s="662" t="str">
        <f t="shared" si="149"/>
        <v/>
      </c>
      <c r="Y55" s="662" t="str">
        <f t="shared" si="149"/>
        <v/>
      </c>
      <c r="Z55" s="662" t="str">
        <f t="shared" si="149"/>
        <v/>
      </c>
      <c r="AA55" s="663" t="str">
        <f t="shared" si="149"/>
        <v/>
      </c>
      <c r="AB55" s="661" t="str">
        <f t="shared" si="149"/>
        <v/>
      </c>
      <c r="AC55" s="662" t="str">
        <f t="shared" si="149"/>
        <v/>
      </c>
      <c r="AD55" s="662" t="str">
        <f t="shared" si="149"/>
        <v/>
      </c>
      <c r="AE55" s="662" t="str">
        <f t="shared" si="149"/>
        <v/>
      </c>
      <c r="AF55" s="662" t="str">
        <f t="shared" si="149"/>
        <v/>
      </c>
      <c r="AG55" s="662" t="str">
        <f t="shared" si="149"/>
        <v/>
      </c>
      <c r="AH55" s="663" t="str">
        <f t="shared" si="149"/>
        <v/>
      </c>
      <c r="AI55" s="664" t="str">
        <f t="shared" si="149"/>
        <v/>
      </c>
      <c r="AJ55" s="662" t="str">
        <f t="shared" si="149"/>
        <v/>
      </c>
      <c r="AK55" s="662" t="str">
        <f t="shared" si="149"/>
        <v/>
      </c>
      <c r="AL55" s="665">
        <f t="shared" ref="AL55" si="150">SUM(G55:AH55)</f>
        <v>0</v>
      </c>
      <c r="AM55" s="666">
        <f t="shared" ref="AM55" si="151">AL55/4</f>
        <v>0</v>
      </c>
      <c r="AN55" s="667" t="str">
        <f t="shared" ref="AN55:AO55" si="152">IF(C54="","",C54)</f>
        <v/>
      </c>
      <c r="AO55" s="668" t="str">
        <f t="shared" si="152"/>
        <v/>
      </c>
      <c r="AP55" s="669" t="str">
        <f>IF(D54&lt;&gt;"",VLOOKUP(D54,$AU$2:$AV$6,2,FALSE),"")</f>
        <v/>
      </c>
      <c r="AQ55" s="666">
        <f t="shared" ref="AQ55" si="153">ROUNDDOWN(AL55/$AL$6,2)</f>
        <v>0</v>
      </c>
      <c r="AR55" s="666">
        <f t="shared" ref="AR55" si="154">IF(AP55=1,"",AQ55)</f>
        <v>0</v>
      </c>
    </row>
    <row r="56" spans="1:44" ht="15.95" customHeight="1">
      <c r="A56" s="611"/>
      <c r="B56" s="1203" t="s">
        <v>1463</v>
      </c>
      <c r="C56" s="1189"/>
      <c r="D56" s="1191"/>
      <c r="E56" s="1193"/>
      <c r="F56" s="652" t="s">
        <v>1436</v>
      </c>
      <c r="G56" s="653"/>
      <c r="H56" s="654"/>
      <c r="I56" s="431"/>
      <c r="J56" s="431"/>
      <c r="K56" s="431"/>
      <c r="L56" s="431"/>
      <c r="M56" s="655"/>
      <c r="N56" s="653"/>
      <c r="O56" s="654"/>
      <c r="P56" s="431"/>
      <c r="Q56" s="431"/>
      <c r="R56" s="431"/>
      <c r="S56" s="431"/>
      <c r="T56" s="655"/>
      <c r="U56" s="653"/>
      <c r="V56" s="654"/>
      <c r="W56" s="431"/>
      <c r="X56" s="431"/>
      <c r="Y56" s="431"/>
      <c r="Z56" s="431"/>
      <c r="AA56" s="655"/>
      <c r="AB56" s="653"/>
      <c r="AC56" s="654"/>
      <c r="AD56" s="431"/>
      <c r="AE56" s="431"/>
      <c r="AF56" s="431"/>
      <c r="AG56" s="431"/>
      <c r="AH56" s="655"/>
      <c r="AI56" s="670"/>
      <c r="AJ56" s="654"/>
      <c r="AK56" s="654"/>
      <c r="AL56" s="657">
        <f t="shared" ref="AL56" si="155">SUM(G57:AK57)</f>
        <v>0</v>
      </c>
      <c r="AM56" s="658"/>
      <c r="AN56" s="607"/>
      <c r="AO56" s="608"/>
      <c r="AP56" s="658"/>
      <c r="AQ56" s="659"/>
      <c r="AR56" s="659"/>
    </row>
    <row r="57" spans="1:44" ht="15.95" customHeight="1">
      <c r="A57" s="611"/>
      <c r="B57" s="1203"/>
      <c r="C57" s="1204"/>
      <c r="D57" s="1205"/>
      <c r="E57" s="1206"/>
      <c r="F57" s="660" t="s">
        <v>1439</v>
      </c>
      <c r="G57" s="661" t="str">
        <f t="shared" ref="G57:AK57" si="156">IF(G56&lt;&gt;"",VLOOKUP(G56,$AC$197:$AL$221,9,FALSE),"")</f>
        <v/>
      </c>
      <c r="H57" s="662" t="str">
        <f t="shared" si="156"/>
        <v/>
      </c>
      <c r="I57" s="662" t="str">
        <f t="shared" si="156"/>
        <v/>
      </c>
      <c r="J57" s="662" t="str">
        <f t="shared" si="156"/>
        <v/>
      </c>
      <c r="K57" s="662" t="str">
        <f t="shared" si="156"/>
        <v/>
      </c>
      <c r="L57" s="662" t="str">
        <f t="shared" si="156"/>
        <v/>
      </c>
      <c r="M57" s="663" t="str">
        <f t="shared" si="156"/>
        <v/>
      </c>
      <c r="N57" s="661" t="str">
        <f t="shared" si="156"/>
        <v/>
      </c>
      <c r="O57" s="662" t="str">
        <f t="shared" si="156"/>
        <v/>
      </c>
      <c r="P57" s="662" t="str">
        <f t="shared" si="156"/>
        <v/>
      </c>
      <c r="Q57" s="662" t="str">
        <f t="shared" si="156"/>
        <v/>
      </c>
      <c r="R57" s="662" t="str">
        <f t="shared" si="156"/>
        <v/>
      </c>
      <c r="S57" s="662" t="str">
        <f t="shared" si="156"/>
        <v/>
      </c>
      <c r="T57" s="663" t="str">
        <f t="shared" si="156"/>
        <v/>
      </c>
      <c r="U57" s="661" t="str">
        <f t="shared" si="156"/>
        <v/>
      </c>
      <c r="V57" s="662" t="str">
        <f t="shared" si="156"/>
        <v/>
      </c>
      <c r="W57" s="662" t="str">
        <f t="shared" si="156"/>
        <v/>
      </c>
      <c r="X57" s="662" t="str">
        <f t="shared" si="156"/>
        <v/>
      </c>
      <c r="Y57" s="662" t="str">
        <f t="shared" si="156"/>
        <v/>
      </c>
      <c r="Z57" s="662" t="str">
        <f t="shared" si="156"/>
        <v/>
      </c>
      <c r="AA57" s="663" t="str">
        <f t="shared" si="156"/>
        <v/>
      </c>
      <c r="AB57" s="661" t="str">
        <f t="shared" si="156"/>
        <v/>
      </c>
      <c r="AC57" s="662" t="str">
        <f t="shared" si="156"/>
        <v/>
      </c>
      <c r="AD57" s="662" t="str">
        <f t="shared" si="156"/>
        <v/>
      </c>
      <c r="AE57" s="662" t="str">
        <f t="shared" si="156"/>
        <v/>
      </c>
      <c r="AF57" s="662" t="str">
        <f t="shared" si="156"/>
        <v/>
      </c>
      <c r="AG57" s="662" t="str">
        <f t="shared" si="156"/>
        <v/>
      </c>
      <c r="AH57" s="663" t="str">
        <f t="shared" si="156"/>
        <v/>
      </c>
      <c r="AI57" s="664" t="str">
        <f t="shared" si="156"/>
        <v/>
      </c>
      <c r="AJ57" s="662" t="str">
        <f t="shared" si="156"/>
        <v/>
      </c>
      <c r="AK57" s="662" t="str">
        <f t="shared" si="156"/>
        <v/>
      </c>
      <c r="AL57" s="665">
        <f t="shared" ref="AL57" si="157">SUM(G57:AH57)</f>
        <v>0</v>
      </c>
      <c r="AM57" s="666">
        <f t="shared" ref="AM57" si="158">AL57/4</f>
        <v>0</v>
      </c>
      <c r="AN57" s="667" t="str">
        <f t="shared" ref="AN57:AO57" si="159">IF(C56="","",C56)</f>
        <v/>
      </c>
      <c r="AO57" s="668" t="str">
        <f t="shared" si="159"/>
        <v/>
      </c>
      <c r="AP57" s="669" t="str">
        <f>IF(D56&lt;&gt;"",VLOOKUP(D56,$AU$2:$AV$6,2,FALSE),"")</f>
        <v/>
      </c>
      <c r="AQ57" s="666">
        <f t="shared" ref="AQ57" si="160">ROUNDDOWN(AL57/$AL$6,2)</f>
        <v>0</v>
      </c>
      <c r="AR57" s="666">
        <f t="shared" ref="AR57" si="161">IF(AP57=1,"",AQ57)</f>
        <v>0</v>
      </c>
    </row>
    <row r="58" spans="1:44" ht="15.95" customHeight="1">
      <c r="A58" s="611"/>
      <c r="B58" s="1203" t="s">
        <v>1464</v>
      </c>
      <c r="C58" s="1189"/>
      <c r="D58" s="1191"/>
      <c r="E58" s="1193"/>
      <c r="F58" s="652" t="s">
        <v>1436</v>
      </c>
      <c r="G58" s="653"/>
      <c r="H58" s="654"/>
      <c r="I58" s="431"/>
      <c r="J58" s="431"/>
      <c r="K58" s="431"/>
      <c r="L58" s="431"/>
      <c r="M58" s="655"/>
      <c r="N58" s="653"/>
      <c r="O58" s="654"/>
      <c r="P58" s="431"/>
      <c r="Q58" s="431"/>
      <c r="R58" s="431"/>
      <c r="S58" s="431"/>
      <c r="T58" s="655"/>
      <c r="U58" s="653"/>
      <c r="V58" s="654"/>
      <c r="W58" s="431"/>
      <c r="X58" s="431"/>
      <c r="Y58" s="431"/>
      <c r="Z58" s="431"/>
      <c r="AA58" s="655"/>
      <c r="AB58" s="653"/>
      <c r="AC58" s="654"/>
      <c r="AD58" s="431"/>
      <c r="AE58" s="431"/>
      <c r="AF58" s="431"/>
      <c r="AG58" s="431"/>
      <c r="AH58" s="655"/>
      <c r="AI58" s="656"/>
      <c r="AJ58" s="431"/>
      <c r="AK58" s="431"/>
      <c r="AL58" s="657">
        <f t="shared" ref="AL58" si="162">SUM(G59:AK59)</f>
        <v>0</v>
      </c>
      <c r="AM58" s="658"/>
      <c r="AN58" s="607"/>
      <c r="AO58" s="608"/>
      <c r="AP58" s="658"/>
      <c r="AQ58" s="659"/>
      <c r="AR58" s="659"/>
    </row>
    <row r="59" spans="1:44" ht="15.95" customHeight="1">
      <c r="A59" s="611"/>
      <c r="B59" s="1203"/>
      <c r="C59" s="1204"/>
      <c r="D59" s="1205"/>
      <c r="E59" s="1206"/>
      <c r="F59" s="660" t="s">
        <v>1439</v>
      </c>
      <c r="G59" s="661" t="str">
        <f t="shared" ref="G59:AK59" si="163">IF(G58&lt;&gt;"",VLOOKUP(G58,$AC$197:$AL$221,9,FALSE),"")</f>
        <v/>
      </c>
      <c r="H59" s="662" t="str">
        <f t="shared" si="163"/>
        <v/>
      </c>
      <c r="I59" s="662" t="str">
        <f t="shared" si="163"/>
        <v/>
      </c>
      <c r="J59" s="662" t="str">
        <f t="shared" si="163"/>
        <v/>
      </c>
      <c r="K59" s="662" t="str">
        <f t="shared" si="163"/>
        <v/>
      </c>
      <c r="L59" s="662" t="str">
        <f t="shared" si="163"/>
        <v/>
      </c>
      <c r="M59" s="663" t="str">
        <f t="shared" si="163"/>
        <v/>
      </c>
      <c r="N59" s="661" t="str">
        <f t="shared" si="163"/>
        <v/>
      </c>
      <c r="O59" s="662" t="str">
        <f t="shared" si="163"/>
        <v/>
      </c>
      <c r="P59" s="662" t="str">
        <f t="shared" si="163"/>
        <v/>
      </c>
      <c r="Q59" s="662" t="str">
        <f t="shared" si="163"/>
        <v/>
      </c>
      <c r="R59" s="662" t="str">
        <f t="shared" si="163"/>
        <v/>
      </c>
      <c r="S59" s="662" t="str">
        <f t="shared" si="163"/>
        <v/>
      </c>
      <c r="T59" s="663" t="str">
        <f t="shared" si="163"/>
        <v/>
      </c>
      <c r="U59" s="661" t="str">
        <f t="shared" si="163"/>
        <v/>
      </c>
      <c r="V59" s="662" t="str">
        <f t="shared" si="163"/>
        <v/>
      </c>
      <c r="W59" s="662" t="str">
        <f t="shared" si="163"/>
        <v/>
      </c>
      <c r="X59" s="662" t="str">
        <f t="shared" si="163"/>
        <v/>
      </c>
      <c r="Y59" s="662" t="str">
        <f t="shared" si="163"/>
        <v/>
      </c>
      <c r="Z59" s="662" t="str">
        <f t="shared" si="163"/>
        <v/>
      </c>
      <c r="AA59" s="663" t="str">
        <f t="shared" si="163"/>
        <v/>
      </c>
      <c r="AB59" s="661" t="str">
        <f t="shared" si="163"/>
        <v/>
      </c>
      <c r="AC59" s="662" t="str">
        <f t="shared" si="163"/>
        <v/>
      </c>
      <c r="AD59" s="662" t="str">
        <f t="shared" si="163"/>
        <v/>
      </c>
      <c r="AE59" s="662" t="str">
        <f t="shared" si="163"/>
        <v/>
      </c>
      <c r="AF59" s="662" t="str">
        <f t="shared" si="163"/>
        <v/>
      </c>
      <c r="AG59" s="662" t="str">
        <f t="shared" si="163"/>
        <v/>
      </c>
      <c r="AH59" s="663" t="str">
        <f t="shared" si="163"/>
        <v/>
      </c>
      <c r="AI59" s="664" t="str">
        <f t="shared" si="163"/>
        <v/>
      </c>
      <c r="AJ59" s="662" t="str">
        <f t="shared" si="163"/>
        <v/>
      </c>
      <c r="AK59" s="662" t="str">
        <f t="shared" si="163"/>
        <v/>
      </c>
      <c r="AL59" s="665">
        <f t="shared" ref="AL59" si="164">SUM(G59:AH59)</f>
        <v>0</v>
      </c>
      <c r="AM59" s="666">
        <f t="shared" ref="AM59" si="165">AL59/4</f>
        <v>0</v>
      </c>
      <c r="AN59" s="667" t="str">
        <f t="shared" ref="AN59:AO59" si="166">IF(C58="","",C58)</f>
        <v/>
      </c>
      <c r="AO59" s="668" t="str">
        <f t="shared" si="166"/>
        <v/>
      </c>
      <c r="AP59" s="669" t="str">
        <f>IF(D58&lt;&gt;"",VLOOKUP(D58,$AU$2:$AV$6,2,FALSE),"")</f>
        <v/>
      </c>
      <c r="AQ59" s="666">
        <f t="shared" ref="AQ59" si="167">ROUNDDOWN(AL59/$AL$6,2)</f>
        <v>0</v>
      </c>
      <c r="AR59" s="666">
        <f t="shared" ref="AR59" si="168">IF(AP59=1,"",AQ59)</f>
        <v>0</v>
      </c>
    </row>
    <row r="60" spans="1:44" ht="15.95" customHeight="1">
      <c r="A60" s="611"/>
      <c r="B60" s="1203" t="s">
        <v>1465</v>
      </c>
      <c r="C60" s="1189"/>
      <c r="D60" s="1191"/>
      <c r="E60" s="1193"/>
      <c r="F60" s="652" t="s">
        <v>1436</v>
      </c>
      <c r="G60" s="653"/>
      <c r="H60" s="654"/>
      <c r="I60" s="431"/>
      <c r="J60" s="431"/>
      <c r="K60" s="431"/>
      <c r="L60" s="431"/>
      <c r="M60" s="655"/>
      <c r="N60" s="653"/>
      <c r="O60" s="654"/>
      <c r="P60" s="431"/>
      <c r="Q60" s="431"/>
      <c r="R60" s="431"/>
      <c r="S60" s="431"/>
      <c r="T60" s="655"/>
      <c r="U60" s="653"/>
      <c r="V60" s="654"/>
      <c r="W60" s="431"/>
      <c r="X60" s="431"/>
      <c r="Y60" s="431"/>
      <c r="Z60" s="431"/>
      <c r="AA60" s="655"/>
      <c r="AB60" s="653"/>
      <c r="AC60" s="654"/>
      <c r="AD60" s="431"/>
      <c r="AE60" s="431"/>
      <c r="AF60" s="431"/>
      <c r="AG60" s="431"/>
      <c r="AH60" s="655"/>
      <c r="AI60" s="656"/>
      <c r="AJ60" s="431"/>
      <c r="AK60" s="431"/>
      <c r="AL60" s="657">
        <f t="shared" ref="AL60" si="169">SUM(G61:AK61)</f>
        <v>0</v>
      </c>
      <c r="AM60" s="658"/>
      <c r="AN60" s="607"/>
      <c r="AO60" s="608"/>
      <c r="AP60" s="658"/>
      <c r="AQ60" s="659"/>
      <c r="AR60" s="659"/>
    </row>
    <row r="61" spans="1:44" ht="15.95" customHeight="1">
      <c r="A61" s="611"/>
      <c r="B61" s="1203"/>
      <c r="C61" s="1204"/>
      <c r="D61" s="1205"/>
      <c r="E61" s="1206"/>
      <c r="F61" s="660" t="s">
        <v>1439</v>
      </c>
      <c r="G61" s="661" t="str">
        <f t="shared" ref="G61:AK61" si="170">IF(G60&lt;&gt;"",VLOOKUP(G60,$AC$197:$AL$221,9,FALSE),"")</f>
        <v/>
      </c>
      <c r="H61" s="662" t="str">
        <f t="shared" si="170"/>
        <v/>
      </c>
      <c r="I61" s="662" t="str">
        <f t="shared" si="170"/>
        <v/>
      </c>
      <c r="J61" s="662" t="str">
        <f t="shared" si="170"/>
        <v/>
      </c>
      <c r="K61" s="662" t="str">
        <f t="shared" si="170"/>
        <v/>
      </c>
      <c r="L61" s="662" t="str">
        <f t="shared" si="170"/>
        <v/>
      </c>
      <c r="M61" s="663" t="str">
        <f t="shared" si="170"/>
        <v/>
      </c>
      <c r="N61" s="661" t="str">
        <f t="shared" si="170"/>
        <v/>
      </c>
      <c r="O61" s="662" t="str">
        <f t="shared" si="170"/>
        <v/>
      </c>
      <c r="P61" s="662" t="str">
        <f t="shared" si="170"/>
        <v/>
      </c>
      <c r="Q61" s="662" t="str">
        <f t="shared" si="170"/>
        <v/>
      </c>
      <c r="R61" s="662" t="str">
        <f t="shared" si="170"/>
        <v/>
      </c>
      <c r="S61" s="662" t="str">
        <f t="shared" si="170"/>
        <v/>
      </c>
      <c r="T61" s="663" t="str">
        <f t="shared" si="170"/>
        <v/>
      </c>
      <c r="U61" s="661" t="str">
        <f t="shared" si="170"/>
        <v/>
      </c>
      <c r="V61" s="662" t="str">
        <f t="shared" si="170"/>
        <v/>
      </c>
      <c r="W61" s="662" t="str">
        <f t="shared" si="170"/>
        <v/>
      </c>
      <c r="X61" s="662" t="str">
        <f t="shared" si="170"/>
        <v/>
      </c>
      <c r="Y61" s="662" t="str">
        <f t="shared" si="170"/>
        <v/>
      </c>
      <c r="Z61" s="662" t="str">
        <f t="shared" si="170"/>
        <v/>
      </c>
      <c r="AA61" s="663" t="str">
        <f t="shared" si="170"/>
        <v/>
      </c>
      <c r="AB61" s="661" t="str">
        <f t="shared" si="170"/>
        <v/>
      </c>
      <c r="AC61" s="662" t="str">
        <f t="shared" si="170"/>
        <v/>
      </c>
      <c r="AD61" s="662" t="str">
        <f t="shared" si="170"/>
        <v/>
      </c>
      <c r="AE61" s="662" t="str">
        <f t="shared" si="170"/>
        <v/>
      </c>
      <c r="AF61" s="662" t="str">
        <f t="shared" si="170"/>
        <v/>
      </c>
      <c r="AG61" s="662" t="str">
        <f t="shared" si="170"/>
        <v/>
      </c>
      <c r="AH61" s="663" t="str">
        <f t="shared" si="170"/>
        <v/>
      </c>
      <c r="AI61" s="664" t="str">
        <f t="shared" si="170"/>
        <v/>
      </c>
      <c r="AJ61" s="662" t="str">
        <f t="shared" si="170"/>
        <v/>
      </c>
      <c r="AK61" s="662" t="str">
        <f t="shared" si="170"/>
        <v/>
      </c>
      <c r="AL61" s="665">
        <f t="shared" ref="AL61" si="171">SUM(G61:AH61)</f>
        <v>0</v>
      </c>
      <c r="AM61" s="666">
        <f t="shared" ref="AM61" si="172">AL61/4</f>
        <v>0</v>
      </c>
      <c r="AN61" s="667" t="str">
        <f t="shared" ref="AN61:AO61" si="173">IF(C60="","",C60)</f>
        <v/>
      </c>
      <c r="AO61" s="668" t="str">
        <f t="shared" si="173"/>
        <v/>
      </c>
      <c r="AP61" s="669" t="str">
        <f>IF(D60&lt;&gt;"",VLOOKUP(D60,$AU$2:$AV$6,2,FALSE),"")</f>
        <v/>
      </c>
      <c r="AQ61" s="666">
        <f t="shared" ref="AQ61" si="174">ROUNDDOWN(AL61/$AL$6,2)</f>
        <v>0</v>
      </c>
      <c r="AR61" s="666">
        <f t="shared" ref="AR61" si="175">IF(AP61=1,"",AQ61)</f>
        <v>0</v>
      </c>
    </row>
    <row r="62" spans="1:44" ht="15.95" customHeight="1">
      <c r="A62" s="611"/>
      <c r="B62" s="1203" t="s">
        <v>1466</v>
      </c>
      <c r="C62" s="1189"/>
      <c r="D62" s="1191"/>
      <c r="E62" s="1193"/>
      <c r="F62" s="652" t="s">
        <v>1436</v>
      </c>
      <c r="G62" s="653"/>
      <c r="H62" s="654"/>
      <c r="I62" s="431"/>
      <c r="J62" s="431"/>
      <c r="K62" s="431"/>
      <c r="L62" s="431"/>
      <c r="M62" s="655"/>
      <c r="N62" s="653"/>
      <c r="O62" s="654"/>
      <c r="P62" s="431"/>
      <c r="Q62" s="431"/>
      <c r="R62" s="431"/>
      <c r="S62" s="431"/>
      <c r="T62" s="655"/>
      <c r="U62" s="653"/>
      <c r="V62" s="654"/>
      <c r="W62" s="431"/>
      <c r="X62" s="431"/>
      <c r="Y62" s="431"/>
      <c r="Z62" s="431"/>
      <c r="AA62" s="655"/>
      <c r="AB62" s="653"/>
      <c r="AC62" s="654"/>
      <c r="AD62" s="431"/>
      <c r="AE62" s="431"/>
      <c r="AF62" s="431"/>
      <c r="AG62" s="431"/>
      <c r="AH62" s="655"/>
      <c r="AI62" s="670"/>
      <c r="AJ62" s="654"/>
      <c r="AK62" s="654"/>
      <c r="AL62" s="657">
        <f t="shared" ref="AL62" si="176">SUM(G63:AK63)</f>
        <v>0</v>
      </c>
      <c r="AM62" s="658"/>
      <c r="AN62" s="607"/>
      <c r="AO62" s="608"/>
      <c r="AP62" s="658"/>
      <c r="AQ62" s="659"/>
      <c r="AR62" s="659"/>
    </row>
    <row r="63" spans="1:44" ht="15.95" customHeight="1">
      <c r="A63" s="611"/>
      <c r="B63" s="1203"/>
      <c r="C63" s="1204"/>
      <c r="D63" s="1205"/>
      <c r="E63" s="1206"/>
      <c r="F63" s="660" t="s">
        <v>1439</v>
      </c>
      <c r="G63" s="661" t="str">
        <f t="shared" ref="G63:AK63" si="177">IF(G62&lt;&gt;"",VLOOKUP(G62,$AC$197:$AL$221,9,FALSE),"")</f>
        <v/>
      </c>
      <c r="H63" s="662" t="str">
        <f t="shared" si="177"/>
        <v/>
      </c>
      <c r="I63" s="662" t="str">
        <f t="shared" si="177"/>
        <v/>
      </c>
      <c r="J63" s="662" t="str">
        <f t="shared" si="177"/>
        <v/>
      </c>
      <c r="K63" s="662" t="str">
        <f t="shared" si="177"/>
        <v/>
      </c>
      <c r="L63" s="662" t="str">
        <f t="shared" si="177"/>
        <v/>
      </c>
      <c r="M63" s="663" t="str">
        <f t="shared" si="177"/>
        <v/>
      </c>
      <c r="N63" s="661" t="str">
        <f t="shared" si="177"/>
        <v/>
      </c>
      <c r="O63" s="662" t="str">
        <f t="shared" si="177"/>
        <v/>
      </c>
      <c r="P63" s="662" t="str">
        <f t="shared" si="177"/>
        <v/>
      </c>
      <c r="Q63" s="662" t="str">
        <f t="shared" si="177"/>
        <v/>
      </c>
      <c r="R63" s="662" t="str">
        <f t="shared" si="177"/>
        <v/>
      </c>
      <c r="S63" s="662" t="str">
        <f t="shared" si="177"/>
        <v/>
      </c>
      <c r="T63" s="663" t="str">
        <f t="shared" si="177"/>
        <v/>
      </c>
      <c r="U63" s="661" t="str">
        <f t="shared" si="177"/>
        <v/>
      </c>
      <c r="V63" s="662" t="str">
        <f t="shared" si="177"/>
        <v/>
      </c>
      <c r="W63" s="662" t="str">
        <f t="shared" si="177"/>
        <v/>
      </c>
      <c r="X63" s="662" t="str">
        <f t="shared" si="177"/>
        <v/>
      </c>
      <c r="Y63" s="662" t="str">
        <f t="shared" si="177"/>
        <v/>
      </c>
      <c r="Z63" s="662" t="str">
        <f t="shared" si="177"/>
        <v/>
      </c>
      <c r="AA63" s="663" t="str">
        <f t="shared" si="177"/>
        <v/>
      </c>
      <c r="AB63" s="661" t="str">
        <f t="shared" si="177"/>
        <v/>
      </c>
      <c r="AC63" s="662" t="str">
        <f t="shared" si="177"/>
        <v/>
      </c>
      <c r="AD63" s="662" t="str">
        <f t="shared" si="177"/>
        <v/>
      </c>
      <c r="AE63" s="662" t="str">
        <f t="shared" si="177"/>
        <v/>
      </c>
      <c r="AF63" s="662" t="str">
        <f t="shared" si="177"/>
        <v/>
      </c>
      <c r="AG63" s="662" t="str">
        <f t="shared" si="177"/>
        <v/>
      </c>
      <c r="AH63" s="663" t="str">
        <f t="shared" si="177"/>
        <v/>
      </c>
      <c r="AI63" s="664" t="str">
        <f t="shared" si="177"/>
        <v/>
      </c>
      <c r="AJ63" s="662" t="str">
        <f t="shared" si="177"/>
        <v/>
      </c>
      <c r="AK63" s="662" t="str">
        <f t="shared" si="177"/>
        <v/>
      </c>
      <c r="AL63" s="665">
        <f t="shared" ref="AL63" si="178">SUM(G63:AH63)</f>
        <v>0</v>
      </c>
      <c r="AM63" s="666">
        <f t="shared" ref="AM63" si="179">AL63/4</f>
        <v>0</v>
      </c>
      <c r="AN63" s="667" t="str">
        <f t="shared" ref="AN63:AO63" si="180">IF(C62="","",C62)</f>
        <v/>
      </c>
      <c r="AO63" s="668" t="str">
        <f t="shared" si="180"/>
        <v/>
      </c>
      <c r="AP63" s="669" t="str">
        <f>IF(D62&lt;&gt;"",VLOOKUP(D62,$AU$2:$AV$6,2,FALSE),"")</f>
        <v/>
      </c>
      <c r="AQ63" s="666">
        <f>ROUNDDOWN(AL63/$AL$6,2)</f>
        <v>0</v>
      </c>
      <c r="AR63" s="666">
        <f t="shared" ref="AR63" si="181">IF(AP63=1,"",AQ63)</f>
        <v>0</v>
      </c>
    </row>
    <row r="64" spans="1:44" ht="15.95" customHeight="1">
      <c r="A64" s="611"/>
      <c r="B64" s="1203" t="s">
        <v>1467</v>
      </c>
      <c r="C64" s="1189"/>
      <c r="D64" s="1191"/>
      <c r="E64" s="1193"/>
      <c r="F64" s="652" t="s">
        <v>1436</v>
      </c>
      <c r="G64" s="653"/>
      <c r="H64" s="654"/>
      <c r="I64" s="431"/>
      <c r="J64" s="431"/>
      <c r="K64" s="431"/>
      <c r="L64" s="431"/>
      <c r="M64" s="655"/>
      <c r="N64" s="653"/>
      <c r="O64" s="654"/>
      <c r="P64" s="431"/>
      <c r="Q64" s="431"/>
      <c r="R64" s="431"/>
      <c r="S64" s="431"/>
      <c r="T64" s="655"/>
      <c r="U64" s="653"/>
      <c r="V64" s="654"/>
      <c r="W64" s="431"/>
      <c r="X64" s="431"/>
      <c r="Y64" s="431"/>
      <c r="Z64" s="431"/>
      <c r="AA64" s="655"/>
      <c r="AB64" s="653"/>
      <c r="AC64" s="654"/>
      <c r="AD64" s="431"/>
      <c r="AE64" s="431"/>
      <c r="AF64" s="431"/>
      <c r="AG64" s="431"/>
      <c r="AH64" s="655"/>
      <c r="AI64" s="670"/>
      <c r="AJ64" s="654"/>
      <c r="AK64" s="654"/>
      <c r="AL64" s="657">
        <f t="shared" ref="AL64" si="182">SUM(G65:AK65)</f>
        <v>0</v>
      </c>
      <c r="AM64" s="658"/>
      <c r="AN64" s="607"/>
      <c r="AO64" s="608"/>
      <c r="AP64" s="658"/>
      <c r="AQ64" s="659"/>
      <c r="AR64" s="659"/>
    </row>
    <row r="65" spans="1:44" ht="15.95" customHeight="1">
      <c r="A65" s="611"/>
      <c r="B65" s="1203"/>
      <c r="C65" s="1204"/>
      <c r="D65" s="1205"/>
      <c r="E65" s="1206"/>
      <c r="F65" s="660" t="s">
        <v>1439</v>
      </c>
      <c r="G65" s="661" t="str">
        <f t="shared" ref="G65:AK65" si="183">IF(G64&lt;&gt;"",VLOOKUP(G64,$AC$197:$AL$221,9,FALSE),"")</f>
        <v/>
      </c>
      <c r="H65" s="662" t="str">
        <f t="shared" si="183"/>
        <v/>
      </c>
      <c r="I65" s="662" t="str">
        <f t="shared" si="183"/>
        <v/>
      </c>
      <c r="J65" s="662" t="str">
        <f t="shared" si="183"/>
        <v/>
      </c>
      <c r="K65" s="662" t="str">
        <f t="shared" si="183"/>
        <v/>
      </c>
      <c r="L65" s="662" t="str">
        <f t="shared" si="183"/>
        <v/>
      </c>
      <c r="M65" s="663" t="str">
        <f t="shared" si="183"/>
        <v/>
      </c>
      <c r="N65" s="661" t="str">
        <f t="shared" si="183"/>
        <v/>
      </c>
      <c r="O65" s="662" t="str">
        <f t="shared" si="183"/>
        <v/>
      </c>
      <c r="P65" s="662" t="str">
        <f t="shared" si="183"/>
        <v/>
      </c>
      <c r="Q65" s="662" t="str">
        <f t="shared" si="183"/>
        <v/>
      </c>
      <c r="R65" s="662" t="str">
        <f t="shared" si="183"/>
        <v/>
      </c>
      <c r="S65" s="662" t="str">
        <f t="shared" si="183"/>
        <v/>
      </c>
      <c r="T65" s="663" t="str">
        <f t="shared" si="183"/>
        <v/>
      </c>
      <c r="U65" s="661" t="str">
        <f t="shared" si="183"/>
        <v/>
      </c>
      <c r="V65" s="662" t="str">
        <f t="shared" si="183"/>
        <v/>
      </c>
      <c r="W65" s="662" t="str">
        <f t="shared" si="183"/>
        <v/>
      </c>
      <c r="X65" s="662" t="str">
        <f t="shared" si="183"/>
        <v/>
      </c>
      <c r="Y65" s="662" t="str">
        <f t="shared" si="183"/>
        <v/>
      </c>
      <c r="Z65" s="662" t="str">
        <f t="shared" si="183"/>
        <v/>
      </c>
      <c r="AA65" s="663" t="str">
        <f t="shared" si="183"/>
        <v/>
      </c>
      <c r="AB65" s="661" t="str">
        <f t="shared" si="183"/>
        <v/>
      </c>
      <c r="AC65" s="662" t="str">
        <f t="shared" si="183"/>
        <v/>
      </c>
      <c r="AD65" s="662" t="str">
        <f t="shared" si="183"/>
        <v/>
      </c>
      <c r="AE65" s="662" t="str">
        <f t="shared" si="183"/>
        <v/>
      </c>
      <c r="AF65" s="662" t="str">
        <f t="shared" si="183"/>
        <v/>
      </c>
      <c r="AG65" s="662" t="str">
        <f t="shared" si="183"/>
        <v/>
      </c>
      <c r="AH65" s="663" t="str">
        <f t="shared" si="183"/>
        <v/>
      </c>
      <c r="AI65" s="664" t="str">
        <f t="shared" si="183"/>
        <v/>
      </c>
      <c r="AJ65" s="662" t="str">
        <f t="shared" si="183"/>
        <v/>
      </c>
      <c r="AK65" s="662" t="str">
        <f t="shared" si="183"/>
        <v/>
      </c>
      <c r="AL65" s="665">
        <f t="shared" ref="AL65" si="184">SUM(G65:AH65)</f>
        <v>0</v>
      </c>
      <c r="AM65" s="666">
        <f t="shared" ref="AM65" si="185">AL65/4</f>
        <v>0</v>
      </c>
      <c r="AN65" s="667" t="str">
        <f t="shared" ref="AN65:AO65" si="186">IF(C64="","",C64)</f>
        <v/>
      </c>
      <c r="AO65" s="668" t="str">
        <f t="shared" si="186"/>
        <v/>
      </c>
      <c r="AP65" s="669" t="str">
        <f>IF(D64&lt;&gt;"",VLOOKUP(D64,$AU$2:$AV$6,2,FALSE),"")</f>
        <v/>
      </c>
      <c r="AQ65" s="666">
        <f t="shared" ref="AQ65" si="187">ROUNDDOWN(AL65/$AL$6,2)</f>
        <v>0</v>
      </c>
      <c r="AR65" s="666">
        <f t="shared" ref="AR65" si="188">IF(AP65=1,"",AQ65)</f>
        <v>0</v>
      </c>
    </row>
    <row r="66" spans="1:44" ht="15.95" customHeight="1">
      <c r="A66" s="611"/>
      <c r="B66" s="1203" t="s">
        <v>1468</v>
      </c>
      <c r="C66" s="1189"/>
      <c r="D66" s="1191"/>
      <c r="E66" s="1193"/>
      <c r="F66" s="652" t="s">
        <v>1436</v>
      </c>
      <c r="G66" s="653"/>
      <c r="H66" s="654"/>
      <c r="I66" s="431"/>
      <c r="J66" s="431"/>
      <c r="K66" s="431"/>
      <c r="L66" s="431"/>
      <c r="M66" s="655"/>
      <c r="N66" s="653"/>
      <c r="O66" s="654"/>
      <c r="P66" s="431"/>
      <c r="Q66" s="431"/>
      <c r="R66" s="431"/>
      <c r="S66" s="431"/>
      <c r="T66" s="655"/>
      <c r="U66" s="653"/>
      <c r="V66" s="654"/>
      <c r="W66" s="431"/>
      <c r="X66" s="431"/>
      <c r="Y66" s="431"/>
      <c r="Z66" s="431"/>
      <c r="AA66" s="655"/>
      <c r="AB66" s="653"/>
      <c r="AC66" s="654"/>
      <c r="AD66" s="431"/>
      <c r="AE66" s="431"/>
      <c r="AF66" s="431"/>
      <c r="AG66" s="431"/>
      <c r="AH66" s="655"/>
      <c r="AI66" s="656"/>
      <c r="AJ66" s="431"/>
      <c r="AK66" s="431"/>
      <c r="AL66" s="657">
        <f t="shared" ref="AL66" si="189">SUM(G67:AK67)</f>
        <v>0</v>
      </c>
      <c r="AM66" s="658"/>
      <c r="AN66" s="607"/>
      <c r="AO66" s="608"/>
      <c r="AP66" s="658"/>
      <c r="AQ66" s="659"/>
      <c r="AR66" s="659"/>
    </row>
    <row r="67" spans="1:44" ht="15.95" customHeight="1">
      <c r="A67" s="611"/>
      <c r="B67" s="1203"/>
      <c r="C67" s="1204"/>
      <c r="D67" s="1205"/>
      <c r="E67" s="1206"/>
      <c r="F67" s="660" t="s">
        <v>1439</v>
      </c>
      <c r="G67" s="661" t="str">
        <f t="shared" ref="G67:AK67" si="190">IF(G66&lt;&gt;"",VLOOKUP(G66,$AC$197:$AL$221,9,FALSE),"")</f>
        <v/>
      </c>
      <c r="H67" s="662" t="str">
        <f t="shared" si="190"/>
        <v/>
      </c>
      <c r="I67" s="662" t="str">
        <f t="shared" si="190"/>
        <v/>
      </c>
      <c r="J67" s="662" t="str">
        <f t="shared" si="190"/>
        <v/>
      </c>
      <c r="K67" s="662" t="str">
        <f t="shared" si="190"/>
        <v/>
      </c>
      <c r="L67" s="662" t="str">
        <f t="shared" si="190"/>
        <v/>
      </c>
      <c r="M67" s="663" t="str">
        <f t="shared" si="190"/>
        <v/>
      </c>
      <c r="N67" s="661" t="str">
        <f t="shared" si="190"/>
        <v/>
      </c>
      <c r="O67" s="662" t="str">
        <f t="shared" si="190"/>
        <v/>
      </c>
      <c r="P67" s="662" t="str">
        <f t="shared" si="190"/>
        <v/>
      </c>
      <c r="Q67" s="662" t="str">
        <f t="shared" si="190"/>
        <v/>
      </c>
      <c r="R67" s="662" t="str">
        <f t="shared" si="190"/>
        <v/>
      </c>
      <c r="S67" s="662" t="str">
        <f t="shared" si="190"/>
        <v/>
      </c>
      <c r="T67" s="663" t="str">
        <f t="shared" si="190"/>
        <v/>
      </c>
      <c r="U67" s="661" t="str">
        <f t="shared" si="190"/>
        <v/>
      </c>
      <c r="V67" s="662" t="str">
        <f t="shared" si="190"/>
        <v/>
      </c>
      <c r="W67" s="662" t="str">
        <f t="shared" si="190"/>
        <v/>
      </c>
      <c r="X67" s="662" t="str">
        <f t="shared" si="190"/>
        <v/>
      </c>
      <c r="Y67" s="662" t="str">
        <f t="shared" si="190"/>
        <v/>
      </c>
      <c r="Z67" s="662" t="str">
        <f t="shared" si="190"/>
        <v/>
      </c>
      <c r="AA67" s="663" t="str">
        <f t="shared" si="190"/>
        <v/>
      </c>
      <c r="AB67" s="661" t="str">
        <f t="shared" si="190"/>
        <v/>
      </c>
      <c r="AC67" s="662" t="str">
        <f t="shared" si="190"/>
        <v/>
      </c>
      <c r="AD67" s="662" t="str">
        <f t="shared" si="190"/>
        <v/>
      </c>
      <c r="AE67" s="662" t="str">
        <f t="shared" si="190"/>
        <v/>
      </c>
      <c r="AF67" s="662" t="str">
        <f t="shared" si="190"/>
        <v/>
      </c>
      <c r="AG67" s="662" t="str">
        <f t="shared" si="190"/>
        <v/>
      </c>
      <c r="AH67" s="663" t="str">
        <f t="shared" si="190"/>
        <v/>
      </c>
      <c r="AI67" s="664" t="str">
        <f t="shared" si="190"/>
        <v/>
      </c>
      <c r="AJ67" s="662" t="str">
        <f t="shared" si="190"/>
        <v/>
      </c>
      <c r="AK67" s="662" t="str">
        <f t="shared" si="190"/>
        <v/>
      </c>
      <c r="AL67" s="665">
        <f t="shared" ref="AL67" si="191">SUM(G67:AH67)</f>
        <v>0</v>
      </c>
      <c r="AM67" s="666">
        <f t="shared" ref="AM67" si="192">AL67/4</f>
        <v>0</v>
      </c>
      <c r="AN67" s="667" t="str">
        <f t="shared" ref="AN67:AO67" si="193">IF(C66="","",C66)</f>
        <v/>
      </c>
      <c r="AO67" s="668" t="str">
        <f t="shared" si="193"/>
        <v/>
      </c>
      <c r="AP67" s="669" t="str">
        <f>IF(D66&lt;&gt;"",VLOOKUP(D66,$AU$2:$AV$6,2,FALSE),"")</f>
        <v/>
      </c>
      <c r="AQ67" s="666">
        <f t="shared" ref="AQ67" si="194">ROUNDDOWN(AL67/$AL$6,2)</f>
        <v>0</v>
      </c>
      <c r="AR67" s="666">
        <f t="shared" ref="AR67" si="195">IF(AP67=1,"",AQ67)</f>
        <v>0</v>
      </c>
    </row>
    <row r="68" spans="1:44" ht="15.95" customHeight="1">
      <c r="A68" s="611"/>
      <c r="B68" s="1203" t="s">
        <v>1469</v>
      </c>
      <c r="C68" s="1189"/>
      <c r="D68" s="1191"/>
      <c r="E68" s="1193"/>
      <c r="F68" s="652" t="s">
        <v>1436</v>
      </c>
      <c r="G68" s="653"/>
      <c r="H68" s="654"/>
      <c r="I68" s="431"/>
      <c r="J68" s="431"/>
      <c r="K68" s="431"/>
      <c r="L68" s="431"/>
      <c r="M68" s="655"/>
      <c r="N68" s="653"/>
      <c r="O68" s="654"/>
      <c r="P68" s="431"/>
      <c r="Q68" s="431"/>
      <c r="R68" s="431"/>
      <c r="S68" s="431"/>
      <c r="T68" s="655"/>
      <c r="U68" s="653"/>
      <c r="V68" s="654"/>
      <c r="W68" s="431"/>
      <c r="X68" s="431"/>
      <c r="Y68" s="431"/>
      <c r="Z68" s="431"/>
      <c r="AA68" s="655"/>
      <c r="AB68" s="653"/>
      <c r="AC68" s="654"/>
      <c r="AD68" s="431"/>
      <c r="AE68" s="431"/>
      <c r="AF68" s="431"/>
      <c r="AG68" s="431"/>
      <c r="AH68" s="655"/>
      <c r="AI68" s="656"/>
      <c r="AJ68" s="431"/>
      <c r="AK68" s="431"/>
      <c r="AL68" s="657">
        <f t="shared" ref="AL68" si="196">SUM(G69:AK69)</f>
        <v>0</v>
      </c>
      <c r="AM68" s="658"/>
      <c r="AN68" s="607"/>
      <c r="AO68" s="608"/>
      <c r="AP68" s="658"/>
      <c r="AQ68" s="659"/>
      <c r="AR68" s="659"/>
    </row>
    <row r="69" spans="1:44" ht="15.95" customHeight="1">
      <c r="A69" s="611"/>
      <c r="B69" s="1203"/>
      <c r="C69" s="1204"/>
      <c r="D69" s="1205"/>
      <c r="E69" s="1206"/>
      <c r="F69" s="660" t="s">
        <v>1439</v>
      </c>
      <c r="G69" s="661" t="str">
        <f t="shared" ref="G69:AK69" si="197">IF(G68&lt;&gt;"",VLOOKUP(G68,$AC$197:$AL$221,9,FALSE),"")</f>
        <v/>
      </c>
      <c r="H69" s="662" t="str">
        <f t="shared" si="197"/>
        <v/>
      </c>
      <c r="I69" s="662" t="str">
        <f t="shared" si="197"/>
        <v/>
      </c>
      <c r="J69" s="662" t="str">
        <f t="shared" si="197"/>
        <v/>
      </c>
      <c r="K69" s="662" t="str">
        <f t="shared" si="197"/>
        <v/>
      </c>
      <c r="L69" s="662" t="str">
        <f t="shared" si="197"/>
        <v/>
      </c>
      <c r="M69" s="663" t="str">
        <f t="shared" si="197"/>
        <v/>
      </c>
      <c r="N69" s="661" t="str">
        <f t="shared" si="197"/>
        <v/>
      </c>
      <c r="O69" s="662" t="str">
        <f t="shared" si="197"/>
        <v/>
      </c>
      <c r="P69" s="662" t="str">
        <f t="shared" si="197"/>
        <v/>
      </c>
      <c r="Q69" s="662" t="str">
        <f t="shared" si="197"/>
        <v/>
      </c>
      <c r="R69" s="662" t="str">
        <f t="shared" si="197"/>
        <v/>
      </c>
      <c r="S69" s="662" t="str">
        <f t="shared" si="197"/>
        <v/>
      </c>
      <c r="T69" s="663" t="str">
        <f t="shared" si="197"/>
        <v/>
      </c>
      <c r="U69" s="661" t="str">
        <f t="shared" si="197"/>
        <v/>
      </c>
      <c r="V69" s="662" t="str">
        <f t="shared" si="197"/>
        <v/>
      </c>
      <c r="W69" s="662" t="str">
        <f t="shared" si="197"/>
        <v/>
      </c>
      <c r="X69" s="662" t="str">
        <f t="shared" si="197"/>
        <v/>
      </c>
      <c r="Y69" s="662" t="str">
        <f t="shared" si="197"/>
        <v/>
      </c>
      <c r="Z69" s="662" t="str">
        <f t="shared" si="197"/>
        <v/>
      </c>
      <c r="AA69" s="663" t="str">
        <f t="shared" si="197"/>
        <v/>
      </c>
      <c r="AB69" s="661" t="str">
        <f t="shared" si="197"/>
        <v/>
      </c>
      <c r="AC69" s="662" t="str">
        <f t="shared" si="197"/>
        <v/>
      </c>
      <c r="AD69" s="662" t="str">
        <f t="shared" si="197"/>
        <v/>
      </c>
      <c r="AE69" s="662" t="str">
        <f t="shared" si="197"/>
        <v/>
      </c>
      <c r="AF69" s="662" t="str">
        <f t="shared" si="197"/>
        <v/>
      </c>
      <c r="AG69" s="662" t="str">
        <f t="shared" si="197"/>
        <v/>
      </c>
      <c r="AH69" s="663" t="str">
        <f t="shared" si="197"/>
        <v/>
      </c>
      <c r="AI69" s="664" t="str">
        <f t="shared" si="197"/>
        <v/>
      </c>
      <c r="AJ69" s="662" t="str">
        <f t="shared" si="197"/>
        <v/>
      </c>
      <c r="AK69" s="662" t="str">
        <f t="shared" si="197"/>
        <v/>
      </c>
      <c r="AL69" s="665">
        <f t="shared" ref="AL69" si="198">SUM(G69:AH69)</f>
        <v>0</v>
      </c>
      <c r="AM69" s="666">
        <f t="shared" ref="AM69" si="199">AL69/4</f>
        <v>0</v>
      </c>
      <c r="AN69" s="667" t="str">
        <f t="shared" ref="AN69:AO69" si="200">IF(C68="","",C68)</f>
        <v/>
      </c>
      <c r="AO69" s="668" t="str">
        <f t="shared" si="200"/>
        <v/>
      </c>
      <c r="AP69" s="669" t="str">
        <f>IF(D68&lt;&gt;"",VLOOKUP(D68,$AU$2:$AV$6,2,FALSE),"")</f>
        <v/>
      </c>
      <c r="AQ69" s="666">
        <f t="shared" ref="AQ69" si="201">ROUNDDOWN(AL69/$AL$6,2)</f>
        <v>0</v>
      </c>
      <c r="AR69" s="666">
        <f t="shared" ref="AR69" si="202">IF(AP69=1,"",AQ69)</f>
        <v>0</v>
      </c>
    </row>
    <row r="70" spans="1:44" ht="15.95" customHeight="1">
      <c r="A70" s="611"/>
      <c r="B70" s="1203" t="s">
        <v>1470</v>
      </c>
      <c r="C70" s="1189"/>
      <c r="D70" s="1191"/>
      <c r="E70" s="1193"/>
      <c r="F70" s="652" t="s">
        <v>1436</v>
      </c>
      <c r="G70" s="653"/>
      <c r="H70" s="654"/>
      <c r="I70" s="431"/>
      <c r="J70" s="431"/>
      <c r="K70" s="431"/>
      <c r="L70" s="431"/>
      <c r="M70" s="655"/>
      <c r="N70" s="653"/>
      <c r="O70" s="654"/>
      <c r="P70" s="431"/>
      <c r="Q70" s="431"/>
      <c r="R70" s="431"/>
      <c r="S70" s="431"/>
      <c r="T70" s="655"/>
      <c r="U70" s="653"/>
      <c r="V70" s="654"/>
      <c r="W70" s="431"/>
      <c r="X70" s="431"/>
      <c r="Y70" s="431"/>
      <c r="Z70" s="431"/>
      <c r="AA70" s="655"/>
      <c r="AB70" s="653"/>
      <c r="AC70" s="654"/>
      <c r="AD70" s="431"/>
      <c r="AE70" s="431"/>
      <c r="AF70" s="431"/>
      <c r="AG70" s="431"/>
      <c r="AH70" s="655"/>
      <c r="AI70" s="670"/>
      <c r="AJ70" s="654"/>
      <c r="AK70" s="654"/>
      <c r="AL70" s="657">
        <f t="shared" ref="AL70" si="203">SUM(G71:AK71)</f>
        <v>0</v>
      </c>
      <c r="AM70" s="658"/>
      <c r="AN70" s="607"/>
      <c r="AO70" s="608"/>
      <c r="AP70" s="658"/>
      <c r="AQ70" s="659"/>
      <c r="AR70" s="659"/>
    </row>
    <row r="71" spans="1:44" ht="15.95" customHeight="1">
      <c r="A71" s="611"/>
      <c r="B71" s="1203"/>
      <c r="C71" s="1204"/>
      <c r="D71" s="1205"/>
      <c r="E71" s="1206"/>
      <c r="F71" s="660" t="s">
        <v>1439</v>
      </c>
      <c r="G71" s="661" t="str">
        <f t="shared" ref="G71:AK71" si="204">IF(G70&lt;&gt;"",VLOOKUP(G70,$AC$197:$AL$221,9,FALSE),"")</f>
        <v/>
      </c>
      <c r="H71" s="662" t="str">
        <f t="shared" si="204"/>
        <v/>
      </c>
      <c r="I71" s="662" t="str">
        <f t="shared" si="204"/>
        <v/>
      </c>
      <c r="J71" s="662" t="str">
        <f t="shared" si="204"/>
        <v/>
      </c>
      <c r="K71" s="662" t="str">
        <f t="shared" si="204"/>
        <v/>
      </c>
      <c r="L71" s="662" t="str">
        <f t="shared" si="204"/>
        <v/>
      </c>
      <c r="M71" s="663" t="str">
        <f t="shared" si="204"/>
        <v/>
      </c>
      <c r="N71" s="661" t="str">
        <f t="shared" si="204"/>
        <v/>
      </c>
      <c r="O71" s="662" t="str">
        <f t="shared" si="204"/>
        <v/>
      </c>
      <c r="P71" s="662" t="str">
        <f t="shared" si="204"/>
        <v/>
      </c>
      <c r="Q71" s="662" t="str">
        <f t="shared" si="204"/>
        <v/>
      </c>
      <c r="R71" s="662" t="str">
        <f t="shared" si="204"/>
        <v/>
      </c>
      <c r="S71" s="662" t="str">
        <f t="shared" si="204"/>
        <v/>
      </c>
      <c r="T71" s="663" t="str">
        <f t="shared" si="204"/>
        <v/>
      </c>
      <c r="U71" s="661" t="str">
        <f t="shared" si="204"/>
        <v/>
      </c>
      <c r="V71" s="662" t="str">
        <f t="shared" si="204"/>
        <v/>
      </c>
      <c r="W71" s="662" t="str">
        <f t="shared" si="204"/>
        <v/>
      </c>
      <c r="X71" s="662" t="str">
        <f t="shared" si="204"/>
        <v/>
      </c>
      <c r="Y71" s="662" t="str">
        <f t="shared" si="204"/>
        <v/>
      </c>
      <c r="Z71" s="662" t="str">
        <f t="shared" si="204"/>
        <v/>
      </c>
      <c r="AA71" s="663" t="str">
        <f t="shared" si="204"/>
        <v/>
      </c>
      <c r="AB71" s="661" t="str">
        <f t="shared" si="204"/>
        <v/>
      </c>
      <c r="AC71" s="662" t="str">
        <f t="shared" si="204"/>
        <v/>
      </c>
      <c r="AD71" s="662" t="str">
        <f t="shared" si="204"/>
        <v/>
      </c>
      <c r="AE71" s="662" t="str">
        <f t="shared" si="204"/>
        <v/>
      </c>
      <c r="AF71" s="662" t="str">
        <f t="shared" si="204"/>
        <v/>
      </c>
      <c r="AG71" s="662" t="str">
        <f t="shared" si="204"/>
        <v/>
      </c>
      <c r="AH71" s="663" t="str">
        <f t="shared" si="204"/>
        <v/>
      </c>
      <c r="AI71" s="664" t="str">
        <f t="shared" si="204"/>
        <v/>
      </c>
      <c r="AJ71" s="662" t="str">
        <f t="shared" si="204"/>
        <v/>
      </c>
      <c r="AK71" s="662" t="str">
        <f t="shared" si="204"/>
        <v/>
      </c>
      <c r="AL71" s="665">
        <f t="shared" ref="AL71" si="205">SUM(G71:AH71)</f>
        <v>0</v>
      </c>
      <c r="AM71" s="666">
        <f t="shared" ref="AM71" si="206">AL71/4</f>
        <v>0</v>
      </c>
      <c r="AN71" s="667" t="str">
        <f t="shared" ref="AN71:AO71" si="207">IF(C70="","",C70)</f>
        <v/>
      </c>
      <c r="AO71" s="668" t="str">
        <f t="shared" si="207"/>
        <v/>
      </c>
      <c r="AP71" s="669" t="str">
        <f>IF(D70&lt;&gt;"",VLOOKUP(D70,$AU$2:$AV$6,2,FALSE),"")</f>
        <v/>
      </c>
      <c r="AQ71" s="666">
        <f t="shared" ref="AQ71" si="208">ROUNDDOWN(AL71/$AL$6,2)</f>
        <v>0</v>
      </c>
      <c r="AR71" s="666">
        <f t="shared" ref="AR71" si="209">IF(AP71=1,"",AQ71)</f>
        <v>0</v>
      </c>
    </row>
    <row r="72" spans="1:44" ht="15.95" customHeight="1">
      <c r="A72" s="611"/>
      <c r="B72" s="1203" t="s">
        <v>1471</v>
      </c>
      <c r="C72" s="1189"/>
      <c r="D72" s="1191"/>
      <c r="E72" s="1193"/>
      <c r="F72" s="652" t="s">
        <v>1436</v>
      </c>
      <c r="G72" s="653"/>
      <c r="H72" s="654"/>
      <c r="I72" s="431"/>
      <c r="J72" s="431"/>
      <c r="K72" s="431"/>
      <c r="L72" s="431"/>
      <c r="M72" s="655"/>
      <c r="N72" s="653"/>
      <c r="O72" s="654"/>
      <c r="P72" s="431"/>
      <c r="Q72" s="431"/>
      <c r="R72" s="431"/>
      <c r="S72" s="431"/>
      <c r="T72" s="655"/>
      <c r="U72" s="653"/>
      <c r="V72" s="654"/>
      <c r="W72" s="431"/>
      <c r="X72" s="431"/>
      <c r="Y72" s="431"/>
      <c r="Z72" s="431"/>
      <c r="AA72" s="655"/>
      <c r="AB72" s="653"/>
      <c r="AC72" s="654"/>
      <c r="AD72" s="431"/>
      <c r="AE72" s="431"/>
      <c r="AF72" s="431"/>
      <c r="AG72" s="431"/>
      <c r="AH72" s="655"/>
      <c r="AI72" s="670"/>
      <c r="AJ72" s="654"/>
      <c r="AK72" s="654"/>
      <c r="AL72" s="657">
        <f t="shared" ref="AL72" si="210">SUM(G73:AK73)</f>
        <v>0</v>
      </c>
      <c r="AM72" s="658"/>
      <c r="AN72" s="607"/>
      <c r="AO72" s="608"/>
      <c r="AP72" s="658"/>
      <c r="AQ72" s="659"/>
      <c r="AR72" s="659"/>
    </row>
    <row r="73" spans="1:44" ht="15.95" customHeight="1">
      <c r="A73" s="611"/>
      <c r="B73" s="1203"/>
      <c r="C73" s="1204"/>
      <c r="D73" s="1205"/>
      <c r="E73" s="1206"/>
      <c r="F73" s="660" t="s">
        <v>1439</v>
      </c>
      <c r="G73" s="661" t="str">
        <f t="shared" ref="G73:AK73" si="211">IF(G72&lt;&gt;"",VLOOKUP(G72,$AC$197:$AL$221,9,FALSE),"")</f>
        <v/>
      </c>
      <c r="H73" s="662" t="str">
        <f t="shared" si="211"/>
        <v/>
      </c>
      <c r="I73" s="662" t="str">
        <f t="shared" si="211"/>
        <v/>
      </c>
      <c r="J73" s="662" t="str">
        <f t="shared" si="211"/>
        <v/>
      </c>
      <c r="K73" s="662" t="str">
        <f t="shared" si="211"/>
        <v/>
      </c>
      <c r="L73" s="662" t="str">
        <f t="shared" si="211"/>
        <v/>
      </c>
      <c r="M73" s="663" t="str">
        <f t="shared" si="211"/>
        <v/>
      </c>
      <c r="N73" s="661" t="str">
        <f t="shared" si="211"/>
        <v/>
      </c>
      <c r="O73" s="662" t="str">
        <f t="shared" si="211"/>
        <v/>
      </c>
      <c r="P73" s="662" t="str">
        <f t="shared" si="211"/>
        <v/>
      </c>
      <c r="Q73" s="662" t="str">
        <f t="shared" si="211"/>
        <v/>
      </c>
      <c r="R73" s="662" t="str">
        <f t="shared" si="211"/>
        <v/>
      </c>
      <c r="S73" s="662" t="str">
        <f t="shared" si="211"/>
        <v/>
      </c>
      <c r="T73" s="663" t="str">
        <f t="shared" si="211"/>
        <v/>
      </c>
      <c r="U73" s="661" t="str">
        <f t="shared" si="211"/>
        <v/>
      </c>
      <c r="V73" s="662" t="str">
        <f t="shared" si="211"/>
        <v/>
      </c>
      <c r="W73" s="662" t="str">
        <f t="shared" si="211"/>
        <v/>
      </c>
      <c r="X73" s="662" t="str">
        <f t="shared" si="211"/>
        <v/>
      </c>
      <c r="Y73" s="662" t="str">
        <f t="shared" si="211"/>
        <v/>
      </c>
      <c r="Z73" s="662" t="str">
        <f t="shared" si="211"/>
        <v/>
      </c>
      <c r="AA73" s="663" t="str">
        <f t="shared" si="211"/>
        <v/>
      </c>
      <c r="AB73" s="661" t="str">
        <f t="shared" si="211"/>
        <v/>
      </c>
      <c r="AC73" s="662" t="str">
        <f t="shared" si="211"/>
        <v/>
      </c>
      <c r="AD73" s="662" t="str">
        <f t="shared" si="211"/>
        <v/>
      </c>
      <c r="AE73" s="662" t="str">
        <f t="shared" si="211"/>
        <v/>
      </c>
      <c r="AF73" s="662" t="str">
        <f t="shared" si="211"/>
        <v/>
      </c>
      <c r="AG73" s="662" t="str">
        <f t="shared" si="211"/>
        <v/>
      </c>
      <c r="AH73" s="663" t="str">
        <f t="shared" si="211"/>
        <v/>
      </c>
      <c r="AI73" s="664" t="str">
        <f t="shared" si="211"/>
        <v/>
      </c>
      <c r="AJ73" s="662" t="str">
        <f t="shared" si="211"/>
        <v/>
      </c>
      <c r="AK73" s="662" t="str">
        <f t="shared" si="211"/>
        <v/>
      </c>
      <c r="AL73" s="665">
        <f t="shared" ref="AL73" si="212">SUM(G73:AH73)</f>
        <v>0</v>
      </c>
      <c r="AM73" s="666">
        <f t="shared" ref="AM73" si="213">AL73/4</f>
        <v>0</v>
      </c>
      <c r="AN73" s="667" t="str">
        <f t="shared" ref="AN73:AO73" si="214">IF(C72="","",C72)</f>
        <v/>
      </c>
      <c r="AO73" s="668" t="str">
        <f t="shared" si="214"/>
        <v/>
      </c>
      <c r="AP73" s="669" t="str">
        <f>IF(D72&lt;&gt;"",VLOOKUP(D72,$AU$2:$AV$6,2,FALSE),"")</f>
        <v/>
      </c>
      <c r="AQ73" s="666">
        <f t="shared" ref="AQ73" si="215">ROUNDDOWN(AL73/$AL$6,2)</f>
        <v>0</v>
      </c>
      <c r="AR73" s="666">
        <f t="shared" ref="AR73" si="216">IF(AP73=1,"",AQ73)</f>
        <v>0</v>
      </c>
    </row>
    <row r="74" spans="1:44" ht="15.95" customHeight="1">
      <c r="A74" s="611"/>
      <c r="B74" s="1203" t="s">
        <v>1472</v>
      </c>
      <c r="C74" s="1189"/>
      <c r="D74" s="1191"/>
      <c r="E74" s="1193"/>
      <c r="F74" s="652" t="s">
        <v>1436</v>
      </c>
      <c r="G74" s="653"/>
      <c r="H74" s="654"/>
      <c r="I74" s="431"/>
      <c r="J74" s="431"/>
      <c r="K74" s="431"/>
      <c r="L74" s="431"/>
      <c r="M74" s="655"/>
      <c r="N74" s="653"/>
      <c r="O74" s="654"/>
      <c r="P74" s="431"/>
      <c r="Q74" s="431"/>
      <c r="R74" s="431"/>
      <c r="S74" s="431"/>
      <c r="T74" s="655"/>
      <c r="U74" s="653"/>
      <c r="V74" s="654"/>
      <c r="W74" s="431"/>
      <c r="X74" s="431"/>
      <c r="Y74" s="431"/>
      <c r="Z74" s="431"/>
      <c r="AA74" s="655"/>
      <c r="AB74" s="653"/>
      <c r="AC74" s="654"/>
      <c r="AD74" s="431"/>
      <c r="AE74" s="431"/>
      <c r="AF74" s="431"/>
      <c r="AG74" s="431"/>
      <c r="AH74" s="655"/>
      <c r="AI74" s="656"/>
      <c r="AJ74" s="431"/>
      <c r="AK74" s="431"/>
      <c r="AL74" s="657">
        <f t="shared" ref="AL74" si="217">SUM(G75:AK75)</f>
        <v>0</v>
      </c>
      <c r="AM74" s="658"/>
      <c r="AN74" s="607"/>
      <c r="AO74" s="608"/>
      <c r="AP74" s="658"/>
      <c r="AQ74" s="659"/>
      <c r="AR74" s="659"/>
    </row>
    <row r="75" spans="1:44" ht="15.95" customHeight="1">
      <c r="A75" s="611"/>
      <c r="B75" s="1203"/>
      <c r="C75" s="1204"/>
      <c r="D75" s="1205"/>
      <c r="E75" s="1206"/>
      <c r="F75" s="660" t="s">
        <v>1439</v>
      </c>
      <c r="G75" s="661" t="str">
        <f t="shared" ref="G75:AK75" si="218">IF(G74&lt;&gt;"",VLOOKUP(G74,$AC$197:$AL$221,9,FALSE),"")</f>
        <v/>
      </c>
      <c r="H75" s="662" t="str">
        <f t="shared" si="218"/>
        <v/>
      </c>
      <c r="I75" s="662" t="str">
        <f t="shared" si="218"/>
        <v/>
      </c>
      <c r="J75" s="662" t="str">
        <f t="shared" si="218"/>
        <v/>
      </c>
      <c r="K75" s="662" t="str">
        <f t="shared" si="218"/>
        <v/>
      </c>
      <c r="L75" s="662" t="str">
        <f t="shared" si="218"/>
        <v/>
      </c>
      <c r="M75" s="663" t="str">
        <f t="shared" si="218"/>
        <v/>
      </c>
      <c r="N75" s="661" t="str">
        <f t="shared" si="218"/>
        <v/>
      </c>
      <c r="O75" s="662" t="str">
        <f t="shared" si="218"/>
        <v/>
      </c>
      <c r="P75" s="662" t="str">
        <f t="shared" si="218"/>
        <v/>
      </c>
      <c r="Q75" s="662" t="str">
        <f t="shared" si="218"/>
        <v/>
      </c>
      <c r="R75" s="662" t="str">
        <f t="shared" si="218"/>
        <v/>
      </c>
      <c r="S75" s="662" t="str">
        <f t="shared" si="218"/>
        <v/>
      </c>
      <c r="T75" s="663" t="str">
        <f t="shared" si="218"/>
        <v/>
      </c>
      <c r="U75" s="661" t="str">
        <f t="shared" si="218"/>
        <v/>
      </c>
      <c r="V75" s="662" t="str">
        <f t="shared" si="218"/>
        <v/>
      </c>
      <c r="W75" s="662" t="str">
        <f t="shared" si="218"/>
        <v/>
      </c>
      <c r="X75" s="662" t="str">
        <f t="shared" si="218"/>
        <v/>
      </c>
      <c r="Y75" s="662" t="str">
        <f t="shared" si="218"/>
        <v/>
      </c>
      <c r="Z75" s="662" t="str">
        <f t="shared" si="218"/>
        <v/>
      </c>
      <c r="AA75" s="663" t="str">
        <f t="shared" si="218"/>
        <v/>
      </c>
      <c r="AB75" s="661" t="str">
        <f t="shared" si="218"/>
        <v/>
      </c>
      <c r="AC75" s="662" t="str">
        <f t="shared" si="218"/>
        <v/>
      </c>
      <c r="AD75" s="662" t="str">
        <f t="shared" si="218"/>
        <v/>
      </c>
      <c r="AE75" s="662" t="str">
        <f t="shared" si="218"/>
        <v/>
      </c>
      <c r="AF75" s="662" t="str">
        <f t="shared" si="218"/>
        <v/>
      </c>
      <c r="AG75" s="662" t="str">
        <f t="shared" si="218"/>
        <v/>
      </c>
      <c r="AH75" s="663" t="str">
        <f t="shared" si="218"/>
        <v/>
      </c>
      <c r="AI75" s="664" t="str">
        <f t="shared" si="218"/>
        <v/>
      </c>
      <c r="AJ75" s="662" t="str">
        <f t="shared" si="218"/>
        <v/>
      </c>
      <c r="AK75" s="662" t="str">
        <f t="shared" si="218"/>
        <v/>
      </c>
      <c r="AL75" s="665">
        <f t="shared" ref="AL75" si="219">SUM(G75:AH75)</f>
        <v>0</v>
      </c>
      <c r="AM75" s="666">
        <f t="shared" ref="AM75" si="220">AL75/4</f>
        <v>0</v>
      </c>
      <c r="AN75" s="667" t="str">
        <f t="shared" ref="AN75:AO75" si="221">IF(C74="","",C74)</f>
        <v/>
      </c>
      <c r="AO75" s="668" t="str">
        <f t="shared" si="221"/>
        <v/>
      </c>
      <c r="AP75" s="669" t="str">
        <f>IF(D74&lt;&gt;"",VLOOKUP(D74,$AU$2:$AV$6,2,FALSE),"")</f>
        <v/>
      </c>
      <c r="AQ75" s="666">
        <f t="shared" ref="AQ75" si="222">ROUNDDOWN(AL75/$AL$6,2)</f>
        <v>0</v>
      </c>
      <c r="AR75" s="666">
        <f t="shared" ref="AR75" si="223">IF(AP75=1,"",AQ75)</f>
        <v>0</v>
      </c>
    </row>
    <row r="76" spans="1:44" ht="15.95" customHeight="1">
      <c r="A76" s="611"/>
      <c r="B76" s="1203" t="s">
        <v>1473</v>
      </c>
      <c r="C76" s="1189"/>
      <c r="D76" s="1191"/>
      <c r="E76" s="1193"/>
      <c r="F76" s="652" t="s">
        <v>1436</v>
      </c>
      <c r="G76" s="653"/>
      <c r="H76" s="654"/>
      <c r="I76" s="431"/>
      <c r="J76" s="431"/>
      <c r="K76" s="431"/>
      <c r="L76" s="431"/>
      <c r="M76" s="655"/>
      <c r="N76" s="653"/>
      <c r="O76" s="654"/>
      <c r="P76" s="431"/>
      <c r="Q76" s="431"/>
      <c r="R76" s="431"/>
      <c r="S76" s="431"/>
      <c r="T76" s="655"/>
      <c r="U76" s="653"/>
      <c r="V76" s="654"/>
      <c r="W76" s="431"/>
      <c r="X76" s="431"/>
      <c r="Y76" s="431"/>
      <c r="Z76" s="431"/>
      <c r="AA76" s="655"/>
      <c r="AB76" s="653"/>
      <c r="AC76" s="654"/>
      <c r="AD76" s="431"/>
      <c r="AE76" s="431"/>
      <c r="AF76" s="431"/>
      <c r="AG76" s="431"/>
      <c r="AH76" s="655"/>
      <c r="AI76" s="656"/>
      <c r="AJ76" s="431"/>
      <c r="AK76" s="431"/>
      <c r="AL76" s="657">
        <f t="shared" ref="AL76" si="224">SUM(G77:AK77)</f>
        <v>0</v>
      </c>
      <c r="AM76" s="658"/>
      <c r="AN76" s="607"/>
      <c r="AO76" s="608"/>
      <c r="AP76" s="658"/>
      <c r="AQ76" s="659"/>
      <c r="AR76" s="659"/>
    </row>
    <row r="77" spans="1:44" ht="15.95" customHeight="1">
      <c r="A77" s="611"/>
      <c r="B77" s="1203"/>
      <c r="C77" s="1204"/>
      <c r="D77" s="1205"/>
      <c r="E77" s="1206"/>
      <c r="F77" s="660" t="s">
        <v>1439</v>
      </c>
      <c r="G77" s="661" t="str">
        <f t="shared" ref="G77:AK77" si="225">IF(G76&lt;&gt;"",VLOOKUP(G76,$AC$197:$AL$221,9,FALSE),"")</f>
        <v/>
      </c>
      <c r="H77" s="662" t="str">
        <f t="shared" si="225"/>
        <v/>
      </c>
      <c r="I77" s="662" t="str">
        <f t="shared" si="225"/>
        <v/>
      </c>
      <c r="J77" s="662" t="str">
        <f t="shared" si="225"/>
        <v/>
      </c>
      <c r="K77" s="662" t="str">
        <f t="shared" si="225"/>
        <v/>
      </c>
      <c r="L77" s="662" t="str">
        <f t="shared" si="225"/>
        <v/>
      </c>
      <c r="M77" s="663" t="str">
        <f t="shared" si="225"/>
        <v/>
      </c>
      <c r="N77" s="661" t="str">
        <f t="shared" si="225"/>
        <v/>
      </c>
      <c r="O77" s="662" t="str">
        <f t="shared" si="225"/>
        <v/>
      </c>
      <c r="P77" s="662" t="str">
        <f t="shared" si="225"/>
        <v/>
      </c>
      <c r="Q77" s="662" t="str">
        <f t="shared" si="225"/>
        <v/>
      </c>
      <c r="R77" s="662" t="str">
        <f t="shared" si="225"/>
        <v/>
      </c>
      <c r="S77" s="662" t="str">
        <f t="shared" si="225"/>
        <v/>
      </c>
      <c r="T77" s="663" t="str">
        <f t="shared" si="225"/>
        <v/>
      </c>
      <c r="U77" s="661" t="str">
        <f t="shared" si="225"/>
        <v/>
      </c>
      <c r="V77" s="662" t="str">
        <f t="shared" si="225"/>
        <v/>
      </c>
      <c r="W77" s="662" t="str">
        <f t="shared" si="225"/>
        <v/>
      </c>
      <c r="X77" s="662" t="str">
        <f t="shared" si="225"/>
        <v/>
      </c>
      <c r="Y77" s="662" t="str">
        <f t="shared" si="225"/>
        <v/>
      </c>
      <c r="Z77" s="662" t="str">
        <f t="shared" si="225"/>
        <v/>
      </c>
      <c r="AA77" s="663" t="str">
        <f t="shared" si="225"/>
        <v/>
      </c>
      <c r="AB77" s="661" t="str">
        <f t="shared" si="225"/>
        <v/>
      </c>
      <c r="AC77" s="662" t="str">
        <f t="shared" si="225"/>
        <v/>
      </c>
      <c r="AD77" s="662" t="str">
        <f t="shared" si="225"/>
        <v/>
      </c>
      <c r="AE77" s="662" t="str">
        <f t="shared" si="225"/>
        <v/>
      </c>
      <c r="AF77" s="662" t="str">
        <f t="shared" si="225"/>
        <v/>
      </c>
      <c r="AG77" s="662" t="str">
        <f t="shared" si="225"/>
        <v/>
      </c>
      <c r="AH77" s="663" t="str">
        <f t="shared" si="225"/>
        <v/>
      </c>
      <c r="AI77" s="664" t="str">
        <f t="shared" si="225"/>
        <v/>
      </c>
      <c r="AJ77" s="662" t="str">
        <f t="shared" si="225"/>
        <v/>
      </c>
      <c r="AK77" s="662" t="str">
        <f t="shared" si="225"/>
        <v/>
      </c>
      <c r="AL77" s="665">
        <f t="shared" ref="AL77" si="226">SUM(G77:AH77)</f>
        <v>0</v>
      </c>
      <c r="AM77" s="666">
        <f t="shared" ref="AM77" si="227">AL77/4</f>
        <v>0</v>
      </c>
      <c r="AN77" s="667" t="str">
        <f t="shared" ref="AN77:AO77" si="228">IF(C76="","",C76)</f>
        <v/>
      </c>
      <c r="AO77" s="668" t="str">
        <f t="shared" si="228"/>
        <v/>
      </c>
      <c r="AP77" s="669" t="str">
        <f>IF(D76&lt;&gt;"",VLOOKUP(D76,$AU$2:$AV$6,2,FALSE),"")</f>
        <v/>
      </c>
      <c r="AQ77" s="666">
        <f t="shared" ref="AQ77" si="229">ROUNDDOWN(AL77/$AL$6,2)</f>
        <v>0</v>
      </c>
      <c r="AR77" s="666">
        <f t="shared" ref="AR77" si="230">IF(AP77=1,"",AQ77)</f>
        <v>0</v>
      </c>
    </row>
    <row r="78" spans="1:44" ht="15.95" hidden="1" customHeight="1">
      <c r="A78" s="611"/>
      <c r="B78" s="1203" t="s">
        <v>1474</v>
      </c>
      <c r="C78" s="1189"/>
      <c r="D78" s="1191"/>
      <c r="E78" s="1193"/>
      <c r="F78" s="652" t="s">
        <v>1436</v>
      </c>
      <c r="G78" s="653"/>
      <c r="H78" s="654"/>
      <c r="I78" s="431"/>
      <c r="J78" s="431"/>
      <c r="K78" s="431"/>
      <c r="L78" s="431"/>
      <c r="M78" s="655"/>
      <c r="N78" s="653"/>
      <c r="O78" s="654"/>
      <c r="P78" s="431"/>
      <c r="Q78" s="431"/>
      <c r="R78" s="431"/>
      <c r="S78" s="431"/>
      <c r="T78" s="655"/>
      <c r="U78" s="653"/>
      <c r="V78" s="654"/>
      <c r="W78" s="431"/>
      <c r="X78" s="431"/>
      <c r="Y78" s="431"/>
      <c r="Z78" s="431"/>
      <c r="AA78" s="655"/>
      <c r="AB78" s="653"/>
      <c r="AC78" s="654"/>
      <c r="AD78" s="431"/>
      <c r="AE78" s="431"/>
      <c r="AF78" s="431"/>
      <c r="AG78" s="431"/>
      <c r="AH78" s="655"/>
      <c r="AI78" s="670"/>
      <c r="AJ78" s="654"/>
      <c r="AK78" s="654"/>
      <c r="AL78" s="657">
        <f t="shared" ref="AL78" si="231">SUM(G79:AK79)</f>
        <v>0</v>
      </c>
      <c r="AM78" s="658"/>
      <c r="AN78" s="607"/>
      <c r="AO78" s="608"/>
      <c r="AP78" s="658"/>
      <c r="AQ78" s="659"/>
      <c r="AR78" s="659"/>
    </row>
    <row r="79" spans="1:44" ht="15.95" hidden="1" customHeight="1">
      <c r="A79" s="611"/>
      <c r="B79" s="1203"/>
      <c r="C79" s="1204"/>
      <c r="D79" s="1205"/>
      <c r="E79" s="1206"/>
      <c r="F79" s="660" t="s">
        <v>1439</v>
      </c>
      <c r="G79" s="661" t="str">
        <f t="shared" ref="G79:AK79" si="232">IF(G78&lt;&gt;"",VLOOKUP(G78,$AC$197:$AL$221,9,FALSE),"")</f>
        <v/>
      </c>
      <c r="H79" s="662" t="str">
        <f t="shared" si="232"/>
        <v/>
      </c>
      <c r="I79" s="662" t="str">
        <f t="shared" si="232"/>
        <v/>
      </c>
      <c r="J79" s="662" t="str">
        <f t="shared" si="232"/>
        <v/>
      </c>
      <c r="K79" s="662" t="str">
        <f t="shared" si="232"/>
        <v/>
      </c>
      <c r="L79" s="662" t="str">
        <f t="shared" si="232"/>
        <v/>
      </c>
      <c r="M79" s="663" t="str">
        <f t="shared" si="232"/>
        <v/>
      </c>
      <c r="N79" s="661" t="str">
        <f t="shared" si="232"/>
        <v/>
      </c>
      <c r="O79" s="662" t="str">
        <f t="shared" si="232"/>
        <v/>
      </c>
      <c r="P79" s="662" t="str">
        <f t="shared" si="232"/>
        <v/>
      </c>
      <c r="Q79" s="662" t="str">
        <f t="shared" si="232"/>
        <v/>
      </c>
      <c r="R79" s="662" t="str">
        <f t="shared" si="232"/>
        <v/>
      </c>
      <c r="S79" s="662" t="str">
        <f t="shared" si="232"/>
        <v/>
      </c>
      <c r="T79" s="663" t="str">
        <f t="shared" si="232"/>
        <v/>
      </c>
      <c r="U79" s="661" t="str">
        <f t="shared" si="232"/>
        <v/>
      </c>
      <c r="V79" s="662" t="str">
        <f t="shared" si="232"/>
        <v/>
      </c>
      <c r="W79" s="662" t="str">
        <f t="shared" si="232"/>
        <v/>
      </c>
      <c r="X79" s="662" t="str">
        <f t="shared" si="232"/>
        <v/>
      </c>
      <c r="Y79" s="662" t="str">
        <f t="shared" si="232"/>
        <v/>
      </c>
      <c r="Z79" s="662" t="str">
        <f t="shared" si="232"/>
        <v/>
      </c>
      <c r="AA79" s="663" t="str">
        <f t="shared" si="232"/>
        <v/>
      </c>
      <c r="AB79" s="661" t="str">
        <f t="shared" si="232"/>
        <v/>
      </c>
      <c r="AC79" s="662" t="str">
        <f t="shared" si="232"/>
        <v/>
      </c>
      <c r="AD79" s="662" t="str">
        <f t="shared" si="232"/>
        <v/>
      </c>
      <c r="AE79" s="662" t="str">
        <f t="shared" si="232"/>
        <v/>
      </c>
      <c r="AF79" s="662" t="str">
        <f t="shared" si="232"/>
        <v/>
      </c>
      <c r="AG79" s="662" t="str">
        <f t="shared" si="232"/>
        <v/>
      </c>
      <c r="AH79" s="663" t="str">
        <f t="shared" si="232"/>
        <v/>
      </c>
      <c r="AI79" s="664" t="str">
        <f t="shared" si="232"/>
        <v/>
      </c>
      <c r="AJ79" s="662" t="str">
        <f t="shared" si="232"/>
        <v/>
      </c>
      <c r="AK79" s="662" t="str">
        <f t="shared" si="232"/>
        <v/>
      </c>
      <c r="AL79" s="665">
        <f t="shared" ref="AL79" si="233">SUM(G79:AH79)</f>
        <v>0</v>
      </c>
      <c r="AM79" s="666">
        <f t="shared" ref="AM79" si="234">AL79/4</f>
        <v>0</v>
      </c>
      <c r="AN79" s="667" t="str">
        <f t="shared" ref="AN79:AO79" si="235">IF(C78="","",C78)</f>
        <v/>
      </c>
      <c r="AO79" s="668" t="str">
        <f t="shared" si="235"/>
        <v/>
      </c>
      <c r="AP79" s="669" t="str">
        <f>IF(D78&lt;&gt;"",VLOOKUP(D78,$AU$2:$AV$6,2,FALSE),"")</f>
        <v/>
      </c>
      <c r="AQ79" s="666">
        <f t="shared" ref="AQ79" si="236">ROUNDDOWN(AL79/$AL$6,2)</f>
        <v>0</v>
      </c>
      <c r="AR79" s="666">
        <f t="shared" ref="AR79" si="237">IF(AP79=1,"",AQ79)</f>
        <v>0</v>
      </c>
    </row>
    <row r="80" spans="1:44" ht="15.95" hidden="1" customHeight="1">
      <c r="A80" s="611"/>
      <c r="B80" s="1203" t="s">
        <v>1475</v>
      </c>
      <c r="C80" s="1189"/>
      <c r="D80" s="1191"/>
      <c r="E80" s="1193"/>
      <c r="F80" s="652" t="s">
        <v>1436</v>
      </c>
      <c r="G80" s="653"/>
      <c r="H80" s="654"/>
      <c r="I80" s="431"/>
      <c r="J80" s="431"/>
      <c r="K80" s="431"/>
      <c r="L80" s="431"/>
      <c r="M80" s="655"/>
      <c r="N80" s="653"/>
      <c r="O80" s="654"/>
      <c r="P80" s="431"/>
      <c r="Q80" s="431"/>
      <c r="R80" s="431"/>
      <c r="S80" s="431"/>
      <c r="T80" s="655"/>
      <c r="U80" s="653"/>
      <c r="V80" s="654"/>
      <c r="W80" s="431"/>
      <c r="X80" s="431"/>
      <c r="Y80" s="431"/>
      <c r="Z80" s="431"/>
      <c r="AA80" s="655"/>
      <c r="AB80" s="653"/>
      <c r="AC80" s="654"/>
      <c r="AD80" s="431"/>
      <c r="AE80" s="431"/>
      <c r="AF80" s="431"/>
      <c r="AG80" s="431"/>
      <c r="AH80" s="655"/>
      <c r="AI80" s="670"/>
      <c r="AJ80" s="654"/>
      <c r="AK80" s="654"/>
      <c r="AL80" s="657">
        <f t="shared" ref="AL80" si="238">SUM(G81:AK81)</f>
        <v>0</v>
      </c>
      <c r="AM80" s="658"/>
      <c r="AN80" s="607"/>
      <c r="AO80" s="608"/>
      <c r="AP80" s="658"/>
      <c r="AQ80" s="659"/>
      <c r="AR80" s="659"/>
    </row>
    <row r="81" spans="1:44" ht="15.95" hidden="1" customHeight="1">
      <c r="A81" s="611"/>
      <c r="B81" s="1203"/>
      <c r="C81" s="1204"/>
      <c r="D81" s="1205"/>
      <c r="E81" s="1206"/>
      <c r="F81" s="660" t="s">
        <v>1439</v>
      </c>
      <c r="G81" s="661" t="str">
        <f t="shared" ref="G81:AK81" si="239">IF(G80&lt;&gt;"",VLOOKUP(G80,$AC$197:$AL$221,9,FALSE),"")</f>
        <v/>
      </c>
      <c r="H81" s="662" t="str">
        <f t="shared" si="239"/>
        <v/>
      </c>
      <c r="I81" s="662" t="str">
        <f t="shared" si="239"/>
        <v/>
      </c>
      <c r="J81" s="662" t="str">
        <f t="shared" si="239"/>
        <v/>
      </c>
      <c r="K81" s="662" t="str">
        <f t="shared" si="239"/>
        <v/>
      </c>
      <c r="L81" s="662" t="str">
        <f t="shared" si="239"/>
        <v/>
      </c>
      <c r="M81" s="663" t="str">
        <f t="shared" si="239"/>
        <v/>
      </c>
      <c r="N81" s="661" t="str">
        <f t="shared" si="239"/>
        <v/>
      </c>
      <c r="O81" s="662" t="str">
        <f t="shared" si="239"/>
        <v/>
      </c>
      <c r="P81" s="662" t="str">
        <f t="shared" si="239"/>
        <v/>
      </c>
      <c r="Q81" s="662" t="str">
        <f t="shared" si="239"/>
        <v/>
      </c>
      <c r="R81" s="662" t="str">
        <f t="shared" si="239"/>
        <v/>
      </c>
      <c r="S81" s="662" t="str">
        <f t="shared" si="239"/>
        <v/>
      </c>
      <c r="T81" s="663" t="str">
        <f t="shared" si="239"/>
        <v/>
      </c>
      <c r="U81" s="661" t="str">
        <f t="shared" si="239"/>
        <v/>
      </c>
      <c r="V81" s="662" t="str">
        <f t="shared" si="239"/>
        <v/>
      </c>
      <c r="W81" s="662" t="str">
        <f t="shared" si="239"/>
        <v/>
      </c>
      <c r="X81" s="662" t="str">
        <f t="shared" si="239"/>
        <v/>
      </c>
      <c r="Y81" s="662" t="str">
        <f t="shared" si="239"/>
        <v/>
      </c>
      <c r="Z81" s="662" t="str">
        <f t="shared" si="239"/>
        <v/>
      </c>
      <c r="AA81" s="663" t="str">
        <f t="shared" si="239"/>
        <v/>
      </c>
      <c r="AB81" s="661" t="str">
        <f t="shared" si="239"/>
        <v/>
      </c>
      <c r="AC81" s="662" t="str">
        <f t="shared" si="239"/>
        <v/>
      </c>
      <c r="AD81" s="662" t="str">
        <f t="shared" si="239"/>
        <v/>
      </c>
      <c r="AE81" s="662" t="str">
        <f t="shared" si="239"/>
        <v/>
      </c>
      <c r="AF81" s="662" t="str">
        <f t="shared" si="239"/>
        <v/>
      </c>
      <c r="AG81" s="662" t="str">
        <f t="shared" si="239"/>
        <v/>
      </c>
      <c r="AH81" s="663" t="str">
        <f t="shared" si="239"/>
        <v/>
      </c>
      <c r="AI81" s="664" t="str">
        <f t="shared" si="239"/>
        <v/>
      </c>
      <c r="AJ81" s="662" t="str">
        <f t="shared" si="239"/>
        <v/>
      </c>
      <c r="AK81" s="662" t="str">
        <f t="shared" si="239"/>
        <v/>
      </c>
      <c r="AL81" s="665">
        <f t="shared" ref="AL81" si="240">SUM(G81:AH81)</f>
        <v>0</v>
      </c>
      <c r="AM81" s="666">
        <f t="shared" ref="AM81" si="241">AL81/4</f>
        <v>0</v>
      </c>
      <c r="AN81" s="667" t="str">
        <f t="shared" ref="AN81:AO81" si="242">IF(C80="","",C80)</f>
        <v/>
      </c>
      <c r="AO81" s="668" t="str">
        <f t="shared" si="242"/>
        <v/>
      </c>
      <c r="AP81" s="669" t="str">
        <f>IF(D80&lt;&gt;"",VLOOKUP(D80,$AU$2:$AV$6,2,FALSE),"")</f>
        <v/>
      </c>
      <c r="AQ81" s="666">
        <f t="shared" ref="AQ81" si="243">ROUNDDOWN(AL81/$AL$6,2)</f>
        <v>0</v>
      </c>
      <c r="AR81" s="666">
        <f t="shared" ref="AR81" si="244">IF(AP81=1,"",AQ81)</f>
        <v>0</v>
      </c>
    </row>
    <row r="82" spans="1:44" ht="15.95" hidden="1" customHeight="1">
      <c r="A82" s="611"/>
      <c r="B82" s="1203" t="s">
        <v>1476</v>
      </c>
      <c r="C82" s="1189"/>
      <c r="D82" s="1191"/>
      <c r="E82" s="1193"/>
      <c r="F82" s="652" t="s">
        <v>1436</v>
      </c>
      <c r="G82" s="653"/>
      <c r="H82" s="654"/>
      <c r="I82" s="431"/>
      <c r="J82" s="431"/>
      <c r="K82" s="431"/>
      <c r="L82" s="431"/>
      <c r="M82" s="655"/>
      <c r="N82" s="653"/>
      <c r="O82" s="654"/>
      <c r="P82" s="431"/>
      <c r="Q82" s="431"/>
      <c r="R82" s="431"/>
      <c r="S82" s="431"/>
      <c r="T82" s="655"/>
      <c r="U82" s="653"/>
      <c r="V82" s="654"/>
      <c r="W82" s="431"/>
      <c r="X82" s="431"/>
      <c r="Y82" s="431"/>
      <c r="Z82" s="431"/>
      <c r="AA82" s="655"/>
      <c r="AB82" s="653"/>
      <c r="AC82" s="654"/>
      <c r="AD82" s="431"/>
      <c r="AE82" s="431"/>
      <c r="AF82" s="431"/>
      <c r="AG82" s="431"/>
      <c r="AH82" s="655"/>
      <c r="AI82" s="656"/>
      <c r="AJ82" s="431"/>
      <c r="AK82" s="431"/>
      <c r="AL82" s="657">
        <f t="shared" ref="AL82" si="245">SUM(G83:AK83)</f>
        <v>0</v>
      </c>
      <c r="AM82" s="658"/>
      <c r="AN82" s="607"/>
      <c r="AO82" s="608"/>
      <c r="AP82" s="658"/>
      <c r="AQ82" s="659"/>
      <c r="AR82" s="659"/>
    </row>
    <row r="83" spans="1:44" ht="15.95" hidden="1" customHeight="1">
      <c r="A83" s="611"/>
      <c r="B83" s="1203"/>
      <c r="C83" s="1204"/>
      <c r="D83" s="1205"/>
      <c r="E83" s="1206"/>
      <c r="F83" s="660" t="s">
        <v>1439</v>
      </c>
      <c r="G83" s="661" t="str">
        <f t="shared" ref="G83:AK83" si="246">IF(G82&lt;&gt;"",VLOOKUP(G82,$AC$197:$AL$221,9,FALSE),"")</f>
        <v/>
      </c>
      <c r="H83" s="662" t="str">
        <f t="shared" si="246"/>
        <v/>
      </c>
      <c r="I83" s="662" t="str">
        <f t="shared" si="246"/>
        <v/>
      </c>
      <c r="J83" s="662" t="str">
        <f t="shared" si="246"/>
        <v/>
      </c>
      <c r="K83" s="662" t="str">
        <f t="shared" si="246"/>
        <v/>
      </c>
      <c r="L83" s="662" t="str">
        <f t="shared" si="246"/>
        <v/>
      </c>
      <c r="M83" s="663" t="str">
        <f t="shared" si="246"/>
        <v/>
      </c>
      <c r="N83" s="661" t="str">
        <f t="shared" si="246"/>
        <v/>
      </c>
      <c r="O83" s="662" t="str">
        <f t="shared" si="246"/>
        <v/>
      </c>
      <c r="P83" s="662" t="str">
        <f t="shared" si="246"/>
        <v/>
      </c>
      <c r="Q83" s="662" t="str">
        <f t="shared" si="246"/>
        <v/>
      </c>
      <c r="R83" s="662" t="str">
        <f t="shared" si="246"/>
        <v/>
      </c>
      <c r="S83" s="662" t="str">
        <f t="shared" si="246"/>
        <v/>
      </c>
      <c r="T83" s="663" t="str">
        <f t="shared" si="246"/>
        <v/>
      </c>
      <c r="U83" s="661" t="str">
        <f t="shared" si="246"/>
        <v/>
      </c>
      <c r="V83" s="662" t="str">
        <f t="shared" si="246"/>
        <v/>
      </c>
      <c r="W83" s="662" t="str">
        <f t="shared" si="246"/>
        <v/>
      </c>
      <c r="X83" s="662" t="str">
        <f t="shared" si="246"/>
        <v/>
      </c>
      <c r="Y83" s="662" t="str">
        <f t="shared" si="246"/>
        <v/>
      </c>
      <c r="Z83" s="662" t="str">
        <f t="shared" si="246"/>
        <v/>
      </c>
      <c r="AA83" s="663" t="str">
        <f t="shared" si="246"/>
        <v/>
      </c>
      <c r="AB83" s="661" t="str">
        <f t="shared" si="246"/>
        <v/>
      </c>
      <c r="AC83" s="662" t="str">
        <f t="shared" si="246"/>
        <v/>
      </c>
      <c r="AD83" s="662" t="str">
        <f t="shared" si="246"/>
        <v/>
      </c>
      <c r="AE83" s="662" t="str">
        <f t="shared" si="246"/>
        <v/>
      </c>
      <c r="AF83" s="662" t="str">
        <f t="shared" si="246"/>
        <v/>
      </c>
      <c r="AG83" s="662" t="str">
        <f t="shared" si="246"/>
        <v/>
      </c>
      <c r="AH83" s="663" t="str">
        <f t="shared" si="246"/>
        <v/>
      </c>
      <c r="AI83" s="664" t="str">
        <f t="shared" si="246"/>
        <v/>
      </c>
      <c r="AJ83" s="662" t="str">
        <f t="shared" si="246"/>
        <v/>
      </c>
      <c r="AK83" s="662" t="str">
        <f t="shared" si="246"/>
        <v/>
      </c>
      <c r="AL83" s="665">
        <f t="shared" ref="AL83" si="247">SUM(G83:AH83)</f>
        <v>0</v>
      </c>
      <c r="AM83" s="666">
        <f t="shared" ref="AM83" si="248">AL83/4</f>
        <v>0</v>
      </c>
      <c r="AN83" s="667" t="str">
        <f t="shared" ref="AN83:AO83" si="249">IF(C82="","",C82)</f>
        <v/>
      </c>
      <c r="AO83" s="668" t="str">
        <f t="shared" si="249"/>
        <v/>
      </c>
      <c r="AP83" s="669" t="str">
        <f>IF(D82&lt;&gt;"",VLOOKUP(D82,$AU$2:$AV$6,2,FALSE),"")</f>
        <v/>
      </c>
      <c r="AQ83" s="666">
        <f t="shared" ref="AQ83" si="250">ROUNDDOWN(AL83/$AL$6,2)</f>
        <v>0</v>
      </c>
      <c r="AR83" s="666">
        <f t="shared" ref="AR83" si="251">IF(AP83=1,"",AQ83)</f>
        <v>0</v>
      </c>
    </row>
    <row r="84" spans="1:44" ht="15.95" hidden="1" customHeight="1">
      <c r="A84" s="611"/>
      <c r="B84" s="1203" t="s">
        <v>1477</v>
      </c>
      <c r="C84" s="1189"/>
      <c r="D84" s="1191"/>
      <c r="E84" s="1193"/>
      <c r="F84" s="652" t="s">
        <v>1436</v>
      </c>
      <c r="G84" s="653"/>
      <c r="H84" s="654"/>
      <c r="I84" s="431"/>
      <c r="J84" s="431"/>
      <c r="K84" s="431"/>
      <c r="L84" s="431"/>
      <c r="M84" s="655"/>
      <c r="N84" s="653"/>
      <c r="O84" s="654"/>
      <c r="P84" s="431"/>
      <c r="Q84" s="431"/>
      <c r="R84" s="431"/>
      <c r="S84" s="431"/>
      <c r="T84" s="655"/>
      <c r="U84" s="653"/>
      <c r="V84" s="654"/>
      <c r="W84" s="431"/>
      <c r="X84" s="431"/>
      <c r="Y84" s="431"/>
      <c r="Z84" s="431"/>
      <c r="AA84" s="655"/>
      <c r="AB84" s="653"/>
      <c r="AC84" s="654"/>
      <c r="AD84" s="431"/>
      <c r="AE84" s="431"/>
      <c r="AF84" s="431"/>
      <c r="AG84" s="431"/>
      <c r="AH84" s="655"/>
      <c r="AI84" s="656"/>
      <c r="AJ84" s="431"/>
      <c r="AK84" s="431"/>
      <c r="AL84" s="657">
        <f t="shared" ref="AL84" si="252">SUM(G85:AK85)</f>
        <v>0</v>
      </c>
      <c r="AM84" s="658"/>
      <c r="AN84" s="607"/>
      <c r="AO84" s="608"/>
      <c r="AP84" s="658"/>
      <c r="AQ84" s="659"/>
      <c r="AR84" s="659"/>
    </row>
    <row r="85" spans="1:44" ht="15.95" hidden="1" customHeight="1">
      <c r="A85" s="611"/>
      <c r="B85" s="1203"/>
      <c r="C85" s="1204"/>
      <c r="D85" s="1205"/>
      <c r="E85" s="1206"/>
      <c r="F85" s="660" t="s">
        <v>1439</v>
      </c>
      <c r="G85" s="661" t="str">
        <f t="shared" ref="G85:AK85" si="253">IF(G84&lt;&gt;"",VLOOKUP(G84,$AC$197:$AL$221,9,FALSE),"")</f>
        <v/>
      </c>
      <c r="H85" s="662" t="str">
        <f t="shared" si="253"/>
        <v/>
      </c>
      <c r="I85" s="662" t="str">
        <f t="shared" si="253"/>
        <v/>
      </c>
      <c r="J85" s="662" t="str">
        <f t="shared" si="253"/>
        <v/>
      </c>
      <c r="K85" s="662" t="str">
        <f t="shared" si="253"/>
        <v/>
      </c>
      <c r="L85" s="662" t="str">
        <f t="shared" si="253"/>
        <v/>
      </c>
      <c r="M85" s="663" t="str">
        <f t="shared" si="253"/>
        <v/>
      </c>
      <c r="N85" s="661" t="str">
        <f t="shared" si="253"/>
        <v/>
      </c>
      <c r="O85" s="662" t="str">
        <f t="shared" si="253"/>
        <v/>
      </c>
      <c r="P85" s="662" t="str">
        <f t="shared" si="253"/>
        <v/>
      </c>
      <c r="Q85" s="662" t="str">
        <f t="shared" si="253"/>
        <v/>
      </c>
      <c r="R85" s="662" t="str">
        <f t="shared" si="253"/>
        <v/>
      </c>
      <c r="S85" s="662" t="str">
        <f t="shared" si="253"/>
        <v/>
      </c>
      <c r="T85" s="663" t="str">
        <f t="shared" si="253"/>
        <v/>
      </c>
      <c r="U85" s="661" t="str">
        <f t="shared" si="253"/>
        <v/>
      </c>
      <c r="V85" s="662" t="str">
        <f t="shared" si="253"/>
        <v/>
      </c>
      <c r="W85" s="662" t="str">
        <f t="shared" si="253"/>
        <v/>
      </c>
      <c r="X85" s="662" t="str">
        <f t="shared" si="253"/>
        <v/>
      </c>
      <c r="Y85" s="662" t="str">
        <f t="shared" si="253"/>
        <v/>
      </c>
      <c r="Z85" s="662" t="str">
        <f t="shared" si="253"/>
        <v/>
      </c>
      <c r="AA85" s="663" t="str">
        <f t="shared" si="253"/>
        <v/>
      </c>
      <c r="AB85" s="661" t="str">
        <f t="shared" si="253"/>
        <v/>
      </c>
      <c r="AC85" s="662" t="str">
        <f t="shared" si="253"/>
        <v/>
      </c>
      <c r="AD85" s="662" t="str">
        <f t="shared" si="253"/>
        <v/>
      </c>
      <c r="AE85" s="662" t="str">
        <f t="shared" si="253"/>
        <v/>
      </c>
      <c r="AF85" s="662" t="str">
        <f t="shared" si="253"/>
        <v/>
      </c>
      <c r="AG85" s="662" t="str">
        <f t="shared" si="253"/>
        <v/>
      </c>
      <c r="AH85" s="663" t="str">
        <f t="shared" si="253"/>
        <v/>
      </c>
      <c r="AI85" s="664" t="str">
        <f t="shared" si="253"/>
        <v/>
      </c>
      <c r="AJ85" s="662" t="str">
        <f t="shared" si="253"/>
        <v/>
      </c>
      <c r="AK85" s="662" t="str">
        <f t="shared" si="253"/>
        <v/>
      </c>
      <c r="AL85" s="665">
        <f t="shared" ref="AL85" si="254">SUM(G85:AH85)</f>
        <v>0</v>
      </c>
      <c r="AM85" s="666">
        <f t="shared" ref="AM85" si="255">AL85/4</f>
        <v>0</v>
      </c>
      <c r="AN85" s="667" t="str">
        <f t="shared" ref="AN85:AO85" si="256">IF(C84="","",C84)</f>
        <v/>
      </c>
      <c r="AO85" s="668" t="str">
        <f t="shared" si="256"/>
        <v/>
      </c>
      <c r="AP85" s="669" t="str">
        <f>IF(D84&lt;&gt;"",VLOOKUP(D84,$AU$2:$AV$6,2,FALSE),"")</f>
        <v/>
      </c>
      <c r="AQ85" s="666">
        <f t="shared" ref="AQ85" si="257">ROUNDDOWN(AL85/$AL$6,2)</f>
        <v>0</v>
      </c>
      <c r="AR85" s="666">
        <f t="shared" ref="AR85" si="258">IF(AP85=1,"",AQ85)</f>
        <v>0</v>
      </c>
    </row>
    <row r="86" spans="1:44" ht="15.95" hidden="1" customHeight="1">
      <c r="A86" s="611"/>
      <c r="B86" s="1203" t="s">
        <v>1478</v>
      </c>
      <c r="C86" s="1189"/>
      <c r="D86" s="1191"/>
      <c r="E86" s="1193"/>
      <c r="F86" s="652" t="s">
        <v>1436</v>
      </c>
      <c r="G86" s="653"/>
      <c r="H86" s="654"/>
      <c r="I86" s="431"/>
      <c r="J86" s="431"/>
      <c r="K86" s="431"/>
      <c r="L86" s="431"/>
      <c r="M86" s="655"/>
      <c r="N86" s="653"/>
      <c r="O86" s="654"/>
      <c r="P86" s="431"/>
      <c r="Q86" s="431"/>
      <c r="R86" s="431"/>
      <c r="S86" s="431"/>
      <c r="T86" s="655"/>
      <c r="U86" s="653"/>
      <c r="V86" s="654"/>
      <c r="W86" s="431"/>
      <c r="X86" s="431"/>
      <c r="Y86" s="431"/>
      <c r="Z86" s="431"/>
      <c r="AA86" s="655"/>
      <c r="AB86" s="653"/>
      <c r="AC86" s="654"/>
      <c r="AD86" s="431"/>
      <c r="AE86" s="431"/>
      <c r="AF86" s="431"/>
      <c r="AG86" s="431"/>
      <c r="AH86" s="655"/>
      <c r="AI86" s="670"/>
      <c r="AJ86" s="654"/>
      <c r="AK86" s="654"/>
      <c r="AL86" s="657">
        <f t="shared" ref="AL86" si="259">SUM(G87:AK87)</f>
        <v>0</v>
      </c>
      <c r="AM86" s="658"/>
      <c r="AN86" s="607"/>
      <c r="AO86" s="608"/>
      <c r="AP86" s="658"/>
      <c r="AQ86" s="659"/>
      <c r="AR86" s="659"/>
    </row>
    <row r="87" spans="1:44" ht="15.95" hidden="1" customHeight="1">
      <c r="A87" s="611"/>
      <c r="B87" s="1203"/>
      <c r="C87" s="1204"/>
      <c r="D87" s="1205"/>
      <c r="E87" s="1206"/>
      <c r="F87" s="660" t="s">
        <v>1439</v>
      </c>
      <c r="G87" s="661" t="str">
        <f t="shared" ref="G87:AK87" si="260">IF(G86&lt;&gt;"",VLOOKUP(G86,$AC$197:$AL$221,9,FALSE),"")</f>
        <v/>
      </c>
      <c r="H87" s="662" t="str">
        <f t="shared" si="260"/>
        <v/>
      </c>
      <c r="I87" s="662" t="str">
        <f t="shared" si="260"/>
        <v/>
      </c>
      <c r="J87" s="662" t="str">
        <f t="shared" si="260"/>
        <v/>
      </c>
      <c r="K87" s="662" t="str">
        <f t="shared" si="260"/>
        <v/>
      </c>
      <c r="L87" s="662" t="str">
        <f t="shared" si="260"/>
        <v/>
      </c>
      <c r="M87" s="663" t="str">
        <f t="shared" si="260"/>
        <v/>
      </c>
      <c r="N87" s="661" t="str">
        <f t="shared" si="260"/>
        <v/>
      </c>
      <c r="O87" s="662" t="str">
        <f t="shared" si="260"/>
        <v/>
      </c>
      <c r="P87" s="662" t="str">
        <f t="shared" si="260"/>
        <v/>
      </c>
      <c r="Q87" s="662" t="str">
        <f t="shared" si="260"/>
        <v/>
      </c>
      <c r="R87" s="662" t="str">
        <f t="shared" si="260"/>
        <v/>
      </c>
      <c r="S87" s="662" t="str">
        <f t="shared" si="260"/>
        <v/>
      </c>
      <c r="T87" s="663" t="str">
        <f t="shared" si="260"/>
        <v/>
      </c>
      <c r="U87" s="661" t="str">
        <f t="shared" si="260"/>
        <v/>
      </c>
      <c r="V87" s="662" t="str">
        <f t="shared" si="260"/>
        <v/>
      </c>
      <c r="W87" s="662" t="str">
        <f t="shared" si="260"/>
        <v/>
      </c>
      <c r="X87" s="662" t="str">
        <f t="shared" si="260"/>
        <v/>
      </c>
      <c r="Y87" s="662" t="str">
        <f t="shared" si="260"/>
        <v/>
      </c>
      <c r="Z87" s="662" t="str">
        <f t="shared" si="260"/>
        <v/>
      </c>
      <c r="AA87" s="663" t="str">
        <f t="shared" si="260"/>
        <v/>
      </c>
      <c r="AB87" s="661" t="str">
        <f t="shared" si="260"/>
        <v/>
      </c>
      <c r="AC87" s="662" t="str">
        <f t="shared" si="260"/>
        <v/>
      </c>
      <c r="AD87" s="662" t="str">
        <f t="shared" si="260"/>
        <v/>
      </c>
      <c r="AE87" s="662" t="str">
        <f t="shared" si="260"/>
        <v/>
      </c>
      <c r="AF87" s="662" t="str">
        <f t="shared" si="260"/>
        <v/>
      </c>
      <c r="AG87" s="662" t="str">
        <f t="shared" si="260"/>
        <v/>
      </c>
      <c r="AH87" s="663" t="str">
        <f t="shared" si="260"/>
        <v/>
      </c>
      <c r="AI87" s="664" t="str">
        <f t="shared" si="260"/>
        <v/>
      </c>
      <c r="AJ87" s="662" t="str">
        <f t="shared" si="260"/>
        <v/>
      </c>
      <c r="AK87" s="662" t="str">
        <f t="shared" si="260"/>
        <v/>
      </c>
      <c r="AL87" s="665">
        <f t="shared" ref="AL87" si="261">SUM(G87:AH87)</f>
        <v>0</v>
      </c>
      <c r="AM87" s="666">
        <f t="shared" ref="AM87" si="262">AL87/4</f>
        <v>0</v>
      </c>
      <c r="AN87" s="667" t="str">
        <f t="shared" ref="AN87:AO87" si="263">IF(C86="","",C86)</f>
        <v/>
      </c>
      <c r="AO87" s="668" t="str">
        <f t="shared" si="263"/>
        <v/>
      </c>
      <c r="AP87" s="669" t="str">
        <f>IF(D86&lt;&gt;"",VLOOKUP(D86,$AU$2:$AV$6,2,FALSE),"")</f>
        <v/>
      </c>
      <c r="AQ87" s="666">
        <f t="shared" ref="AQ87" si="264">ROUNDDOWN(AL87/$AL$6,2)</f>
        <v>0</v>
      </c>
      <c r="AR87" s="666">
        <f t="shared" ref="AR87" si="265">IF(AP87=1,"",AQ87)</f>
        <v>0</v>
      </c>
    </row>
    <row r="88" spans="1:44" ht="15.95" hidden="1" customHeight="1">
      <c r="A88" s="611"/>
      <c r="B88" s="1203" t="s">
        <v>1479</v>
      </c>
      <c r="C88" s="1189"/>
      <c r="D88" s="1191"/>
      <c r="E88" s="1193"/>
      <c r="F88" s="652" t="s">
        <v>1436</v>
      </c>
      <c r="G88" s="653"/>
      <c r="H88" s="654"/>
      <c r="I88" s="431"/>
      <c r="J88" s="431"/>
      <c r="K88" s="431"/>
      <c r="L88" s="431"/>
      <c r="M88" s="655"/>
      <c r="N88" s="653"/>
      <c r="O88" s="654"/>
      <c r="P88" s="431"/>
      <c r="Q88" s="431"/>
      <c r="R88" s="431"/>
      <c r="S88" s="431"/>
      <c r="T88" s="655"/>
      <c r="U88" s="653"/>
      <c r="V88" s="654"/>
      <c r="W88" s="431"/>
      <c r="X88" s="431"/>
      <c r="Y88" s="431"/>
      <c r="Z88" s="431"/>
      <c r="AA88" s="655"/>
      <c r="AB88" s="653"/>
      <c r="AC88" s="654"/>
      <c r="AD88" s="431"/>
      <c r="AE88" s="431"/>
      <c r="AF88" s="431"/>
      <c r="AG88" s="431"/>
      <c r="AH88" s="655"/>
      <c r="AI88" s="670"/>
      <c r="AJ88" s="654"/>
      <c r="AK88" s="654"/>
      <c r="AL88" s="657">
        <f t="shared" ref="AL88" si="266">SUM(G89:AK89)</f>
        <v>0</v>
      </c>
      <c r="AM88" s="658"/>
      <c r="AN88" s="607"/>
      <c r="AO88" s="608"/>
      <c r="AP88" s="658"/>
      <c r="AQ88" s="659"/>
      <c r="AR88" s="659"/>
    </row>
    <row r="89" spans="1:44" ht="15.95" hidden="1" customHeight="1">
      <c r="A89" s="611"/>
      <c r="B89" s="1203"/>
      <c r="C89" s="1204"/>
      <c r="D89" s="1205"/>
      <c r="E89" s="1206"/>
      <c r="F89" s="660" t="s">
        <v>1439</v>
      </c>
      <c r="G89" s="661" t="str">
        <f t="shared" ref="G89:AK89" si="267">IF(G88&lt;&gt;"",VLOOKUP(G88,$AC$197:$AL$221,9,FALSE),"")</f>
        <v/>
      </c>
      <c r="H89" s="662" t="str">
        <f t="shared" si="267"/>
        <v/>
      </c>
      <c r="I89" s="662" t="str">
        <f t="shared" si="267"/>
        <v/>
      </c>
      <c r="J89" s="662" t="str">
        <f t="shared" si="267"/>
        <v/>
      </c>
      <c r="K89" s="662" t="str">
        <f t="shared" si="267"/>
        <v/>
      </c>
      <c r="L89" s="662" t="str">
        <f t="shared" si="267"/>
        <v/>
      </c>
      <c r="M89" s="663" t="str">
        <f t="shared" si="267"/>
        <v/>
      </c>
      <c r="N89" s="661" t="str">
        <f t="shared" si="267"/>
        <v/>
      </c>
      <c r="O89" s="662" t="str">
        <f t="shared" si="267"/>
        <v/>
      </c>
      <c r="P89" s="662" t="str">
        <f t="shared" si="267"/>
        <v/>
      </c>
      <c r="Q89" s="662" t="str">
        <f t="shared" si="267"/>
        <v/>
      </c>
      <c r="R89" s="662" t="str">
        <f t="shared" si="267"/>
        <v/>
      </c>
      <c r="S89" s="662" t="str">
        <f t="shared" si="267"/>
        <v/>
      </c>
      <c r="T89" s="663" t="str">
        <f t="shared" si="267"/>
        <v/>
      </c>
      <c r="U89" s="661" t="str">
        <f t="shared" si="267"/>
        <v/>
      </c>
      <c r="V89" s="662" t="str">
        <f t="shared" si="267"/>
        <v/>
      </c>
      <c r="W89" s="662" t="str">
        <f t="shared" si="267"/>
        <v/>
      </c>
      <c r="X89" s="662" t="str">
        <f t="shared" si="267"/>
        <v/>
      </c>
      <c r="Y89" s="662" t="str">
        <f t="shared" si="267"/>
        <v/>
      </c>
      <c r="Z89" s="662" t="str">
        <f t="shared" si="267"/>
        <v/>
      </c>
      <c r="AA89" s="663" t="str">
        <f t="shared" si="267"/>
        <v/>
      </c>
      <c r="AB89" s="661" t="str">
        <f t="shared" si="267"/>
        <v/>
      </c>
      <c r="AC89" s="662" t="str">
        <f t="shared" si="267"/>
        <v/>
      </c>
      <c r="AD89" s="662" t="str">
        <f t="shared" si="267"/>
        <v/>
      </c>
      <c r="AE89" s="662" t="str">
        <f t="shared" si="267"/>
        <v/>
      </c>
      <c r="AF89" s="662" t="str">
        <f t="shared" si="267"/>
        <v/>
      </c>
      <c r="AG89" s="662" t="str">
        <f t="shared" si="267"/>
        <v/>
      </c>
      <c r="AH89" s="663" t="str">
        <f t="shared" si="267"/>
        <v/>
      </c>
      <c r="AI89" s="664" t="str">
        <f t="shared" si="267"/>
        <v/>
      </c>
      <c r="AJ89" s="662" t="str">
        <f t="shared" si="267"/>
        <v/>
      </c>
      <c r="AK89" s="662" t="str">
        <f t="shared" si="267"/>
        <v/>
      </c>
      <c r="AL89" s="665">
        <f t="shared" ref="AL89" si="268">SUM(G89:AH89)</f>
        <v>0</v>
      </c>
      <c r="AM89" s="666">
        <f t="shared" ref="AM89" si="269">AL89/4</f>
        <v>0</v>
      </c>
      <c r="AN89" s="667" t="str">
        <f t="shared" ref="AN89:AO89" si="270">IF(C88="","",C88)</f>
        <v/>
      </c>
      <c r="AO89" s="668" t="str">
        <f t="shared" si="270"/>
        <v/>
      </c>
      <c r="AP89" s="669" t="str">
        <f>IF(D88&lt;&gt;"",VLOOKUP(D88,$AU$2:$AV$6,2,FALSE),"")</f>
        <v/>
      </c>
      <c r="AQ89" s="666">
        <f t="shared" ref="AQ89" si="271">ROUNDDOWN(AL89/$AL$6,2)</f>
        <v>0</v>
      </c>
      <c r="AR89" s="666">
        <f t="shared" ref="AR89" si="272">IF(AP89=1,"",AQ89)</f>
        <v>0</v>
      </c>
    </row>
    <row r="90" spans="1:44" ht="15.95" hidden="1" customHeight="1">
      <c r="A90" s="611"/>
      <c r="B90" s="1203" t="s">
        <v>1480</v>
      </c>
      <c r="C90" s="1189"/>
      <c r="D90" s="1191"/>
      <c r="E90" s="1193"/>
      <c r="F90" s="652" t="s">
        <v>1436</v>
      </c>
      <c r="G90" s="653"/>
      <c r="H90" s="654"/>
      <c r="I90" s="431"/>
      <c r="J90" s="431"/>
      <c r="K90" s="431"/>
      <c r="L90" s="431"/>
      <c r="M90" s="655"/>
      <c r="N90" s="653"/>
      <c r="O90" s="654"/>
      <c r="P90" s="431"/>
      <c r="Q90" s="431"/>
      <c r="R90" s="431"/>
      <c r="S90" s="431"/>
      <c r="T90" s="655"/>
      <c r="U90" s="653"/>
      <c r="V90" s="654"/>
      <c r="W90" s="431"/>
      <c r="X90" s="431"/>
      <c r="Y90" s="431"/>
      <c r="Z90" s="431"/>
      <c r="AA90" s="655"/>
      <c r="AB90" s="653"/>
      <c r="AC90" s="654"/>
      <c r="AD90" s="431"/>
      <c r="AE90" s="431"/>
      <c r="AF90" s="431"/>
      <c r="AG90" s="431"/>
      <c r="AH90" s="655"/>
      <c r="AI90" s="656"/>
      <c r="AJ90" s="431"/>
      <c r="AK90" s="431"/>
      <c r="AL90" s="657">
        <f t="shared" ref="AL90" si="273">SUM(G91:AK91)</f>
        <v>0</v>
      </c>
      <c r="AM90" s="658"/>
      <c r="AN90" s="607"/>
      <c r="AO90" s="608"/>
      <c r="AP90" s="658"/>
      <c r="AQ90" s="659"/>
      <c r="AR90" s="659"/>
    </row>
    <row r="91" spans="1:44" ht="15.95" hidden="1" customHeight="1">
      <c r="A91" s="611"/>
      <c r="B91" s="1203"/>
      <c r="C91" s="1204"/>
      <c r="D91" s="1205"/>
      <c r="E91" s="1206"/>
      <c r="F91" s="660" t="s">
        <v>1439</v>
      </c>
      <c r="G91" s="661" t="str">
        <f t="shared" ref="G91:AK91" si="274">IF(G90&lt;&gt;"",VLOOKUP(G90,$AC$197:$AL$221,9,FALSE),"")</f>
        <v/>
      </c>
      <c r="H91" s="662" t="str">
        <f t="shared" si="274"/>
        <v/>
      </c>
      <c r="I91" s="662" t="str">
        <f t="shared" si="274"/>
        <v/>
      </c>
      <c r="J91" s="662" t="str">
        <f t="shared" si="274"/>
        <v/>
      </c>
      <c r="K91" s="662" t="str">
        <f t="shared" si="274"/>
        <v/>
      </c>
      <c r="L91" s="662" t="str">
        <f t="shared" si="274"/>
        <v/>
      </c>
      <c r="M91" s="663" t="str">
        <f t="shared" si="274"/>
        <v/>
      </c>
      <c r="N91" s="661" t="str">
        <f t="shared" si="274"/>
        <v/>
      </c>
      <c r="O91" s="662" t="str">
        <f t="shared" si="274"/>
        <v/>
      </c>
      <c r="P91" s="662" t="str">
        <f t="shared" si="274"/>
        <v/>
      </c>
      <c r="Q91" s="662" t="str">
        <f t="shared" si="274"/>
        <v/>
      </c>
      <c r="R91" s="662" t="str">
        <f t="shared" si="274"/>
        <v/>
      </c>
      <c r="S91" s="662" t="str">
        <f t="shared" si="274"/>
        <v/>
      </c>
      <c r="T91" s="663" t="str">
        <f t="shared" si="274"/>
        <v/>
      </c>
      <c r="U91" s="661" t="str">
        <f t="shared" si="274"/>
        <v/>
      </c>
      <c r="V91" s="662" t="str">
        <f t="shared" si="274"/>
        <v/>
      </c>
      <c r="W91" s="662" t="str">
        <f t="shared" si="274"/>
        <v/>
      </c>
      <c r="X91" s="662" t="str">
        <f t="shared" si="274"/>
        <v/>
      </c>
      <c r="Y91" s="662" t="str">
        <f t="shared" si="274"/>
        <v/>
      </c>
      <c r="Z91" s="662" t="str">
        <f t="shared" si="274"/>
        <v/>
      </c>
      <c r="AA91" s="663" t="str">
        <f t="shared" si="274"/>
        <v/>
      </c>
      <c r="AB91" s="661" t="str">
        <f t="shared" si="274"/>
        <v/>
      </c>
      <c r="AC91" s="662" t="str">
        <f t="shared" si="274"/>
        <v/>
      </c>
      <c r="AD91" s="662" t="str">
        <f t="shared" si="274"/>
        <v/>
      </c>
      <c r="AE91" s="662" t="str">
        <f t="shared" si="274"/>
        <v/>
      </c>
      <c r="AF91" s="662" t="str">
        <f t="shared" si="274"/>
        <v/>
      </c>
      <c r="AG91" s="662" t="str">
        <f t="shared" si="274"/>
        <v/>
      </c>
      <c r="AH91" s="663" t="str">
        <f t="shared" si="274"/>
        <v/>
      </c>
      <c r="AI91" s="664" t="str">
        <f t="shared" si="274"/>
        <v/>
      </c>
      <c r="AJ91" s="662" t="str">
        <f t="shared" si="274"/>
        <v/>
      </c>
      <c r="AK91" s="662" t="str">
        <f t="shared" si="274"/>
        <v/>
      </c>
      <c r="AL91" s="665">
        <f t="shared" ref="AL91" si="275">SUM(G91:AH91)</f>
        <v>0</v>
      </c>
      <c r="AM91" s="666">
        <f t="shared" ref="AM91" si="276">AL91/4</f>
        <v>0</v>
      </c>
      <c r="AN91" s="667" t="str">
        <f t="shared" ref="AN91:AO91" si="277">IF(C90="","",C90)</f>
        <v/>
      </c>
      <c r="AO91" s="668" t="str">
        <f t="shared" si="277"/>
        <v/>
      </c>
      <c r="AP91" s="669" t="str">
        <f>IF(D90&lt;&gt;"",VLOOKUP(D90,$AU$2:$AV$6,2,FALSE),"")</f>
        <v/>
      </c>
      <c r="AQ91" s="666">
        <f t="shared" ref="AQ91" si="278">ROUNDDOWN(AL91/$AL$6,2)</f>
        <v>0</v>
      </c>
      <c r="AR91" s="666">
        <f t="shared" ref="AR91" si="279">IF(AP91=1,"",AQ91)</f>
        <v>0</v>
      </c>
    </row>
    <row r="92" spans="1:44" ht="15.95" hidden="1" customHeight="1">
      <c r="A92" s="611"/>
      <c r="B92" s="1203" t="s">
        <v>1481</v>
      </c>
      <c r="C92" s="1189"/>
      <c r="D92" s="1191"/>
      <c r="E92" s="1193"/>
      <c r="F92" s="652" t="s">
        <v>1436</v>
      </c>
      <c r="G92" s="653"/>
      <c r="H92" s="654"/>
      <c r="I92" s="431"/>
      <c r="J92" s="431"/>
      <c r="K92" s="431"/>
      <c r="L92" s="431"/>
      <c r="M92" s="655"/>
      <c r="N92" s="653"/>
      <c r="O92" s="654"/>
      <c r="P92" s="431"/>
      <c r="Q92" s="431"/>
      <c r="R92" s="431"/>
      <c r="S92" s="431"/>
      <c r="T92" s="655"/>
      <c r="U92" s="653"/>
      <c r="V92" s="654"/>
      <c r="W92" s="431"/>
      <c r="X92" s="431"/>
      <c r="Y92" s="431"/>
      <c r="Z92" s="431"/>
      <c r="AA92" s="655"/>
      <c r="AB92" s="653"/>
      <c r="AC92" s="654"/>
      <c r="AD92" s="431"/>
      <c r="AE92" s="431"/>
      <c r="AF92" s="431"/>
      <c r="AG92" s="431"/>
      <c r="AH92" s="655"/>
      <c r="AI92" s="656"/>
      <c r="AJ92" s="431"/>
      <c r="AK92" s="431"/>
      <c r="AL92" s="657">
        <f t="shared" ref="AL92" si="280">SUM(G93:AK93)</f>
        <v>0</v>
      </c>
      <c r="AM92" s="658"/>
      <c r="AN92" s="607"/>
      <c r="AO92" s="608"/>
      <c r="AP92" s="658"/>
      <c r="AQ92" s="659"/>
      <c r="AR92" s="659"/>
    </row>
    <row r="93" spans="1:44" ht="15.95" hidden="1" customHeight="1">
      <c r="A93" s="611"/>
      <c r="B93" s="1203"/>
      <c r="C93" s="1204"/>
      <c r="D93" s="1205"/>
      <c r="E93" s="1206"/>
      <c r="F93" s="660" t="s">
        <v>1439</v>
      </c>
      <c r="G93" s="661" t="str">
        <f t="shared" ref="G93:AK93" si="281">IF(G92&lt;&gt;"",VLOOKUP(G92,$AC$197:$AL$221,9,FALSE),"")</f>
        <v/>
      </c>
      <c r="H93" s="662" t="str">
        <f t="shared" si="281"/>
        <v/>
      </c>
      <c r="I93" s="662" t="str">
        <f t="shared" si="281"/>
        <v/>
      </c>
      <c r="J93" s="662" t="str">
        <f t="shared" si="281"/>
        <v/>
      </c>
      <c r="K93" s="662" t="str">
        <f t="shared" si="281"/>
        <v/>
      </c>
      <c r="L93" s="662" t="str">
        <f t="shared" si="281"/>
        <v/>
      </c>
      <c r="M93" s="663" t="str">
        <f t="shared" si="281"/>
        <v/>
      </c>
      <c r="N93" s="661" t="str">
        <f t="shared" si="281"/>
        <v/>
      </c>
      <c r="O93" s="662" t="str">
        <f t="shared" si="281"/>
        <v/>
      </c>
      <c r="P93" s="662" t="str">
        <f t="shared" si="281"/>
        <v/>
      </c>
      <c r="Q93" s="662" t="str">
        <f t="shared" si="281"/>
        <v/>
      </c>
      <c r="R93" s="662" t="str">
        <f t="shared" si="281"/>
        <v/>
      </c>
      <c r="S93" s="662" t="str">
        <f t="shared" si="281"/>
        <v/>
      </c>
      <c r="T93" s="663" t="str">
        <f t="shared" si="281"/>
        <v/>
      </c>
      <c r="U93" s="661" t="str">
        <f t="shared" si="281"/>
        <v/>
      </c>
      <c r="V93" s="662" t="str">
        <f t="shared" si="281"/>
        <v/>
      </c>
      <c r="W93" s="662" t="str">
        <f t="shared" si="281"/>
        <v/>
      </c>
      <c r="X93" s="662" t="str">
        <f t="shared" si="281"/>
        <v/>
      </c>
      <c r="Y93" s="662" t="str">
        <f t="shared" si="281"/>
        <v/>
      </c>
      <c r="Z93" s="662" t="str">
        <f t="shared" si="281"/>
        <v/>
      </c>
      <c r="AA93" s="663" t="str">
        <f t="shared" si="281"/>
        <v/>
      </c>
      <c r="AB93" s="661" t="str">
        <f t="shared" si="281"/>
        <v/>
      </c>
      <c r="AC93" s="662" t="str">
        <f t="shared" si="281"/>
        <v/>
      </c>
      <c r="AD93" s="662" t="str">
        <f t="shared" si="281"/>
        <v/>
      </c>
      <c r="AE93" s="662" t="str">
        <f t="shared" si="281"/>
        <v/>
      </c>
      <c r="AF93" s="662" t="str">
        <f t="shared" si="281"/>
        <v/>
      </c>
      <c r="AG93" s="662" t="str">
        <f t="shared" si="281"/>
        <v/>
      </c>
      <c r="AH93" s="663" t="str">
        <f t="shared" si="281"/>
        <v/>
      </c>
      <c r="AI93" s="664" t="str">
        <f t="shared" si="281"/>
        <v/>
      </c>
      <c r="AJ93" s="662" t="str">
        <f t="shared" si="281"/>
        <v/>
      </c>
      <c r="AK93" s="662" t="str">
        <f t="shared" si="281"/>
        <v/>
      </c>
      <c r="AL93" s="665">
        <f t="shared" ref="AL93" si="282">SUM(G93:AH93)</f>
        <v>0</v>
      </c>
      <c r="AM93" s="666">
        <f t="shared" ref="AM93" si="283">AL93/4</f>
        <v>0</v>
      </c>
      <c r="AN93" s="667" t="str">
        <f t="shared" ref="AN93:AO93" si="284">IF(C92="","",C92)</f>
        <v/>
      </c>
      <c r="AO93" s="668" t="str">
        <f t="shared" si="284"/>
        <v/>
      </c>
      <c r="AP93" s="669" t="str">
        <f>IF(D92&lt;&gt;"",VLOOKUP(D92,$AU$2:$AV$6,2,FALSE),"")</f>
        <v/>
      </c>
      <c r="AQ93" s="666">
        <f t="shared" ref="AQ93" si="285">ROUNDDOWN(AL93/$AL$6,2)</f>
        <v>0</v>
      </c>
      <c r="AR93" s="666">
        <f t="shared" ref="AR93" si="286">IF(AP93=1,"",AQ93)</f>
        <v>0</v>
      </c>
    </row>
    <row r="94" spans="1:44" ht="15.95" hidden="1" customHeight="1">
      <c r="A94" s="611"/>
      <c r="B94" s="1203" t="s">
        <v>1482</v>
      </c>
      <c r="C94" s="1189"/>
      <c r="D94" s="1191"/>
      <c r="E94" s="1193"/>
      <c r="F94" s="652" t="s">
        <v>1436</v>
      </c>
      <c r="G94" s="653"/>
      <c r="H94" s="654"/>
      <c r="I94" s="431"/>
      <c r="J94" s="431"/>
      <c r="K94" s="431"/>
      <c r="L94" s="431"/>
      <c r="M94" s="655"/>
      <c r="N94" s="653"/>
      <c r="O94" s="654"/>
      <c r="P94" s="431"/>
      <c r="Q94" s="431"/>
      <c r="R94" s="431"/>
      <c r="S94" s="431"/>
      <c r="T94" s="655"/>
      <c r="U94" s="653"/>
      <c r="V94" s="654"/>
      <c r="W94" s="431"/>
      <c r="X94" s="431"/>
      <c r="Y94" s="431"/>
      <c r="Z94" s="431"/>
      <c r="AA94" s="655"/>
      <c r="AB94" s="653"/>
      <c r="AC94" s="654"/>
      <c r="AD94" s="431"/>
      <c r="AE94" s="431"/>
      <c r="AF94" s="431"/>
      <c r="AG94" s="431"/>
      <c r="AH94" s="655"/>
      <c r="AI94" s="670"/>
      <c r="AJ94" s="654"/>
      <c r="AK94" s="654"/>
      <c r="AL94" s="657">
        <f t="shared" ref="AL94" si="287">SUM(G95:AK95)</f>
        <v>0</v>
      </c>
      <c r="AM94" s="658"/>
      <c r="AN94" s="607"/>
      <c r="AO94" s="608"/>
      <c r="AP94" s="658"/>
      <c r="AQ94" s="659"/>
      <c r="AR94" s="659"/>
    </row>
    <row r="95" spans="1:44" ht="15.95" hidden="1" customHeight="1">
      <c r="A95" s="611"/>
      <c r="B95" s="1203"/>
      <c r="C95" s="1204"/>
      <c r="D95" s="1205"/>
      <c r="E95" s="1206"/>
      <c r="F95" s="660" t="s">
        <v>1439</v>
      </c>
      <c r="G95" s="661" t="str">
        <f t="shared" ref="G95:AK95" si="288">IF(G94&lt;&gt;"",VLOOKUP(G94,$AC$197:$AL$221,9,FALSE),"")</f>
        <v/>
      </c>
      <c r="H95" s="662" t="str">
        <f t="shared" si="288"/>
        <v/>
      </c>
      <c r="I95" s="662" t="str">
        <f t="shared" si="288"/>
        <v/>
      </c>
      <c r="J95" s="662" t="str">
        <f t="shared" si="288"/>
        <v/>
      </c>
      <c r="K95" s="662" t="str">
        <f t="shared" si="288"/>
        <v/>
      </c>
      <c r="L95" s="662" t="str">
        <f t="shared" si="288"/>
        <v/>
      </c>
      <c r="M95" s="663" t="str">
        <f t="shared" si="288"/>
        <v/>
      </c>
      <c r="N95" s="661" t="str">
        <f t="shared" si="288"/>
        <v/>
      </c>
      <c r="O95" s="662" t="str">
        <f t="shared" si="288"/>
        <v/>
      </c>
      <c r="P95" s="662" t="str">
        <f t="shared" si="288"/>
        <v/>
      </c>
      <c r="Q95" s="662" t="str">
        <f t="shared" si="288"/>
        <v/>
      </c>
      <c r="R95" s="662" t="str">
        <f t="shared" si="288"/>
        <v/>
      </c>
      <c r="S95" s="662" t="str">
        <f t="shared" si="288"/>
        <v/>
      </c>
      <c r="T95" s="663" t="str">
        <f t="shared" si="288"/>
        <v/>
      </c>
      <c r="U95" s="661" t="str">
        <f t="shared" si="288"/>
        <v/>
      </c>
      <c r="V95" s="662" t="str">
        <f t="shared" si="288"/>
        <v/>
      </c>
      <c r="W95" s="662" t="str">
        <f t="shared" si="288"/>
        <v/>
      </c>
      <c r="X95" s="662" t="str">
        <f t="shared" si="288"/>
        <v/>
      </c>
      <c r="Y95" s="662" t="str">
        <f t="shared" si="288"/>
        <v/>
      </c>
      <c r="Z95" s="662" t="str">
        <f t="shared" si="288"/>
        <v/>
      </c>
      <c r="AA95" s="663" t="str">
        <f t="shared" si="288"/>
        <v/>
      </c>
      <c r="AB95" s="661" t="str">
        <f t="shared" si="288"/>
        <v/>
      </c>
      <c r="AC95" s="662" t="str">
        <f t="shared" si="288"/>
        <v/>
      </c>
      <c r="AD95" s="662" t="str">
        <f t="shared" si="288"/>
        <v/>
      </c>
      <c r="AE95" s="662" t="str">
        <f t="shared" si="288"/>
        <v/>
      </c>
      <c r="AF95" s="662" t="str">
        <f t="shared" si="288"/>
        <v/>
      </c>
      <c r="AG95" s="662" t="str">
        <f t="shared" si="288"/>
        <v/>
      </c>
      <c r="AH95" s="663" t="str">
        <f t="shared" si="288"/>
        <v/>
      </c>
      <c r="AI95" s="664" t="str">
        <f t="shared" si="288"/>
        <v/>
      </c>
      <c r="AJ95" s="662" t="str">
        <f t="shared" si="288"/>
        <v/>
      </c>
      <c r="AK95" s="662" t="str">
        <f t="shared" si="288"/>
        <v/>
      </c>
      <c r="AL95" s="665">
        <f t="shared" ref="AL95" si="289">SUM(G95:AH95)</f>
        <v>0</v>
      </c>
      <c r="AM95" s="666">
        <f t="shared" ref="AM95" si="290">AL95/4</f>
        <v>0</v>
      </c>
      <c r="AN95" s="667" t="str">
        <f t="shared" ref="AN95:AO95" si="291">IF(C94="","",C94)</f>
        <v/>
      </c>
      <c r="AO95" s="668" t="str">
        <f t="shared" si="291"/>
        <v/>
      </c>
      <c r="AP95" s="669" t="str">
        <f>IF(D94&lt;&gt;"",VLOOKUP(D94,$AU$2:$AV$6,2,FALSE),"")</f>
        <v/>
      </c>
      <c r="AQ95" s="666">
        <f t="shared" ref="AQ95" si="292">ROUNDDOWN(AL95/$AL$6,2)</f>
        <v>0</v>
      </c>
      <c r="AR95" s="666">
        <f t="shared" ref="AR95" si="293">IF(AP95=1,"",AQ95)</f>
        <v>0</v>
      </c>
    </row>
    <row r="96" spans="1:44" ht="15.95" hidden="1" customHeight="1">
      <c r="A96" s="611"/>
      <c r="B96" s="1203" t="s">
        <v>1483</v>
      </c>
      <c r="C96" s="1189"/>
      <c r="D96" s="1191"/>
      <c r="E96" s="1193"/>
      <c r="F96" s="652" t="s">
        <v>1436</v>
      </c>
      <c r="G96" s="653"/>
      <c r="H96" s="654"/>
      <c r="I96" s="431"/>
      <c r="J96" s="431"/>
      <c r="K96" s="431"/>
      <c r="L96" s="431"/>
      <c r="M96" s="655"/>
      <c r="N96" s="653"/>
      <c r="O96" s="654"/>
      <c r="P96" s="431"/>
      <c r="Q96" s="431"/>
      <c r="R96" s="431"/>
      <c r="S96" s="431"/>
      <c r="T96" s="655"/>
      <c r="U96" s="653"/>
      <c r="V96" s="654"/>
      <c r="W96" s="431"/>
      <c r="X96" s="431"/>
      <c r="Y96" s="431"/>
      <c r="Z96" s="431"/>
      <c r="AA96" s="655"/>
      <c r="AB96" s="653"/>
      <c r="AC96" s="654"/>
      <c r="AD96" s="431"/>
      <c r="AE96" s="431"/>
      <c r="AF96" s="431"/>
      <c r="AG96" s="431"/>
      <c r="AH96" s="655"/>
      <c r="AI96" s="670"/>
      <c r="AJ96" s="654"/>
      <c r="AK96" s="654"/>
      <c r="AL96" s="657">
        <f t="shared" ref="AL96" si="294">SUM(G97:AK97)</f>
        <v>0</v>
      </c>
      <c r="AM96" s="658"/>
      <c r="AN96" s="607"/>
      <c r="AO96" s="608"/>
      <c r="AP96" s="658"/>
      <c r="AQ96" s="659"/>
      <c r="AR96" s="659"/>
    </row>
    <row r="97" spans="1:44" ht="15.95" hidden="1" customHeight="1">
      <c r="A97" s="611"/>
      <c r="B97" s="1203"/>
      <c r="C97" s="1204"/>
      <c r="D97" s="1205"/>
      <c r="E97" s="1206"/>
      <c r="F97" s="660" t="s">
        <v>1439</v>
      </c>
      <c r="G97" s="661" t="str">
        <f t="shared" ref="G97:AK97" si="295">IF(G96&lt;&gt;"",VLOOKUP(G96,$AC$197:$AL$221,9,FALSE),"")</f>
        <v/>
      </c>
      <c r="H97" s="662" t="str">
        <f t="shared" si="295"/>
        <v/>
      </c>
      <c r="I97" s="662" t="str">
        <f t="shared" si="295"/>
        <v/>
      </c>
      <c r="J97" s="662" t="str">
        <f t="shared" si="295"/>
        <v/>
      </c>
      <c r="K97" s="662" t="str">
        <f t="shared" si="295"/>
        <v/>
      </c>
      <c r="L97" s="662" t="str">
        <f t="shared" si="295"/>
        <v/>
      </c>
      <c r="M97" s="663" t="str">
        <f t="shared" si="295"/>
        <v/>
      </c>
      <c r="N97" s="661" t="str">
        <f t="shared" si="295"/>
        <v/>
      </c>
      <c r="O97" s="662" t="str">
        <f t="shared" si="295"/>
        <v/>
      </c>
      <c r="P97" s="662" t="str">
        <f t="shared" si="295"/>
        <v/>
      </c>
      <c r="Q97" s="662" t="str">
        <f t="shared" si="295"/>
        <v/>
      </c>
      <c r="R97" s="662" t="str">
        <f t="shared" si="295"/>
        <v/>
      </c>
      <c r="S97" s="662" t="str">
        <f t="shared" si="295"/>
        <v/>
      </c>
      <c r="T97" s="663" t="str">
        <f t="shared" si="295"/>
        <v/>
      </c>
      <c r="U97" s="661" t="str">
        <f t="shared" si="295"/>
        <v/>
      </c>
      <c r="V97" s="662" t="str">
        <f t="shared" si="295"/>
        <v/>
      </c>
      <c r="W97" s="662" t="str">
        <f t="shared" si="295"/>
        <v/>
      </c>
      <c r="X97" s="662" t="str">
        <f t="shared" si="295"/>
        <v/>
      </c>
      <c r="Y97" s="662" t="str">
        <f t="shared" si="295"/>
        <v/>
      </c>
      <c r="Z97" s="662" t="str">
        <f t="shared" si="295"/>
        <v/>
      </c>
      <c r="AA97" s="663" t="str">
        <f t="shared" si="295"/>
        <v/>
      </c>
      <c r="AB97" s="661" t="str">
        <f t="shared" si="295"/>
        <v/>
      </c>
      <c r="AC97" s="662" t="str">
        <f t="shared" si="295"/>
        <v/>
      </c>
      <c r="AD97" s="662" t="str">
        <f t="shared" si="295"/>
        <v/>
      </c>
      <c r="AE97" s="662" t="str">
        <f t="shared" si="295"/>
        <v/>
      </c>
      <c r="AF97" s="662" t="str">
        <f t="shared" si="295"/>
        <v/>
      </c>
      <c r="AG97" s="662" t="str">
        <f t="shared" si="295"/>
        <v/>
      </c>
      <c r="AH97" s="663" t="str">
        <f t="shared" si="295"/>
        <v/>
      </c>
      <c r="AI97" s="664" t="str">
        <f t="shared" si="295"/>
        <v/>
      </c>
      <c r="AJ97" s="662" t="str">
        <f t="shared" si="295"/>
        <v/>
      </c>
      <c r="AK97" s="662" t="str">
        <f t="shared" si="295"/>
        <v/>
      </c>
      <c r="AL97" s="665">
        <f t="shared" ref="AL97" si="296">SUM(G97:AH97)</f>
        <v>0</v>
      </c>
      <c r="AM97" s="666">
        <f t="shared" ref="AM97" si="297">AL97/4</f>
        <v>0</v>
      </c>
      <c r="AN97" s="667" t="str">
        <f t="shared" ref="AN97:AO97" si="298">IF(C96="","",C96)</f>
        <v/>
      </c>
      <c r="AO97" s="668" t="str">
        <f t="shared" si="298"/>
        <v/>
      </c>
      <c r="AP97" s="669" t="str">
        <f>IF(D96&lt;&gt;"",VLOOKUP(D96,$AU$2:$AV$6,2,FALSE),"")</f>
        <v/>
      </c>
      <c r="AQ97" s="666">
        <f t="shared" ref="AQ97" si="299">ROUNDDOWN(AL97/$AL$6,2)</f>
        <v>0</v>
      </c>
      <c r="AR97" s="666">
        <f t="shared" ref="AR97" si="300">IF(AP97=1,"",AQ97)</f>
        <v>0</v>
      </c>
    </row>
    <row r="98" spans="1:44" ht="15.95" hidden="1" customHeight="1">
      <c r="A98" s="611"/>
      <c r="B98" s="1203" t="s">
        <v>1484</v>
      </c>
      <c r="C98" s="1189"/>
      <c r="D98" s="1191"/>
      <c r="E98" s="1193"/>
      <c r="F98" s="652" t="s">
        <v>1436</v>
      </c>
      <c r="G98" s="653"/>
      <c r="H98" s="654"/>
      <c r="I98" s="431"/>
      <c r="J98" s="431"/>
      <c r="K98" s="431"/>
      <c r="L98" s="431"/>
      <c r="M98" s="655"/>
      <c r="N98" s="653"/>
      <c r="O98" s="654"/>
      <c r="P98" s="431"/>
      <c r="Q98" s="431"/>
      <c r="R98" s="431"/>
      <c r="S98" s="431"/>
      <c r="T98" s="655"/>
      <c r="U98" s="653"/>
      <c r="V98" s="654"/>
      <c r="W98" s="431"/>
      <c r="X98" s="431"/>
      <c r="Y98" s="431"/>
      <c r="Z98" s="431"/>
      <c r="AA98" s="655"/>
      <c r="AB98" s="653"/>
      <c r="AC98" s="654"/>
      <c r="AD98" s="431"/>
      <c r="AE98" s="431"/>
      <c r="AF98" s="431"/>
      <c r="AG98" s="431"/>
      <c r="AH98" s="655"/>
      <c r="AI98" s="656"/>
      <c r="AJ98" s="431"/>
      <c r="AK98" s="431"/>
      <c r="AL98" s="657">
        <f t="shared" ref="AL98" si="301">SUM(G99:AK99)</f>
        <v>0</v>
      </c>
      <c r="AM98" s="658"/>
      <c r="AN98" s="607"/>
      <c r="AO98" s="608"/>
      <c r="AP98" s="658"/>
      <c r="AQ98" s="659"/>
      <c r="AR98" s="659"/>
    </row>
    <row r="99" spans="1:44" ht="15.95" hidden="1" customHeight="1">
      <c r="A99" s="611"/>
      <c r="B99" s="1203"/>
      <c r="C99" s="1204"/>
      <c r="D99" s="1205"/>
      <c r="E99" s="1206"/>
      <c r="F99" s="660" t="s">
        <v>1439</v>
      </c>
      <c r="G99" s="661" t="str">
        <f t="shared" ref="G99:AK99" si="302">IF(G98&lt;&gt;"",VLOOKUP(G98,$AC$197:$AL$221,9,FALSE),"")</f>
        <v/>
      </c>
      <c r="H99" s="662" t="str">
        <f t="shared" si="302"/>
        <v/>
      </c>
      <c r="I99" s="662" t="str">
        <f t="shared" si="302"/>
        <v/>
      </c>
      <c r="J99" s="662" t="str">
        <f t="shared" si="302"/>
        <v/>
      </c>
      <c r="K99" s="662" t="str">
        <f t="shared" si="302"/>
        <v/>
      </c>
      <c r="L99" s="662" t="str">
        <f t="shared" si="302"/>
        <v/>
      </c>
      <c r="M99" s="663" t="str">
        <f t="shared" si="302"/>
        <v/>
      </c>
      <c r="N99" s="661" t="str">
        <f t="shared" si="302"/>
        <v/>
      </c>
      <c r="O99" s="662" t="str">
        <f t="shared" si="302"/>
        <v/>
      </c>
      <c r="P99" s="662" t="str">
        <f t="shared" si="302"/>
        <v/>
      </c>
      <c r="Q99" s="662" t="str">
        <f t="shared" si="302"/>
        <v/>
      </c>
      <c r="R99" s="662" t="str">
        <f t="shared" si="302"/>
        <v/>
      </c>
      <c r="S99" s="662" t="str">
        <f t="shared" si="302"/>
        <v/>
      </c>
      <c r="T99" s="663" t="str">
        <f t="shared" si="302"/>
        <v/>
      </c>
      <c r="U99" s="661" t="str">
        <f t="shared" si="302"/>
        <v/>
      </c>
      <c r="V99" s="662" t="str">
        <f t="shared" si="302"/>
        <v/>
      </c>
      <c r="W99" s="662" t="str">
        <f t="shared" si="302"/>
        <v/>
      </c>
      <c r="X99" s="662" t="str">
        <f t="shared" si="302"/>
        <v/>
      </c>
      <c r="Y99" s="662" t="str">
        <f t="shared" si="302"/>
        <v/>
      </c>
      <c r="Z99" s="662" t="str">
        <f t="shared" si="302"/>
        <v/>
      </c>
      <c r="AA99" s="663" t="str">
        <f t="shared" si="302"/>
        <v/>
      </c>
      <c r="AB99" s="661" t="str">
        <f t="shared" si="302"/>
        <v/>
      </c>
      <c r="AC99" s="662" t="str">
        <f t="shared" si="302"/>
        <v/>
      </c>
      <c r="AD99" s="662" t="str">
        <f t="shared" si="302"/>
        <v/>
      </c>
      <c r="AE99" s="662" t="str">
        <f t="shared" si="302"/>
        <v/>
      </c>
      <c r="AF99" s="662" t="str">
        <f t="shared" si="302"/>
        <v/>
      </c>
      <c r="AG99" s="662" t="str">
        <f t="shared" si="302"/>
        <v/>
      </c>
      <c r="AH99" s="663" t="str">
        <f t="shared" si="302"/>
        <v/>
      </c>
      <c r="AI99" s="664" t="str">
        <f t="shared" si="302"/>
        <v/>
      </c>
      <c r="AJ99" s="662" t="str">
        <f t="shared" si="302"/>
        <v/>
      </c>
      <c r="AK99" s="662" t="str">
        <f t="shared" si="302"/>
        <v/>
      </c>
      <c r="AL99" s="665">
        <f t="shared" ref="AL99" si="303">SUM(G99:AH99)</f>
        <v>0</v>
      </c>
      <c r="AM99" s="666">
        <f t="shared" ref="AM99" si="304">AL99/4</f>
        <v>0</v>
      </c>
      <c r="AN99" s="667" t="str">
        <f t="shared" ref="AN99:AO99" si="305">IF(C98="","",C98)</f>
        <v/>
      </c>
      <c r="AO99" s="668" t="str">
        <f t="shared" si="305"/>
        <v/>
      </c>
      <c r="AP99" s="669" t="str">
        <f>IF(D98&lt;&gt;"",VLOOKUP(D98,$AU$2:$AV$6,2,FALSE),"")</f>
        <v/>
      </c>
      <c r="AQ99" s="666">
        <f t="shared" ref="AQ99" si="306">ROUNDDOWN(AL99/$AL$6,2)</f>
        <v>0</v>
      </c>
      <c r="AR99" s="666">
        <f t="shared" ref="AR99" si="307">IF(AP99=1,"",AQ99)</f>
        <v>0</v>
      </c>
    </row>
    <row r="100" spans="1:44" ht="15.95" hidden="1" customHeight="1">
      <c r="A100" s="611"/>
      <c r="B100" s="1203" t="s">
        <v>1485</v>
      </c>
      <c r="C100" s="1189"/>
      <c r="D100" s="1191"/>
      <c r="E100" s="1193"/>
      <c r="F100" s="652" t="s">
        <v>1436</v>
      </c>
      <c r="G100" s="653"/>
      <c r="H100" s="654"/>
      <c r="I100" s="431"/>
      <c r="J100" s="431"/>
      <c r="K100" s="431"/>
      <c r="L100" s="431"/>
      <c r="M100" s="655"/>
      <c r="N100" s="653"/>
      <c r="O100" s="654"/>
      <c r="P100" s="431"/>
      <c r="Q100" s="431"/>
      <c r="R100" s="431"/>
      <c r="S100" s="431"/>
      <c r="T100" s="655"/>
      <c r="U100" s="653"/>
      <c r="V100" s="654"/>
      <c r="W100" s="431"/>
      <c r="X100" s="431"/>
      <c r="Y100" s="431"/>
      <c r="Z100" s="431"/>
      <c r="AA100" s="655"/>
      <c r="AB100" s="653"/>
      <c r="AC100" s="654"/>
      <c r="AD100" s="431"/>
      <c r="AE100" s="431"/>
      <c r="AF100" s="431"/>
      <c r="AG100" s="431"/>
      <c r="AH100" s="655"/>
      <c r="AI100" s="656"/>
      <c r="AJ100" s="431"/>
      <c r="AK100" s="431"/>
      <c r="AL100" s="657">
        <f t="shared" ref="AL100" si="308">SUM(G101:AK101)</f>
        <v>0</v>
      </c>
      <c r="AM100" s="658"/>
      <c r="AN100" s="607"/>
      <c r="AO100" s="608"/>
      <c r="AP100" s="658"/>
      <c r="AQ100" s="659"/>
      <c r="AR100" s="659"/>
    </row>
    <row r="101" spans="1:44" ht="15.95" hidden="1" customHeight="1">
      <c r="A101" s="611"/>
      <c r="B101" s="1203"/>
      <c r="C101" s="1204"/>
      <c r="D101" s="1205"/>
      <c r="E101" s="1206"/>
      <c r="F101" s="660" t="s">
        <v>1439</v>
      </c>
      <c r="G101" s="661" t="str">
        <f t="shared" ref="G101:AK101" si="309">IF(G100&lt;&gt;"",VLOOKUP(G100,$AC$197:$AL$221,9,FALSE),"")</f>
        <v/>
      </c>
      <c r="H101" s="662" t="str">
        <f t="shared" si="309"/>
        <v/>
      </c>
      <c r="I101" s="662" t="str">
        <f t="shared" si="309"/>
        <v/>
      </c>
      <c r="J101" s="662" t="str">
        <f t="shared" si="309"/>
        <v/>
      </c>
      <c r="K101" s="662" t="str">
        <f t="shared" si="309"/>
        <v/>
      </c>
      <c r="L101" s="662" t="str">
        <f t="shared" si="309"/>
        <v/>
      </c>
      <c r="M101" s="663" t="str">
        <f t="shared" si="309"/>
        <v/>
      </c>
      <c r="N101" s="661" t="str">
        <f t="shared" si="309"/>
        <v/>
      </c>
      <c r="O101" s="662" t="str">
        <f t="shared" si="309"/>
        <v/>
      </c>
      <c r="P101" s="662" t="str">
        <f t="shared" si="309"/>
        <v/>
      </c>
      <c r="Q101" s="662" t="str">
        <f t="shared" si="309"/>
        <v/>
      </c>
      <c r="R101" s="662" t="str">
        <f t="shared" si="309"/>
        <v/>
      </c>
      <c r="S101" s="662" t="str">
        <f t="shared" si="309"/>
        <v/>
      </c>
      <c r="T101" s="663" t="str">
        <f t="shared" si="309"/>
        <v/>
      </c>
      <c r="U101" s="661" t="str">
        <f t="shared" si="309"/>
        <v/>
      </c>
      <c r="V101" s="662" t="str">
        <f t="shared" si="309"/>
        <v/>
      </c>
      <c r="W101" s="662" t="str">
        <f t="shared" si="309"/>
        <v/>
      </c>
      <c r="X101" s="662" t="str">
        <f t="shared" si="309"/>
        <v/>
      </c>
      <c r="Y101" s="662" t="str">
        <f t="shared" si="309"/>
        <v/>
      </c>
      <c r="Z101" s="662" t="str">
        <f t="shared" si="309"/>
        <v/>
      </c>
      <c r="AA101" s="663" t="str">
        <f t="shared" si="309"/>
        <v/>
      </c>
      <c r="AB101" s="661" t="str">
        <f t="shared" si="309"/>
        <v/>
      </c>
      <c r="AC101" s="662" t="str">
        <f t="shared" si="309"/>
        <v/>
      </c>
      <c r="AD101" s="662" t="str">
        <f t="shared" si="309"/>
        <v/>
      </c>
      <c r="AE101" s="662" t="str">
        <f t="shared" si="309"/>
        <v/>
      </c>
      <c r="AF101" s="662" t="str">
        <f t="shared" si="309"/>
        <v/>
      </c>
      <c r="AG101" s="662" t="str">
        <f t="shared" si="309"/>
        <v/>
      </c>
      <c r="AH101" s="663" t="str">
        <f t="shared" si="309"/>
        <v/>
      </c>
      <c r="AI101" s="664" t="str">
        <f t="shared" si="309"/>
        <v/>
      </c>
      <c r="AJ101" s="662" t="str">
        <f t="shared" si="309"/>
        <v/>
      </c>
      <c r="AK101" s="662" t="str">
        <f t="shared" si="309"/>
        <v/>
      </c>
      <c r="AL101" s="665">
        <f t="shared" ref="AL101" si="310">SUM(G101:AH101)</f>
        <v>0</v>
      </c>
      <c r="AM101" s="666">
        <f t="shared" ref="AM101" si="311">AL101/4</f>
        <v>0</v>
      </c>
      <c r="AN101" s="667" t="str">
        <f t="shared" ref="AN101:AO101" si="312">IF(C100="","",C100)</f>
        <v/>
      </c>
      <c r="AO101" s="668" t="str">
        <f t="shared" si="312"/>
        <v/>
      </c>
      <c r="AP101" s="669" t="str">
        <f>IF(D100&lt;&gt;"",VLOOKUP(D100,$AU$2:$AV$6,2,FALSE),"")</f>
        <v/>
      </c>
      <c r="AQ101" s="666">
        <f t="shared" ref="AQ101" si="313">ROUNDDOWN(AL101/$AL$6,2)</f>
        <v>0</v>
      </c>
      <c r="AR101" s="666">
        <f t="shared" ref="AR101" si="314">IF(AP101=1,"",AQ101)</f>
        <v>0</v>
      </c>
    </row>
    <row r="102" spans="1:44" ht="15.95" hidden="1" customHeight="1">
      <c r="A102" s="611"/>
      <c r="B102" s="1203" t="s">
        <v>1486</v>
      </c>
      <c r="C102" s="1189"/>
      <c r="D102" s="1191"/>
      <c r="E102" s="1193"/>
      <c r="F102" s="652" t="s">
        <v>1436</v>
      </c>
      <c r="G102" s="653"/>
      <c r="H102" s="654"/>
      <c r="I102" s="431"/>
      <c r="J102" s="431"/>
      <c r="K102" s="431"/>
      <c r="L102" s="431"/>
      <c r="M102" s="655"/>
      <c r="N102" s="653"/>
      <c r="O102" s="654"/>
      <c r="P102" s="431"/>
      <c r="Q102" s="431"/>
      <c r="R102" s="431"/>
      <c r="S102" s="431"/>
      <c r="T102" s="655"/>
      <c r="U102" s="653"/>
      <c r="V102" s="654"/>
      <c r="W102" s="431"/>
      <c r="X102" s="431"/>
      <c r="Y102" s="431"/>
      <c r="Z102" s="431"/>
      <c r="AA102" s="655"/>
      <c r="AB102" s="653"/>
      <c r="AC102" s="654"/>
      <c r="AD102" s="431"/>
      <c r="AE102" s="431"/>
      <c r="AF102" s="431"/>
      <c r="AG102" s="431"/>
      <c r="AH102" s="655"/>
      <c r="AI102" s="670"/>
      <c r="AJ102" s="654"/>
      <c r="AK102" s="654"/>
      <c r="AL102" s="657">
        <f t="shared" ref="AL102" si="315">SUM(G103:AK103)</f>
        <v>0</v>
      </c>
      <c r="AM102" s="658"/>
      <c r="AN102" s="607"/>
      <c r="AO102" s="608"/>
      <c r="AP102" s="658"/>
      <c r="AQ102" s="659"/>
      <c r="AR102" s="659"/>
    </row>
    <row r="103" spans="1:44" ht="15.95" hidden="1" customHeight="1">
      <c r="A103" s="611"/>
      <c r="B103" s="1203"/>
      <c r="C103" s="1204"/>
      <c r="D103" s="1205"/>
      <c r="E103" s="1206"/>
      <c r="F103" s="660" t="s">
        <v>1439</v>
      </c>
      <c r="G103" s="661" t="str">
        <f t="shared" ref="G103:AK103" si="316">IF(G102&lt;&gt;"",VLOOKUP(G102,$AC$197:$AL$221,9,FALSE),"")</f>
        <v/>
      </c>
      <c r="H103" s="662" t="str">
        <f t="shared" si="316"/>
        <v/>
      </c>
      <c r="I103" s="662" t="str">
        <f t="shared" si="316"/>
        <v/>
      </c>
      <c r="J103" s="662" t="str">
        <f t="shared" si="316"/>
        <v/>
      </c>
      <c r="K103" s="662" t="str">
        <f t="shared" si="316"/>
        <v/>
      </c>
      <c r="L103" s="662" t="str">
        <f t="shared" si="316"/>
        <v/>
      </c>
      <c r="M103" s="663" t="str">
        <f t="shared" si="316"/>
        <v/>
      </c>
      <c r="N103" s="661" t="str">
        <f t="shared" si="316"/>
        <v/>
      </c>
      <c r="O103" s="662" t="str">
        <f t="shared" si="316"/>
        <v/>
      </c>
      <c r="P103" s="662" t="str">
        <f t="shared" si="316"/>
        <v/>
      </c>
      <c r="Q103" s="662" t="str">
        <f t="shared" si="316"/>
        <v/>
      </c>
      <c r="R103" s="662" t="str">
        <f t="shared" si="316"/>
        <v/>
      </c>
      <c r="S103" s="662" t="str">
        <f t="shared" si="316"/>
        <v/>
      </c>
      <c r="T103" s="663" t="str">
        <f t="shared" si="316"/>
        <v/>
      </c>
      <c r="U103" s="661" t="str">
        <f t="shared" si="316"/>
        <v/>
      </c>
      <c r="V103" s="662" t="str">
        <f t="shared" si="316"/>
        <v/>
      </c>
      <c r="W103" s="662" t="str">
        <f t="shared" si="316"/>
        <v/>
      </c>
      <c r="X103" s="662" t="str">
        <f t="shared" si="316"/>
        <v/>
      </c>
      <c r="Y103" s="662" t="str">
        <f t="shared" si="316"/>
        <v/>
      </c>
      <c r="Z103" s="662" t="str">
        <f t="shared" si="316"/>
        <v/>
      </c>
      <c r="AA103" s="663" t="str">
        <f t="shared" si="316"/>
        <v/>
      </c>
      <c r="AB103" s="661" t="str">
        <f t="shared" si="316"/>
        <v/>
      </c>
      <c r="AC103" s="662" t="str">
        <f t="shared" si="316"/>
        <v/>
      </c>
      <c r="AD103" s="662" t="str">
        <f t="shared" si="316"/>
        <v/>
      </c>
      <c r="AE103" s="662" t="str">
        <f t="shared" si="316"/>
        <v/>
      </c>
      <c r="AF103" s="662" t="str">
        <f t="shared" si="316"/>
        <v/>
      </c>
      <c r="AG103" s="662" t="str">
        <f t="shared" si="316"/>
        <v/>
      </c>
      <c r="AH103" s="663" t="str">
        <f t="shared" si="316"/>
        <v/>
      </c>
      <c r="AI103" s="664" t="str">
        <f t="shared" si="316"/>
        <v/>
      </c>
      <c r="AJ103" s="662" t="str">
        <f t="shared" si="316"/>
        <v/>
      </c>
      <c r="AK103" s="662" t="str">
        <f t="shared" si="316"/>
        <v/>
      </c>
      <c r="AL103" s="665">
        <f t="shared" ref="AL103" si="317">SUM(G103:AH103)</f>
        <v>0</v>
      </c>
      <c r="AM103" s="666">
        <f t="shared" ref="AM103" si="318">AL103/4</f>
        <v>0</v>
      </c>
      <c r="AN103" s="667" t="str">
        <f t="shared" ref="AN103:AO103" si="319">IF(C102="","",C102)</f>
        <v/>
      </c>
      <c r="AO103" s="668" t="str">
        <f t="shared" si="319"/>
        <v/>
      </c>
      <c r="AP103" s="669" t="str">
        <f>IF(D102&lt;&gt;"",VLOOKUP(D102,$AU$2:$AV$6,2,FALSE),"")</f>
        <v/>
      </c>
      <c r="AQ103" s="666">
        <f t="shared" ref="AQ103" si="320">ROUNDDOWN(AL103/$AL$6,2)</f>
        <v>0</v>
      </c>
      <c r="AR103" s="666">
        <f t="shared" ref="AR103" si="321">IF(AP103=1,"",AQ103)</f>
        <v>0</v>
      </c>
    </row>
    <row r="104" spans="1:44" ht="15.95" hidden="1" customHeight="1">
      <c r="A104" s="611"/>
      <c r="B104" s="1203" t="s">
        <v>1487</v>
      </c>
      <c r="C104" s="1189"/>
      <c r="D104" s="1191"/>
      <c r="E104" s="1193"/>
      <c r="F104" s="652" t="s">
        <v>1436</v>
      </c>
      <c r="G104" s="653"/>
      <c r="H104" s="654"/>
      <c r="I104" s="431"/>
      <c r="J104" s="431"/>
      <c r="K104" s="431"/>
      <c r="L104" s="431"/>
      <c r="M104" s="655"/>
      <c r="N104" s="653"/>
      <c r="O104" s="654"/>
      <c r="P104" s="431"/>
      <c r="Q104" s="431"/>
      <c r="R104" s="431"/>
      <c r="S104" s="431"/>
      <c r="T104" s="655"/>
      <c r="U104" s="653"/>
      <c r="V104" s="654"/>
      <c r="W104" s="431"/>
      <c r="X104" s="431"/>
      <c r="Y104" s="431"/>
      <c r="Z104" s="431"/>
      <c r="AA104" s="655"/>
      <c r="AB104" s="653"/>
      <c r="AC104" s="654"/>
      <c r="AD104" s="431"/>
      <c r="AE104" s="431"/>
      <c r="AF104" s="431"/>
      <c r="AG104" s="431"/>
      <c r="AH104" s="655"/>
      <c r="AI104" s="670"/>
      <c r="AJ104" s="654"/>
      <c r="AK104" s="654"/>
      <c r="AL104" s="657">
        <f t="shared" ref="AL104" si="322">SUM(G105:AK105)</f>
        <v>0</v>
      </c>
      <c r="AM104" s="658"/>
      <c r="AN104" s="607"/>
      <c r="AO104" s="608"/>
      <c r="AP104" s="658"/>
      <c r="AQ104" s="659"/>
      <c r="AR104" s="659"/>
    </row>
    <row r="105" spans="1:44" ht="15.95" hidden="1" customHeight="1">
      <c r="A105" s="611"/>
      <c r="B105" s="1203"/>
      <c r="C105" s="1204"/>
      <c r="D105" s="1205"/>
      <c r="E105" s="1206"/>
      <c r="F105" s="660" t="s">
        <v>1439</v>
      </c>
      <c r="G105" s="661" t="str">
        <f t="shared" ref="G105:AK105" si="323">IF(G104&lt;&gt;"",VLOOKUP(G104,$AC$197:$AL$221,9,FALSE),"")</f>
        <v/>
      </c>
      <c r="H105" s="662" t="str">
        <f t="shared" si="323"/>
        <v/>
      </c>
      <c r="I105" s="662" t="str">
        <f t="shared" si="323"/>
        <v/>
      </c>
      <c r="J105" s="662" t="str">
        <f t="shared" si="323"/>
        <v/>
      </c>
      <c r="K105" s="662" t="str">
        <f t="shared" si="323"/>
        <v/>
      </c>
      <c r="L105" s="662" t="str">
        <f t="shared" si="323"/>
        <v/>
      </c>
      <c r="M105" s="663" t="str">
        <f t="shared" si="323"/>
        <v/>
      </c>
      <c r="N105" s="661" t="str">
        <f t="shared" si="323"/>
        <v/>
      </c>
      <c r="O105" s="662" t="str">
        <f t="shared" si="323"/>
        <v/>
      </c>
      <c r="P105" s="662" t="str">
        <f t="shared" si="323"/>
        <v/>
      </c>
      <c r="Q105" s="662" t="str">
        <f t="shared" si="323"/>
        <v/>
      </c>
      <c r="R105" s="662" t="str">
        <f t="shared" si="323"/>
        <v/>
      </c>
      <c r="S105" s="662" t="str">
        <f t="shared" si="323"/>
        <v/>
      </c>
      <c r="T105" s="663" t="str">
        <f t="shared" si="323"/>
        <v/>
      </c>
      <c r="U105" s="661" t="str">
        <f t="shared" si="323"/>
        <v/>
      </c>
      <c r="V105" s="662" t="str">
        <f t="shared" si="323"/>
        <v/>
      </c>
      <c r="W105" s="662" t="str">
        <f t="shared" si="323"/>
        <v/>
      </c>
      <c r="X105" s="662" t="str">
        <f t="shared" si="323"/>
        <v/>
      </c>
      <c r="Y105" s="662" t="str">
        <f t="shared" si="323"/>
        <v/>
      </c>
      <c r="Z105" s="662" t="str">
        <f t="shared" si="323"/>
        <v/>
      </c>
      <c r="AA105" s="663" t="str">
        <f t="shared" si="323"/>
        <v/>
      </c>
      <c r="AB105" s="661" t="str">
        <f t="shared" si="323"/>
        <v/>
      </c>
      <c r="AC105" s="662" t="str">
        <f t="shared" si="323"/>
        <v/>
      </c>
      <c r="AD105" s="662" t="str">
        <f t="shared" si="323"/>
        <v/>
      </c>
      <c r="AE105" s="662" t="str">
        <f t="shared" si="323"/>
        <v/>
      </c>
      <c r="AF105" s="662" t="str">
        <f t="shared" si="323"/>
        <v/>
      </c>
      <c r="AG105" s="662" t="str">
        <f t="shared" si="323"/>
        <v/>
      </c>
      <c r="AH105" s="663" t="str">
        <f t="shared" si="323"/>
        <v/>
      </c>
      <c r="AI105" s="664" t="str">
        <f t="shared" si="323"/>
        <v/>
      </c>
      <c r="AJ105" s="662" t="str">
        <f t="shared" si="323"/>
        <v/>
      </c>
      <c r="AK105" s="662" t="str">
        <f t="shared" si="323"/>
        <v/>
      </c>
      <c r="AL105" s="665">
        <f t="shared" ref="AL105" si="324">SUM(G105:AH105)</f>
        <v>0</v>
      </c>
      <c r="AM105" s="666">
        <f t="shared" ref="AM105" si="325">AL105/4</f>
        <v>0</v>
      </c>
      <c r="AN105" s="667" t="str">
        <f t="shared" ref="AN105:AO105" si="326">IF(C104="","",C104)</f>
        <v/>
      </c>
      <c r="AO105" s="668" t="str">
        <f t="shared" si="326"/>
        <v/>
      </c>
      <c r="AP105" s="669" t="str">
        <f>IF(D104&lt;&gt;"",VLOOKUP(D104,$AU$2:$AV$6,2,FALSE),"")</f>
        <v/>
      </c>
      <c r="AQ105" s="666">
        <f t="shared" ref="AQ105" si="327">ROUNDDOWN(AL105/$AL$6,2)</f>
        <v>0</v>
      </c>
      <c r="AR105" s="666">
        <f t="shared" ref="AR105" si="328">IF(AP105=1,"",AQ105)</f>
        <v>0</v>
      </c>
    </row>
    <row r="106" spans="1:44" ht="15.95" hidden="1" customHeight="1">
      <c r="A106" s="611"/>
      <c r="B106" s="1203" t="s">
        <v>1488</v>
      </c>
      <c r="C106" s="1189"/>
      <c r="D106" s="1191"/>
      <c r="E106" s="1193"/>
      <c r="F106" s="652" t="s">
        <v>1436</v>
      </c>
      <c r="G106" s="653"/>
      <c r="H106" s="654"/>
      <c r="I106" s="431"/>
      <c r="J106" s="431"/>
      <c r="K106" s="431"/>
      <c r="L106" s="431"/>
      <c r="M106" s="655"/>
      <c r="N106" s="653"/>
      <c r="O106" s="654"/>
      <c r="P106" s="431"/>
      <c r="Q106" s="431"/>
      <c r="R106" s="431"/>
      <c r="S106" s="431"/>
      <c r="T106" s="655"/>
      <c r="U106" s="653"/>
      <c r="V106" s="654"/>
      <c r="W106" s="431"/>
      <c r="X106" s="431"/>
      <c r="Y106" s="431"/>
      <c r="Z106" s="431"/>
      <c r="AA106" s="655"/>
      <c r="AB106" s="653"/>
      <c r="AC106" s="654"/>
      <c r="AD106" s="431"/>
      <c r="AE106" s="431"/>
      <c r="AF106" s="431"/>
      <c r="AG106" s="431"/>
      <c r="AH106" s="655"/>
      <c r="AI106" s="656"/>
      <c r="AJ106" s="431"/>
      <c r="AK106" s="431"/>
      <c r="AL106" s="657">
        <f t="shared" ref="AL106" si="329">SUM(G107:AK107)</f>
        <v>0</v>
      </c>
      <c r="AM106" s="658"/>
      <c r="AN106" s="607"/>
      <c r="AO106" s="608"/>
      <c r="AP106" s="658"/>
      <c r="AQ106" s="659"/>
      <c r="AR106" s="659"/>
    </row>
    <row r="107" spans="1:44" ht="15.95" hidden="1" customHeight="1">
      <c r="A107" s="611"/>
      <c r="B107" s="1203"/>
      <c r="C107" s="1204"/>
      <c r="D107" s="1205"/>
      <c r="E107" s="1206"/>
      <c r="F107" s="660" t="s">
        <v>1439</v>
      </c>
      <c r="G107" s="661" t="str">
        <f t="shared" ref="G107:AK107" si="330">IF(G106&lt;&gt;"",VLOOKUP(G106,$AC$197:$AL$221,9,FALSE),"")</f>
        <v/>
      </c>
      <c r="H107" s="662" t="str">
        <f t="shared" si="330"/>
        <v/>
      </c>
      <c r="I107" s="662" t="str">
        <f t="shared" si="330"/>
        <v/>
      </c>
      <c r="J107" s="662" t="str">
        <f t="shared" si="330"/>
        <v/>
      </c>
      <c r="K107" s="662" t="str">
        <f t="shared" si="330"/>
        <v/>
      </c>
      <c r="L107" s="662" t="str">
        <f t="shared" si="330"/>
        <v/>
      </c>
      <c r="M107" s="663" t="str">
        <f t="shared" si="330"/>
        <v/>
      </c>
      <c r="N107" s="661" t="str">
        <f t="shared" si="330"/>
        <v/>
      </c>
      <c r="O107" s="662" t="str">
        <f t="shared" si="330"/>
        <v/>
      </c>
      <c r="P107" s="662" t="str">
        <f t="shared" si="330"/>
        <v/>
      </c>
      <c r="Q107" s="662" t="str">
        <f t="shared" si="330"/>
        <v/>
      </c>
      <c r="R107" s="662" t="str">
        <f t="shared" si="330"/>
        <v/>
      </c>
      <c r="S107" s="662" t="str">
        <f t="shared" si="330"/>
        <v/>
      </c>
      <c r="T107" s="663" t="str">
        <f t="shared" si="330"/>
        <v/>
      </c>
      <c r="U107" s="661" t="str">
        <f t="shared" si="330"/>
        <v/>
      </c>
      <c r="V107" s="662" t="str">
        <f t="shared" si="330"/>
        <v/>
      </c>
      <c r="W107" s="662" t="str">
        <f t="shared" si="330"/>
        <v/>
      </c>
      <c r="X107" s="662" t="str">
        <f t="shared" si="330"/>
        <v/>
      </c>
      <c r="Y107" s="662" t="str">
        <f t="shared" si="330"/>
        <v/>
      </c>
      <c r="Z107" s="662" t="str">
        <f t="shared" si="330"/>
        <v/>
      </c>
      <c r="AA107" s="663" t="str">
        <f t="shared" si="330"/>
        <v/>
      </c>
      <c r="AB107" s="661" t="str">
        <f t="shared" si="330"/>
        <v/>
      </c>
      <c r="AC107" s="662" t="str">
        <f t="shared" si="330"/>
        <v/>
      </c>
      <c r="AD107" s="662" t="str">
        <f t="shared" si="330"/>
        <v/>
      </c>
      <c r="AE107" s="662" t="str">
        <f t="shared" si="330"/>
        <v/>
      </c>
      <c r="AF107" s="662" t="str">
        <f t="shared" si="330"/>
        <v/>
      </c>
      <c r="AG107" s="662" t="str">
        <f t="shared" si="330"/>
        <v/>
      </c>
      <c r="AH107" s="663" t="str">
        <f t="shared" si="330"/>
        <v/>
      </c>
      <c r="AI107" s="664" t="str">
        <f t="shared" si="330"/>
        <v/>
      </c>
      <c r="AJ107" s="662" t="str">
        <f t="shared" si="330"/>
        <v/>
      </c>
      <c r="AK107" s="662" t="str">
        <f t="shared" si="330"/>
        <v/>
      </c>
      <c r="AL107" s="665">
        <f t="shared" ref="AL107" si="331">SUM(G107:AH107)</f>
        <v>0</v>
      </c>
      <c r="AM107" s="666">
        <f t="shared" ref="AM107" si="332">AL107/4</f>
        <v>0</v>
      </c>
      <c r="AN107" s="667" t="str">
        <f t="shared" ref="AN107:AO107" si="333">IF(C106="","",C106)</f>
        <v/>
      </c>
      <c r="AO107" s="668" t="str">
        <f t="shared" si="333"/>
        <v/>
      </c>
      <c r="AP107" s="669" t="str">
        <f>IF(D106&lt;&gt;"",VLOOKUP(D106,$AU$2:$AV$6,2,FALSE),"")</f>
        <v/>
      </c>
      <c r="AQ107" s="666">
        <f t="shared" ref="AQ107" si="334">ROUNDDOWN(AL107/$AL$6,2)</f>
        <v>0</v>
      </c>
      <c r="AR107" s="666">
        <f t="shared" ref="AR107" si="335">IF(AP107=1,"",AQ107)</f>
        <v>0</v>
      </c>
    </row>
    <row r="108" spans="1:44" ht="15.95" hidden="1" customHeight="1">
      <c r="A108" s="611"/>
      <c r="B108" s="1203" t="s">
        <v>1489</v>
      </c>
      <c r="C108" s="1189"/>
      <c r="D108" s="1191"/>
      <c r="E108" s="1193"/>
      <c r="F108" s="652" t="s">
        <v>1436</v>
      </c>
      <c r="G108" s="653"/>
      <c r="H108" s="654"/>
      <c r="I108" s="431"/>
      <c r="J108" s="431"/>
      <c r="K108" s="431"/>
      <c r="L108" s="431"/>
      <c r="M108" s="655"/>
      <c r="N108" s="653"/>
      <c r="O108" s="654"/>
      <c r="P108" s="431"/>
      <c r="Q108" s="431"/>
      <c r="R108" s="431"/>
      <c r="S108" s="431"/>
      <c r="T108" s="655"/>
      <c r="U108" s="653"/>
      <c r="V108" s="654"/>
      <c r="W108" s="431"/>
      <c r="X108" s="431"/>
      <c r="Y108" s="431"/>
      <c r="Z108" s="431"/>
      <c r="AA108" s="655"/>
      <c r="AB108" s="653"/>
      <c r="AC108" s="654"/>
      <c r="AD108" s="431"/>
      <c r="AE108" s="431"/>
      <c r="AF108" s="431"/>
      <c r="AG108" s="431"/>
      <c r="AH108" s="655"/>
      <c r="AI108" s="656"/>
      <c r="AJ108" s="431"/>
      <c r="AK108" s="431"/>
      <c r="AL108" s="657">
        <f t="shared" ref="AL108" si="336">SUM(G109:AK109)</f>
        <v>0</v>
      </c>
      <c r="AM108" s="658"/>
      <c r="AN108" s="607"/>
      <c r="AO108" s="608"/>
      <c r="AP108" s="658"/>
      <c r="AQ108" s="659"/>
      <c r="AR108" s="659"/>
    </row>
    <row r="109" spans="1:44" ht="15.95" hidden="1" customHeight="1">
      <c r="A109" s="611"/>
      <c r="B109" s="1203"/>
      <c r="C109" s="1204"/>
      <c r="D109" s="1205"/>
      <c r="E109" s="1206"/>
      <c r="F109" s="660" t="s">
        <v>1439</v>
      </c>
      <c r="G109" s="661" t="str">
        <f t="shared" ref="G109:AK109" si="337">IF(G108&lt;&gt;"",VLOOKUP(G108,$AC$197:$AL$221,9,FALSE),"")</f>
        <v/>
      </c>
      <c r="H109" s="662" t="str">
        <f t="shared" si="337"/>
        <v/>
      </c>
      <c r="I109" s="662" t="str">
        <f t="shared" si="337"/>
        <v/>
      </c>
      <c r="J109" s="662" t="str">
        <f t="shared" si="337"/>
        <v/>
      </c>
      <c r="K109" s="662" t="str">
        <f t="shared" si="337"/>
        <v/>
      </c>
      <c r="L109" s="662" t="str">
        <f t="shared" si="337"/>
        <v/>
      </c>
      <c r="M109" s="663" t="str">
        <f t="shared" si="337"/>
        <v/>
      </c>
      <c r="N109" s="661" t="str">
        <f t="shared" si="337"/>
        <v/>
      </c>
      <c r="O109" s="662" t="str">
        <f t="shared" si="337"/>
        <v/>
      </c>
      <c r="P109" s="662" t="str">
        <f t="shared" si="337"/>
        <v/>
      </c>
      <c r="Q109" s="662" t="str">
        <f t="shared" si="337"/>
        <v/>
      </c>
      <c r="R109" s="662" t="str">
        <f t="shared" si="337"/>
        <v/>
      </c>
      <c r="S109" s="662" t="str">
        <f t="shared" si="337"/>
        <v/>
      </c>
      <c r="T109" s="663" t="str">
        <f t="shared" si="337"/>
        <v/>
      </c>
      <c r="U109" s="661" t="str">
        <f t="shared" si="337"/>
        <v/>
      </c>
      <c r="V109" s="662" t="str">
        <f t="shared" si="337"/>
        <v/>
      </c>
      <c r="W109" s="662" t="str">
        <f t="shared" si="337"/>
        <v/>
      </c>
      <c r="X109" s="662" t="str">
        <f t="shared" si="337"/>
        <v/>
      </c>
      <c r="Y109" s="662" t="str">
        <f t="shared" si="337"/>
        <v/>
      </c>
      <c r="Z109" s="662" t="str">
        <f t="shared" si="337"/>
        <v/>
      </c>
      <c r="AA109" s="663" t="str">
        <f t="shared" si="337"/>
        <v/>
      </c>
      <c r="AB109" s="661" t="str">
        <f t="shared" si="337"/>
        <v/>
      </c>
      <c r="AC109" s="662" t="str">
        <f t="shared" si="337"/>
        <v/>
      </c>
      <c r="AD109" s="662" t="str">
        <f t="shared" si="337"/>
        <v/>
      </c>
      <c r="AE109" s="662" t="str">
        <f t="shared" si="337"/>
        <v/>
      </c>
      <c r="AF109" s="662" t="str">
        <f t="shared" si="337"/>
        <v/>
      </c>
      <c r="AG109" s="662" t="str">
        <f t="shared" si="337"/>
        <v/>
      </c>
      <c r="AH109" s="663" t="str">
        <f t="shared" si="337"/>
        <v/>
      </c>
      <c r="AI109" s="664" t="str">
        <f t="shared" si="337"/>
        <v/>
      </c>
      <c r="AJ109" s="662" t="str">
        <f t="shared" si="337"/>
        <v/>
      </c>
      <c r="AK109" s="662" t="str">
        <f t="shared" si="337"/>
        <v/>
      </c>
      <c r="AL109" s="665">
        <f t="shared" ref="AL109" si="338">SUM(G109:AH109)</f>
        <v>0</v>
      </c>
      <c r="AM109" s="666">
        <f t="shared" ref="AM109" si="339">AL109/4</f>
        <v>0</v>
      </c>
      <c r="AN109" s="667" t="str">
        <f t="shared" ref="AN109:AO109" si="340">IF(C108="","",C108)</f>
        <v/>
      </c>
      <c r="AO109" s="668" t="str">
        <f t="shared" si="340"/>
        <v/>
      </c>
      <c r="AP109" s="669" t="str">
        <f>IF(D108&lt;&gt;"",VLOOKUP(D108,$AU$2:$AV$6,2,FALSE),"")</f>
        <v/>
      </c>
      <c r="AQ109" s="666">
        <f t="shared" ref="AQ109" si="341">ROUNDDOWN(AL109/$AL$6,2)</f>
        <v>0</v>
      </c>
      <c r="AR109" s="666">
        <f t="shared" ref="AR109" si="342">IF(AP109=1,"",AQ109)</f>
        <v>0</v>
      </c>
    </row>
    <row r="110" spans="1:44" ht="15.95" hidden="1" customHeight="1">
      <c r="A110" s="611"/>
      <c r="B110" s="1203" t="s">
        <v>1490</v>
      </c>
      <c r="C110" s="1189"/>
      <c r="D110" s="1191"/>
      <c r="E110" s="1193"/>
      <c r="F110" s="652" t="s">
        <v>1436</v>
      </c>
      <c r="G110" s="653"/>
      <c r="H110" s="654"/>
      <c r="I110" s="431"/>
      <c r="J110" s="431"/>
      <c r="K110" s="431"/>
      <c r="L110" s="431"/>
      <c r="M110" s="655"/>
      <c r="N110" s="653"/>
      <c r="O110" s="654"/>
      <c r="P110" s="431"/>
      <c r="Q110" s="431"/>
      <c r="R110" s="431"/>
      <c r="S110" s="431"/>
      <c r="T110" s="655"/>
      <c r="U110" s="653"/>
      <c r="V110" s="654"/>
      <c r="W110" s="431"/>
      <c r="X110" s="431"/>
      <c r="Y110" s="431"/>
      <c r="Z110" s="431"/>
      <c r="AA110" s="655"/>
      <c r="AB110" s="653"/>
      <c r="AC110" s="654"/>
      <c r="AD110" s="431"/>
      <c r="AE110" s="431"/>
      <c r="AF110" s="431"/>
      <c r="AG110" s="431"/>
      <c r="AH110" s="655"/>
      <c r="AI110" s="670"/>
      <c r="AJ110" s="654"/>
      <c r="AK110" s="654"/>
      <c r="AL110" s="657">
        <f t="shared" ref="AL110" si="343">SUM(G111:AK111)</f>
        <v>0</v>
      </c>
      <c r="AM110" s="658"/>
      <c r="AN110" s="607"/>
      <c r="AO110" s="608"/>
      <c r="AP110" s="658"/>
      <c r="AQ110" s="659"/>
      <c r="AR110" s="659"/>
    </row>
    <row r="111" spans="1:44" ht="15.95" hidden="1" customHeight="1">
      <c r="A111" s="611"/>
      <c r="B111" s="1203"/>
      <c r="C111" s="1204"/>
      <c r="D111" s="1205"/>
      <c r="E111" s="1206"/>
      <c r="F111" s="660" t="s">
        <v>1439</v>
      </c>
      <c r="G111" s="661" t="str">
        <f t="shared" ref="G111:AK111" si="344">IF(G110&lt;&gt;"",VLOOKUP(G110,$AC$197:$AL$221,9,FALSE),"")</f>
        <v/>
      </c>
      <c r="H111" s="662" t="str">
        <f t="shared" si="344"/>
        <v/>
      </c>
      <c r="I111" s="662" t="str">
        <f t="shared" si="344"/>
        <v/>
      </c>
      <c r="J111" s="662" t="str">
        <f t="shared" si="344"/>
        <v/>
      </c>
      <c r="K111" s="662" t="str">
        <f t="shared" si="344"/>
        <v/>
      </c>
      <c r="L111" s="662" t="str">
        <f t="shared" si="344"/>
        <v/>
      </c>
      <c r="M111" s="663" t="str">
        <f t="shared" si="344"/>
        <v/>
      </c>
      <c r="N111" s="661" t="str">
        <f t="shared" si="344"/>
        <v/>
      </c>
      <c r="O111" s="662" t="str">
        <f t="shared" si="344"/>
        <v/>
      </c>
      <c r="P111" s="662" t="str">
        <f t="shared" si="344"/>
        <v/>
      </c>
      <c r="Q111" s="662" t="str">
        <f t="shared" si="344"/>
        <v/>
      </c>
      <c r="R111" s="662" t="str">
        <f t="shared" si="344"/>
        <v/>
      </c>
      <c r="S111" s="662" t="str">
        <f t="shared" si="344"/>
        <v/>
      </c>
      <c r="T111" s="663" t="str">
        <f t="shared" si="344"/>
        <v/>
      </c>
      <c r="U111" s="661" t="str">
        <f t="shared" si="344"/>
        <v/>
      </c>
      <c r="V111" s="662" t="str">
        <f t="shared" si="344"/>
        <v/>
      </c>
      <c r="W111" s="662" t="str">
        <f t="shared" si="344"/>
        <v/>
      </c>
      <c r="X111" s="662" t="str">
        <f t="shared" si="344"/>
        <v/>
      </c>
      <c r="Y111" s="662" t="str">
        <f t="shared" si="344"/>
        <v/>
      </c>
      <c r="Z111" s="662" t="str">
        <f t="shared" si="344"/>
        <v/>
      </c>
      <c r="AA111" s="663" t="str">
        <f t="shared" si="344"/>
        <v/>
      </c>
      <c r="AB111" s="661" t="str">
        <f t="shared" si="344"/>
        <v/>
      </c>
      <c r="AC111" s="662" t="str">
        <f t="shared" si="344"/>
        <v/>
      </c>
      <c r="AD111" s="662" t="str">
        <f t="shared" si="344"/>
        <v/>
      </c>
      <c r="AE111" s="662" t="str">
        <f t="shared" si="344"/>
        <v/>
      </c>
      <c r="AF111" s="662" t="str">
        <f t="shared" si="344"/>
        <v/>
      </c>
      <c r="AG111" s="662" t="str">
        <f t="shared" si="344"/>
        <v/>
      </c>
      <c r="AH111" s="663" t="str">
        <f t="shared" si="344"/>
        <v/>
      </c>
      <c r="AI111" s="664" t="str">
        <f t="shared" si="344"/>
        <v/>
      </c>
      <c r="AJ111" s="662" t="str">
        <f t="shared" si="344"/>
        <v/>
      </c>
      <c r="AK111" s="662" t="str">
        <f t="shared" si="344"/>
        <v/>
      </c>
      <c r="AL111" s="665">
        <f t="shared" ref="AL111" si="345">SUM(G111:AH111)</f>
        <v>0</v>
      </c>
      <c r="AM111" s="666">
        <f t="shared" ref="AM111" si="346">AL111/4</f>
        <v>0</v>
      </c>
      <c r="AN111" s="667" t="str">
        <f t="shared" ref="AN111:AO111" si="347">IF(C110="","",C110)</f>
        <v/>
      </c>
      <c r="AO111" s="668" t="str">
        <f t="shared" si="347"/>
        <v/>
      </c>
      <c r="AP111" s="669" t="str">
        <f>IF(D110&lt;&gt;"",VLOOKUP(D110,$AU$2:$AV$6,2,FALSE),"")</f>
        <v/>
      </c>
      <c r="AQ111" s="666">
        <f t="shared" ref="AQ111" si="348">ROUNDDOWN(AL111/$AL$6,2)</f>
        <v>0</v>
      </c>
      <c r="AR111" s="666">
        <f t="shared" ref="AR111" si="349">IF(AP111=1,"",AQ111)</f>
        <v>0</v>
      </c>
    </row>
    <row r="112" spans="1:44" ht="15.95" hidden="1" customHeight="1">
      <c r="A112" s="611"/>
      <c r="B112" s="1203" t="s">
        <v>1491</v>
      </c>
      <c r="C112" s="1189"/>
      <c r="D112" s="1191"/>
      <c r="E112" s="1193"/>
      <c r="F112" s="652" t="s">
        <v>1436</v>
      </c>
      <c r="G112" s="653"/>
      <c r="H112" s="654"/>
      <c r="I112" s="431"/>
      <c r="J112" s="431"/>
      <c r="K112" s="431"/>
      <c r="L112" s="431"/>
      <c r="M112" s="655"/>
      <c r="N112" s="653"/>
      <c r="O112" s="654"/>
      <c r="P112" s="431"/>
      <c r="Q112" s="431"/>
      <c r="R112" s="431"/>
      <c r="S112" s="431"/>
      <c r="T112" s="655"/>
      <c r="U112" s="653"/>
      <c r="V112" s="654"/>
      <c r="W112" s="431"/>
      <c r="X112" s="431"/>
      <c r="Y112" s="431"/>
      <c r="Z112" s="431"/>
      <c r="AA112" s="655"/>
      <c r="AB112" s="653"/>
      <c r="AC112" s="654"/>
      <c r="AD112" s="431"/>
      <c r="AE112" s="431"/>
      <c r="AF112" s="431"/>
      <c r="AG112" s="431"/>
      <c r="AH112" s="655"/>
      <c r="AI112" s="670"/>
      <c r="AJ112" s="654"/>
      <c r="AK112" s="654"/>
      <c r="AL112" s="657">
        <f t="shared" ref="AL112" si="350">SUM(G113:AK113)</f>
        <v>0</v>
      </c>
      <c r="AM112" s="658"/>
      <c r="AN112" s="607"/>
      <c r="AO112" s="608"/>
      <c r="AP112" s="658"/>
      <c r="AQ112" s="659"/>
      <c r="AR112" s="659"/>
    </row>
    <row r="113" spans="1:44" ht="15.95" hidden="1" customHeight="1">
      <c r="A113" s="611"/>
      <c r="B113" s="1203"/>
      <c r="C113" s="1204"/>
      <c r="D113" s="1205"/>
      <c r="E113" s="1206"/>
      <c r="F113" s="660" t="s">
        <v>1439</v>
      </c>
      <c r="G113" s="661" t="str">
        <f t="shared" ref="G113:AK113" si="351">IF(G112&lt;&gt;"",VLOOKUP(G112,$AC$197:$AL$221,9,FALSE),"")</f>
        <v/>
      </c>
      <c r="H113" s="662" t="str">
        <f t="shared" si="351"/>
        <v/>
      </c>
      <c r="I113" s="662" t="str">
        <f t="shared" si="351"/>
        <v/>
      </c>
      <c r="J113" s="662" t="str">
        <f t="shared" si="351"/>
        <v/>
      </c>
      <c r="K113" s="662" t="str">
        <f t="shared" si="351"/>
        <v/>
      </c>
      <c r="L113" s="662" t="str">
        <f t="shared" si="351"/>
        <v/>
      </c>
      <c r="M113" s="663" t="str">
        <f t="shared" si="351"/>
        <v/>
      </c>
      <c r="N113" s="661" t="str">
        <f t="shared" si="351"/>
        <v/>
      </c>
      <c r="O113" s="662" t="str">
        <f t="shared" si="351"/>
        <v/>
      </c>
      <c r="P113" s="662" t="str">
        <f t="shared" si="351"/>
        <v/>
      </c>
      <c r="Q113" s="662" t="str">
        <f t="shared" si="351"/>
        <v/>
      </c>
      <c r="R113" s="662" t="str">
        <f t="shared" si="351"/>
        <v/>
      </c>
      <c r="S113" s="662" t="str">
        <f t="shared" si="351"/>
        <v/>
      </c>
      <c r="T113" s="663" t="str">
        <f t="shared" si="351"/>
        <v/>
      </c>
      <c r="U113" s="661" t="str">
        <f t="shared" si="351"/>
        <v/>
      </c>
      <c r="V113" s="662" t="str">
        <f t="shared" si="351"/>
        <v/>
      </c>
      <c r="W113" s="662" t="str">
        <f t="shared" si="351"/>
        <v/>
      </c>
      <c r="X113" s="662" t="str">
        <f t="shared" si="351"/>
        <v/>
      </c>
      <c r="Y113" s="662" t="str">
        <f t="shared" si="351"/>
        <v/>
      </c>
      <c r="Z113" s="662" t="str">
        <f t="shared" si="351"/>
        <v/>
      </c>
      <c r="AA113" s="663" t="str">
        <f t="shared" si="351"/>
        <v/>
      </c>
      <c r="AB113" s="661" t="str">
        <f t="shared" si="351"/>
        <v/>
      </c>
      <c r="AC113" s="662" t="str">
        <f t="shared" si="351"/>
        <v/>
      </c>
      <c r="AD113" s="662" t="str">
        <f t="shared" si="351"/>
        <v/>
      </c>
      <c r="AE113" s="662" t="str">
        <f t="shared" si="351"/>
        <v/>
      </c>
      <c r="AF113" s="662" t="str">
        <f t="shared" si="351"/>
        <v/>
      </c>
      <c r="AG113" s="662" t="str">
        <f t="shared" si="351"/>
        <v/>
      </c>
      <c r="AH113" s="663" t="str">
        <f t="shared" si="351"/>
        <v/>
      </c>
      <c r="AI113" s="664" t="str">
        <f t="shared" si="351"/>
        <v/>
      </c>
      <c r="AJ113" s="662" t="str">
        <f t="shared" si="351"/>
        <v/>
      </c>
      <c r="AK113" s="662" t="str">
        <f t="shared" si="351"/>
        <v/>
      </c>
      <c r="AL113" s="665">
        <f t="shared" ref="AL113" si="352">SUM(G113:AH113)</f>
        <v>0</v>
      </c>
      <c r="AM113" s="666">
        <f t="shared" ref="AM113" si="353">AL113/4</f>
        <v>0</v>
      </c>
      <c r="AN113" s="667" t="str">
        <f t="shared" ref="AN113:AO113" si="354">IF(C112="","",C112)</f>
        <v/>
      </c>
      <c r="AO113" s="668" t="str">
        <f t="shared" si="354"/>
        <v/>
      </c>
      <c r="AP113" s="669" t="str">
        <f>IF(D112&lt;&gt;"",VLOOKUP(D112,$AU$2:$AV$6,2,FALSE),"")</f>
        <v/>
      </c>
      <c r="AQ113" s="666">
        <f t="shared" ref="AQ113" si="355">ROUNDDOWN(AL113/$AL$6,2)</f>
        <v>0</v>
      </c>
      <c r="AR113" s="666">
        <f t="shared" ref="AR113" si="356">IF(AP113=1,"",AQ113)</f>
        <v>0</v>
      </c>
    </row>
    <row r="114" spans="1:44" ht="15.95" hidden="1" customHeight="1">
      <c r="A114" s="611"/>
      <c r="B114" s="1203" t="s">
        <v>1492</v>
      </c>
      <c r="C114" s="1189"/>
      <c r="D114" s="1191"/>
      <c r="E114" s="1193"/>
      <c r="F114" s="652" t="s">
        <v>1436</v>
      </c>
      <c r="G114" s="653"/>
      <c r="H114" s="654"/>
      <c r="I114" s="431"/>
      <c r="J114" s="431"/>
      <c r="K114" s="431"/>
      <c r="L114" s="431"/>
      <c r="M114" s="655"/>
      <c r="N114" s="653"/>
      <c r="O114" s="654"/>
      <c r="P114" s="431"/>
      <c r="Q114" s="431"/>
      <c r="R114" s="431"/>
      <c r="S114" s="431"/>
      <c r="T114" s="655"/>
      <c r="U114" s="653"/>
      <c r="V114" s="654"/>
      <c r="W114" s="431"/>
      <c r="X114" s="431"/>
      <c r="Y114" s="431"/>
      <c r="Z114" s="431"/>
      <c r="AA114" s="655"/>
      <c r="AB114" s="653"/>
      <c r="AC114" s="654"/>
      <c r="AD114" s="431"/>
      <c r="AE114" s="431"/>
      <c r="AF114" s="431"/>
      <c r="AG114" s="431"/>
      <c r="AH114" s="655"/>
      <c r="AI114" s="656"/>
      <c r="AJ114" s="431"/>
      <c r="AK114" s="431"/>
      <c r="AL114" s="657">
        <f t="shared" ref="AL114" si="357">SUM(G115:AK115)</f>
        <v>0</v>
      </c>
      <c r="AM114" s="658"/>
      <c r="AN114" s="607"/>
      <c r="AO114" s="608"/>
      <c r="AP114" s="658"/>
      <c r="AQ114" s="659"/>
      <c r="AR114" s="659"/>
    </row>
    <row r="115" spans="1:44" ht="15.95" hidden="1" customHeight="1">
      <c r="A115" s="611"/>
      <c r="B115" s="1203"/>
      <c r="C115" s="1204"/>
      <c r="D115" s="1205"/>
      <c r="E115" s="1206"/>
      <c r="F115" s="660" t="s">
        <v>1439</v>
      </c>
      <c r="G115" s="661" t="str">
        <f t="shared" ref="G115:AK115" si="358">IF(G114&lt;&gt;"",VLOOKUP(G114,$AC$197:$AL$221,9,FALSE),"")</f>
        <v/>
      </c>
      <c r="H115" s="662" t="str">
        <f t="shared" si="358"/>
        <v/>
      </c>
      <c r="I115" s="662" t="str">
        <f t="shared" si="358"/>
        <v/>
      </c>
      <c r="J115" s="662" t="str">
        <f t="shared" si="358"/>
        <v/>
      </c>
      <c r="K115" s="662" t="str">
        <f t="shared" si="358"/>
        <v/>
      </c>
      <c r="L115" s="662" t="str">
        <f t="shared" si="358"/>
        <v/>
      </c>
      <c r="M115" s="663" t="str">
        <f t="shared" si="358"/>
        <v/>
      </c>
      <c r="N115" s="661" t="str">
        <f t="shared" si="358"/>
        <v/>
      </c>
      <c r="O115" s="662" t="str">
        <f t="shared" si="358"/>
        <v/>
      </c>
      <c r="P115" s="662" t="str">
        <f t="shared" si="358"/>
        <v/>
      </c>
      <c r="Q115" s="662" t="str">
        <f t="shared" si="358"/>
        <v/>
      </c>
      <c r="R115" s="662" t="str">
        <f t="shared" si="358"/>
        <v/>
      </c>
      <c r="S115" s="662" t="str">
        <f t="shared" si="358"/>
        <v/>
      </c>
      <c r="T115" s="663" t="str">
        <f t="shared" si="358"/>
        <v/>
      </c>
      <c r="U115" s="661" t="str">
        <f t="shared" si="358"/>
        <v/>
      </c>
      <c r="V115" s="662" t="str">
        <f t="shared" si="358"/>
        <v/>
      </c>
      <c r="W115" s="662" t="str">
        <f t="shared" si="358"/>
        <v/>
      </c>
      <c r="X115" s="662" t="str">
        <f t="shared" si="358"/>
        <v/>
      </c>
      <c r="Y115" s="662" t="str">
        <f t="shared" si="358"/>
        <v/>
      </c>
      <c r="Z115" s="662" t="str">
        <f t="shared" si="358"/>
        <v/>
      </c>
      <c r="AA115" s="663" t="str">
        <f t="shared" si="358"/>
        <v/>
      </c>
      <c r="AB115" s="661" t="str">
        <f t="shared" si="358"/>
        <v/>
      </c>
      <c r="AC115" s="662" t="str">
        <f t="shared" si="358"/>
        <v/>
      </c>
      <c r="AD115" s="662" t="str">
        <f t="shared" si="358"/>
        <v/>
      </c>
      <c r="AE115" s="662" t="str">
        <f t="shared" si="358"/>
        <v/>
      </c>
      <c r="AF115" s="662" t="str">
        <f t="shared" si="358"/>
        <v/>
      </c>
      <c r="AG115" s="662" t="str">
        <f t="shared" si="358"/>
        <v/>
      </c>
      <c r="AH115" s="663" t="str">
        <f t="shared" si="358"/>
        <v/>
      </c>
      <c r="AI115" s="664" t="str">
        <f t="shared" si="358"/>
        <v/>
      </c>
      <c r="AJ115" s="662" t="str">
        <f t="shared" si="358"/>
        <v/>
      </c>
      <c r="AK115" s="662" t="str">
        <f t="shared" si="358"/>
        <v/>
      </c>
      <c r="AL115" s="665">
        <f t="shared" ref="AL115" si="359">SUM(G115:AH115)</f>
        <v>0</v>
      </c>
      <c r="AM115" s="666">
        <f t="shared" ref="AM115" si="360">AL115/4</f>
        <v>0</v>
      </c>
      <c r="AN115" s="667" t="str">
        <f t="shared" ref="AN115:AO115" si="361">IF(C114="","",C114)</f>
        <v/>
      </c>
      <c r="AO115" s="668" t="str">
        <f t="shared" si="361"/>
        <v/>
      </c>
      <c r="AP115" s="669" t="str">
        <f>IF(D114&lt;&gt;"",VLOOKUP(D114,$AU$2:$AV$6,2,FALSE),"")</f>
        <v/>
      </c>
      <c r="AQ115" s="666">
        <f t="shared" ref="AQ115" si="362">ROUNDDOWN(AL115/$AL$6,2)</f>
        <v>0</v>
      </c>
      <c r="AR115" s="666">
        <f t="shared" ref="AR115" si="363">IF(AP115=1,"",AQ115)</f>
        <v>0</v>
      </c>
    </row>
    <row r="116" spans="1:44" ht="15.95" hidden="1" customHeight="1">
      <c r="A116" s="611"/>
      <c r="B116" s="1203" t="s">
        <v>1493</v>
      </c>
      <c r="C116" s="1189"/>
      <c r="D116" s="1191"/>
      <c r="E116" s="1193"/>
      <c r="F116" s="652" t="s">
        <v>1436</v>
      </c>
      <c r="G116" s="653"/>
      <c r="H116" s="654"/>
      <c r="I116" s="431"/>
      <c r="J116" s="431"/>
      <c r="K116" s="431"/>
      <c r="L116" s="431"/>
      <c r="M116" s="655"/>
      <c r="N116" s="653"/>
      <c r="O116" s="654"/>
      <c r="P116" s="431"/>
      <c r="Q116" s="431"/>
      <c r="R116" s="431"/>
      <c r="S116" s="431"/>
      <c r="T116" s="655"/>
      <c r="U116" s="653"/>
      <c r="V116" s="654"/>
      <c r="W116" s="431"/>
      <c r="X116" s="431"/>
      <c r="Y116" s="431"/>
      <c r="Z116" s="431"/>
      <c r="AA116" s="655"/>
      <c r="AB116" s="653"/>
      <c r="AC116" s="654"/>
      <c r="AD116" s="431"/>
      <c r="AE116" s="431"/>
      <c r="AF116" s="431"/>
      <c r="AG116" s="431"/>
      <c r="AH116" s="655"/>
      <c r="AI116" s="656"/>
      <c r="AJ116" s="431"/>
      <c r="AK116" s="431"/>
      <c r="AL116" s="657">
        <f t="shared" ref="AL116" si="364">SUM(G117:AK117)</f>
        <v>0</v>
      </c>
      <c r="AM116" s="658"/>
      <c r="AN116" s="607"/>
      <c r="AO116" s="608"/>
      <c r="AP116" s="658"/>
      <c r="AQ116" s="659"/>
      <c r="AR116" s="659"/>
    </row>
    <row r="117" spans="1:44" ht="15.95" hidden="1" customHeight="1">
      <c r="A117" s="611"/>
      <c r="B117" s="1203"/>
      <c r="C117" s="1204"/>
      <c r="D117" s="1205"/>
      <c r="E117" s="1206"/>
      <c r="F117" s="660" t="s">
        <v>1439</v>
      </c>
      <c r="G117" s="661" t="str">
        <f t="shared" ref="G117:AK117" si="365">IF(G116&lt;&gt;"",VLOOKUP(G116,$AC$197:$AL$221,9,FALSE),"")</f>
        <v/>
      </c>
      <c r="H117" s="662" t="str">
        <f t="shared" si="365"/>
        <v/>
      </c>
      <c r="I117" s="662" t="str">
        <f t="shared" si="365"/>
        <v/>
      </c>
      <c r="J117" s="662" t="str">
        <f t="shared" si="365"/>
        <v/>
      </c>
      <c r="K117" s="662" t="str">
        <f t="shared" si="365"/>
        <v/>
      </c>
      <c r="L117" s="662" t="str">
        <f t="shared" si="365"/>
        <v/>
      </c>
      <c r="M117" s="663" t="str">
        <f t="shared" si="365"/>
        <v/>
      </c>
      <c r="N117" s="661" t="str">
        <f t="shared" si="365"/>
        <v/>
      </c>
      <c r="O117" s="662" t="str">
        <f t="shared" si="365"/>
        <v/>
      </c>
      <c r="P117" s="662" t="str">
        <f t="shared" si="365"/>
        <v/>
      </c>
      <c r="Q117" s="662" t="str">
        <f t="shared" si="365"/>
        <v/>
      </c>
      <c r="R117" s="662" t="str">
        <f t="shared" si="365"/>
        <v/>
      </c>
      <c r="S117" s="662" t="str">
        <f t="shared" si="365"/>
        <v/>
      </c>
      <c r="T117" s="663" t="str">
        <f t="shared" si="365"/>
        <v/>
      </c>
      <c r="U117" s="661" t="str">
        <f t="shared" si="365"/>
        <v/>
      </c>
      <c r="V117" s="662" t="str">
        <f t="shared" si="365"/>
        <v/>
      </c>
      <c r="W117" s="662" t="str">
        <f t="shared" si="365"/>
        <v/>
      </c>
      <c r="X117" s="662" t="str">
        <f t="shared" si="365"/>
        <v/>
      </c>
      <c r="Y117" s="662" t="str">
        <f t="shared" si="365"/>
        <v/>
      </c>
      <c r="Z117" s="662" t="str">
        <f t="shared" si="365"/>
        <v/>
      </c>
      <c r="AA117" s="663" t="str">
        <f t="shared" si="365"/>
        <v/>
      </c>
      <c r="AB117" s="661" t="str">
        <f t="shared" si="365"/>
        <v/>
      </c>
      <c r="AC117" s="662" t="str">
        <f t="shared" si="365"/>
        <v/>
      </c>
      <c r="AD117" s="662" t="str">
        <f t="shared" si="365"/>
        <v/>
      </c>
      <c r="AE117" s="662" t="str">
        <f t="shared" si="365"/>
        <v/>
      </c>
      <c r="AF117" s="662" t="str">
        <f t="shared" si="365"/>
        <v/>
      </c>
      <c r="AG117" s="662" t="str">
        <f t="shared" si="365"/>
        <v/>
      </c>
      <c r="AH117" s="663" t="str">
        <f t="shared" si="365"/>
        <v/>
      </c>
      <c r="AI117" s="664" t="str">
        <f t="shared" si="365"/>
        <v/>
      </c>
      <c r="AJ117" s="662" t="str">
        <f t="shared" si="365"/>
        <v/>
      </c>
      <c r="AK117" s="662" t="str">
        <f t="shared" si="365"/>
        <v/>
      </c>
      <c r="AL117" s="665">
        <f t="shared" ref="AL117" si="366">SUM(G117:AH117)</f>
        <v>0</v>
      </c>
      <c r="AM117" s="666">
        <f t="shared" ref="AM117" si="367">AL117/4</f>
        <v>0</v>
      </c>
      <c r="AN117" s="667" t="str">
        <f t="shared" ref="AN117:AO117" si="368">IF(C116="","",C116)</f>
        <v/>
      </c>
      <c r="AO117" s="668" t="str">
        <f t="shared" si="368"/>
        <v/>
      </c>
      <c r="AP117" s="669" t="str">
        <f>IF(D116&lt;&gt;"",VLOOKUP(D116,$AU$2:$AV$6,2,FALSE),"")</f>
        <v/>
      </c>
      <c r="AQ117" s="666">
        <f t="shared" ref="AQ117" si="369">ROUNDDOWN(AL117/$AL$6,2)</f>
        <v>0</v>
      </c>
      <c r="AR117" s="666">
        <f t="shared" ref="AR117" si="370">IF(AP117=1,"",AQ117)</f>
        <v>0</v>
      </c>
    </row>
    <row r="118" spans="1:44" ht="15.95" hidden="1" customHeight="1">
      <c r="A118" s="611"/>
      <c r="B118" s="1203" t="s">
        <v>1494</v>
      </c>
      <c r="C118" s="1189"/>
      <c r="D118" s="1191"/>
      <c r="E118" s="1193"/>
      <c r="F118" s="652" t="s">
        <v>1436</v>
      </c>
      <c r="G118" s="653"/>
      <c r="H118" s="654"/>
      <c r="I118" s="431"/>
      <c r="J118" s="431"/>
      <c r="K118" s="431"/>
      <c r="L118" s="431"/>
      <c r="M118" s="655"/>
      <c r="N118" s="653"/>
      <c r="O118" s="654"/>
      <c r="P118" s="431"/>
      <c r="Q118" s="431"/>
      <c r="R118" s="431"/>
      <c r="S118" s="431"/>
      <c r="T118" s="655"/>
      <c r="U118" s="653"/>
      <c r="V118" s="654"/>
      <c r="W118" s="431"/>
      <c r="X118" s="431"/>
      <c r="Y118" s="431"/>
      <c r="Z118" s="431"/>
      <c r="AA118" s="655"/>
      <c r="AB118" s="653"/>
      <c r="AC118" s="654"/>
      <c r="AD118" s="431"/>
      <c r="AE118" s="431"/>
      <c r="AF118" s="431"/>
      <c r="AG118" s="431"/>
      <c r="AH118" s="655"/>
      <c r="AI118" s="670"/>
      <c r="AJ118" s="654"/>
      <c r="AK118" s="654"/>
      <c r="AL118" s="657">
        <f t="shared" ref="AL118" si="371">SUM(G119:AK119)</f>
        <v>0</v>
      </c>
      <c r="AM118" s="658"/>
      <c r="AN118" s="607"/>
      <c r="AO118" s="608"/>
      <c r="AP118" s="658"/>
      <c r="AQ118" s="659"/>
      <c r="AR118" s="659"/>
    </row>
    <row r="119" spans="1:44" ht="15.95" hidden="1" customHeight="1">
      <c r="A119" s="611"/>
      <c r="B119" s="1203"/>
      <c r="C119" s="1204"/>
      <c r="D119" s="1205"/>
      <c r="E119" s="1206"/>
      <c r="F119" s="660" t="s">
        <v>1439</v>
      </c>
      <c r="G119" s="661" t="str">
        <f t="shared" ref="G119:AK119" si="372">IF(G118&lt;&gt;"",VLOOKUP(G118,$AC$197:$AL$221,9,FALSE),"")</f>
        <v/>
      </c>
      <c r="H119" s="662" t="str">
        <f t="shared" si="372"/>
        <v/>
      </c>
      <c r="I119" s="662" t="str">
        <f t="shared" si="372"/>
        <v/>
      </c>
      <c r="J119" s="662" t="str">
        <f t="shared" si="372"/>
        <v/>
      </c>
      <c r="K119" s="662" t="str">
        <f t="shared" si="372"/>
        <v/>
      </c>
      <c r="L119" s="662" t="str">
        <f t="shared" si="372"/>
        <v/>
      </c>
      <c r="M119" s="663" t="str">
        <f t="shared" si="372"/>
        <v/>
      </c>
      <c r="N119" s="661" t="str">
        <f t="shared" si="372"/>
        <v/>
      </c>
      <c r="O119" s="662" t="str">
        <f t="shared" si="372"/>
        <v/>
      </c>
      <c r="P119" s="662" t="str">
        <f t="shared" si="372"/>
        <v/>
      </c>
      <c r="Q119" s="662" t="str">
        <f t="shared" si="372"/>
        <v/>
      </c>
      <c r="R119" s="662" t="str">
        <f t="shared" si="372"/>
        <v/>
      </c>
      <c r="S119" s="662" t="str">
        <f t="shared" si="372"/>
        <v/>
      </c>
      <c r="T119" s="663" t="str">
        <f t="shared" si="372"/>
        <v/>
      </c>
      <c r="U119" s="661" t="str">
        <f t="shared" si="372"/>
        <v/>
      </c>
      <c r="V119" s="662" t="str">
        <f t="shared" si="372"/>
        <v/>
      </c>
      <c r="W119" s="662" t="str">
        <f t="shared" si="372"/>
        <v/>
      </c>
      <c r="X119" s="662" t="str">
        <f t="shared" si="372"/>
        <v/>
      </c>
      <c r="Y119" s="662" t="str">
        <f t="shared" si="372"/>
        <v/>
      </c>
      <c r="Z119" s="662" t="str">
        <f t="shared" si="372"/>
        <v/>
      </c>
      <c r="AA119" s="663" t="str">
        <f t="shared" si="372"/>
        <v/>
      </c>
      <c r="AB119" s="661" t="str">
        <f t="shared" si="372"/>
        <v/>
      </c>
      <c r="AC119" s="662" t="str">
        <f t="shared" si="372"/>
        <v/>
      </c>
      <c r="AD119" s="662" t="str">
        <f t="shared" si="372"/>
        <v/>
      </c>
      <c r="AE119" s="662" t="str">
        <f t="shared" si="372"/>
        <v/>
      </c>
      <c r="AF119" s="662" t="str">
        <f t="shared" si="372"/>
        <v/>
      </c>
      <c r="AG119" s="662" t="str">
        <f t="shared" si="372"/>
        <v/>
      </c>
      <c r="AH119" s="663" t="str">
        <f t="shared" si="372"/>
        <v/>
      </c>
      <c r="AI119" s="664" t="str">
        <f t="shared" si="372"/>
        <v/>
      </c>
      <c r="AJ119" s="662" t="str">
        <f t="shared" si="372"/>
        <v/>
      </c>
      <c r="AK119" s="662" t="str">
        <f t="shared" si="372"/>
        <v/>
      </c>
      <c r="AL119" s="665">
        <f t="shared" ref="AL119" si="373">SUM(G119:AH119)</f>
        <v>0</v>
      </c>
      <c r="AM119" s="666">
        <f t="shared" ref="AM119" si="374">AL119/4</f>
        <v>0</v>
      </c>
      <c r="AN119" s="667" t="str">
        <f t="shared" ref="AN119:AO119" si="375">IF(C118="","",C118)</f>
        <v/>
      </c>
      <c r="AO119" s="668" t="str">
        <f t="shared" si="375"/>
        <v/>
      </c>
      <c r="AP119" s="669" t="str">
        <f>IF(D118&lt;&gt;"",VLOOKUP(D118,$AU$2:$AV$6,2,FALSE),"")</f>
        <v/>
      </c>
      <c r="AQ119" s="666">
        <f t="shared" ref="AQ119" si="376">ROUNDDOWN(AL119/$AL$6,2)</f>
        <v>0</v>
      </c>
      <c r="AR119" s="666">
        <f t="shared" ref="AR119" si="377">IF(AP119=1,"",AQ119)</f>
        <v>0</v>
      </c>
    </row>
    <row r="120" spans="1:44" ht="15.95" hidden="1" customHeight="1">
      <c r="A120" s="611"/>
      <c r="B120" s="1203" t="s">
        <v>1495</v>
      </c>
      <c r="C120" s="1189"/>
      <c r="D120" s="1191"/>
      <c r="E120" s="1193"/>
      <c r="F120" s="652" t="s">
        <v>1436</v>
      </c>
      <c r="G120" s="653"/>
      <c r="H120" s="654"/>
      <c r="I120" s="431"/>
      <c r="J120" s="431"/>
      <c r="K120" s="431"/>
      <c r="L120" s="431"/>
      <c r="M120" s="655"/>
      <c r="N120" s="653"/>
      <c r="O120" s="654"/>
      <c r="P120" s="431"/>
      <c r="Q120" s="431"/>
      <c r="R120" s="431"/>
      <c r="S120" s="431"/>
      <c r="T120" s="655"/>
      <c r="U120" s="653"/>
      <c r="V120" s="654"/>
      <c r="W120" s="431"/>
      <c r="X120" s="431"/>
      <c r="Y120" s="431"/>
      <c r="Z120" s="431"/>
      <c r="AA120" s="655"/>
      <c r="AB120" s="653"/>
      <c r="AC120" s="654"/>
      <c r="AD120" s="431"/>
      <c r="AE120" s="431"/>
      <c r="AF120" s="431"/>
      <c r="AG120" s="431"/>
      <c r="AH120" s="655"/>
      <c r="AI120" s="670"/>
      <c r="AJ120" s="654"/>
      <c r="AK120" s="654"/>
      <c r="AL120" s="657">
        <f t="shared" ref="AL120" si="378">SUM(G121:AK121)</f>
        <v>0</v>
      </c>
      <c r="AM120" s="658"/>
      <c r="AN120" s="607"/>
      <c r="AO120" s="608"/>
      <c r="AP120" s="658"/>
      <c r="AQ120" s="659"/>
      <c r="AR120" s="659"/>
    </row>
    <row r="121" spans="1:44" ht="15.95" hidden="1" customHeight="1">
      <c r="A121" s="611"/>
      <c r="B121" s="1203"/>
      <c r="C121" s="1204"/>
      <c r="D121" s="1205"/>
      <c r="E121" s="1206"/>
      <c r="F121" s="660" t="s">
        <v>1439</v>
      </c>
      <c r="G121" s="661" t="str">
        <f t="shared" ref="G121:AK121" si="379">IF(G120&lt;&gt;"",VLOOKUP(G120,$AC$197:$AL$221,9,FALSE),"")</f>
        <v/>
      </c>
      <c r="H121" s="662" t="str">
        <f t="shared" si="379"/>
        <v/>
      </c>
      <c r="I121" s="662" t="str">
        <f t="shared" si="379"/>
        <v/>
      </c>
      <c r="J121" s="662" t="str">
        <f t="shared" si="379"/>
        <v/>
      </c>
      <c r="K121" s="662" t="str">
        <f t="shared" si="379"/>
        <v/>
      </c>
      <c r="L121" s="662" t="str">
        <f t="shared" si="379"/>
        <v/>
      </c>
      <c r="M121" s="663" t="str">
        <f t="shared" si="379"/>
        <v/>
      </c>
      <c r="N121" s="661" t="str">
        <f t="shared" si="379"/>
        <v/>
      </c>
      <c r="O121" s="662" t="str">
        <f t="shared" si="379"/>
        <v/>
      </c>
      <c r="P121" s="662" t="str">
        <f t="shared" si="379"/>
        <v/>
      </c>
      <c r="Q121" s="662" t="str">
        <f t="shared" si="379"/>
        <v/>
      </c>
      <c r="R121" s="662" t="str">
        <f t="shared" si="379"/>
        <v/>
      </c>
      <c r="S121" s="662" t="str">
        <f t="shared" si="379"/>
        <v/>
      </c>
      <c r="T121" s="663" t="str">
        <f t="shared" si="379"/>
        <v/>
      </c>
      <c r="U121" s="661" t="str">
        <f t="shared" si="379"/>
        <v/>
      </c>
      <c r="V121" s="662" t="str">
        <f t="shared" si="379"/>
        <v/>
      </c>
      <c r="W121" s="662" t="str">
        <f t="shared" si="379"/>
        <v/>
      </c>
      <c r="X121" s="662" t="str">
        <f t="shared" si="379"/>
        <v/>
      </c>
      <c r="Y121" s="662" t="str">
        <f t="shared" si="379"/>
        <v/>
      </c>
      <c r="Z121" s="662" t="str">
        <f t="shared" si="379"/>
        <v/>
      </c>
      <c r="AA121" s="663" t="str">
        <f t="shared" si="379"/>
        <v/>
      </c>
      <c r="AB121" s="661" t="str">
        <f t="shared" si="379"/>
        <v/>
      </c>
      <c r="AC121" s="662" t="str">
        <f t="shared" si="379"/>
        <v/>
      </c>
      <c r="AD121" s="662" t="str">
        <f t="shared" si="379"/>
        <v/>
      </c>
      <c r="AE121" s="662" t="str">
        <f t="shared" si="379"/>
        <v/>
      </c>
      <c r="AF121" s="662" t="str">
        <f t="shared" si="379"/>
        <v/>
      </c>
      <c r="AG121" s="662" t="str">
        <f t="shared" si="379"/>
        <v/>
      </c>
      <c r="AH121" s="663" t="str">
        <f t="shared" si="379"/>
        <v/>
      </c>
      <c r="AI121" s="664" t="str">
        <f t="shared" si="379"/>
        <v/>
      </c>
      <c r="AJ121" s="662" t="str">
        <f t="shared" si="379"/>
        <v/>
      </c>
      <c r="AK121" s="662" t="str">
        <f t="shared" si="379"/>
        <v/>
      </c>
      <c r="AL121" s="665">
        <f t="shared" ref="AL121" si="380">SUM(G121:AH121)</f>
        <v>0</v>
      </c>
      <c r="AM121" s="666">
        <f t="shared" ref="AM121" si="381">AL121/4</f>
        <v>0</v>
      </c>
      <c r="AN121" s="667" t="str">
        <f t="shared" ref="AN121:AO121" si="382">IF(C120="","",C120)</f>
        <v/>
      </c>
      <c r="AO121" s="668" t="str">
        <f t="shared" si="382"/>
        <v/>
      </c>
      <c r="AP121" s="669" t="str">
        <f>IF(D120&lt;&gt;"",VLOOKUP(D120,$AU$2:$AV$6,2,FALSE),"")</f>
        <v/>
      </c>
      <c r="AQ121" s="666">
        <f t="shared" ref="AQ121" si="383">ROUNDDOWN(AL121/$AL$6,2)</f>
        <v>0</v>
      </c>
      <c r="AR121" s="666">
        <f t="shared" ref="AR121" si="384">IF(AP121=1,"",AQ121)</f>
        <v>0</v>
      </c>
    </row>
    <row r="122" spans="1:44" ht="15.95" hidden="1" customHeight="1">
      <c r="A122" s="611"/>
      <c r="B122" s="1203" t="s">
        <v>1496</v>
      </c>
      <c r="C122" s="1189"/>
      <c r="D122" s="1191"/>
      <c r="E122" s="1193"/>
      <c r="F122" s="652" t="s">
        <v>1436</v>
      </c>
      <c r="G122" s="653"/>
      <c r="H122" s="654"/>
      <c r="I122" s="431"/>
      <c r="J122" s="431"/>
      <c r="K122" s="431"/>
      <c r="L122" s="431"/>
      <c r="M122" s="655"/>
      <c r="N122" s="653"/>
      <c r="O122" s="654"/>
      <c r="P122" s="431"/>
      <c r="Q122" s="431"/>
      <c r="R122" s="431"/>
      <c r="S122" s="431"/>
      <c r="T122" s="655"/>
      <c r="U122" s="653"/>
      <c r="V122" s="654"/>
      <c r="W122" s="431"/>
      <c r="X122" s="431"/>
      <c r="Y122" s="431"/>
      <c r="Z122" s="431"/>
      <c r="AA122" s="655"/>
      <c r="AB122" s="653"/>
      <c r="AC122" s="654"/>
      <c r="AD122" s="431"/>
      <c r="AE122" s="431"/>
      <c r="AF122" s="431"/>
      <c r="AG122" s="431"/>
      <c r="AH122" s="655"/>
      <c r="AI122" s="670"/>
      <c r="AJ122" s="654"/>
      <c r="AK122" s="654"/>
      <c r="AL122" s="657">
        <f t="shared" ref="AL122" si="385">SUM(G123:AK123)</f>
        <v>0</v>
      </c>
      <c r="AM122" s="658"/>
      <c r="AN122" s="607"/>
      <c r="AO122" s="608"/>
      <c r="AP122" s="658"/>
      <c r="AQ122" s="659"/>
      <c r="AR122" s="659"/>
    </row>
    <row r="123" spans="1:44" ht="15.95" hidden="1" customHeight="1">
      <c r="A123" s="611"/>
      <c r="B123" s="1203"/>
      <c r="C123" s="1204"/>
      <c r="D123" s="1205"/>
      <c r="E123" s="1206"/>
      <c r="F123" s="660" t="s">
        <v>1439</v>
      </c>
      <c r="G123" s="661" t="str">
        <f t="shared" ref="G123:AK123" si="386">IF(G122&lt;&gt;"",VLOOKUP(G122,$AC$197:$AL$221,9,FALSE),"")</f>
        <v/>
      </c>
      <c r="H123" s="662" t="str">
        <f t="shared" si="386"/>
        <v/>
      </c>
      <c r="I123" s="662" t="str">
        <f t="shared" si="386"/>
        <v/>
      </c>
      <c r="J123" s="662" t="str">
        <f t="shared" si="386"/>
        <v/>
      </c>
      <c r="K123" s="662" t="str">
        <f t="shared" si="386"/>
        <v/>
      </c>
      <c r="L123" s="662" t="str">
        <f t="shared" si="386"/>
        <v/>
      </c>
      <c r="M123" s="663" t="str">
        <f t="shared" si="386"/>
        <v/>
      </c>
      <c r="N123" s="661" t="str">
        <f t="shared" si="386"/>
        <v/>
      </c>
      <c r="O123" s="662" t="str">
        <f t="shared" si="386"/>
        <v/>
      </c>
      <c r="P123" s="662" t="str">
        <f t="shared" si="386"/>
        <v/>
      </c>
      <c r="Q123" s="662" t="str">
        <f t="shared" si="386"/>
        <v/>
      </c>
      <c r="R123" s="662" t="str">
        <f t="shared" si="386"/>
        <v/>
      </c>
      <c r="S123" s="662" t="str">
        <f t="shared" si="386"/>
        <v/>
      </c>
      <c r="T123" s="663" t="str">
        <f t="shared" si="386"/>
        <v/>
      </c>
      <c r="U123" s="661" t="str">
        <f t="shared" si="386"/>
        <v/>
      </c>
      <c r="V123" s="662" t="str">
        <f t="shared" si="386"/>
        <v/>
      </c>
      <c r="W123" s="662" t="str">
        <f t="shared" si="386"/>
        <v/>
      </c>
      <c r="X123" s="662" t="str">
        <f t="shared" si="386"/>
        <v/>
      </c>
      <c r="Y123" s="662" t="str">
        <f t="shared" si="386"/>
        <v/>
      </c>
      <c r="Z123" s="662" t="str">
        <f t="shared" si="386"/>
        <v/>
      </c>
      <c r="AA123" s="663" t="str">
        <f t="shared" si="386"/>
        <v/>
      </c>
      <c r="AB123" s="661" t="str">
        <f t="shared" si="386"/>
        <v/>
      </c>
      <c r="AC123" s="662" t="str">
        <f t="shared" si="386"/>
        <v/>
      </c>
      <c r="AD123" s="662" t="str">
        <f t="shared" si="386"/>
        <v/>
      </c>
      <c r="AE123" s="662" t="str">
        <f t="shared" si="386"/>
        <v/>
      </c>
      <c r="AF123" s="662" t="str">
        <f t="shared" si="386"/>
        <v/>
      </c>
      <c r="AG123" s="662" t="str">
        <f t="shared" si="386"/>
        <v/>
      </c>
      <c r="AH123" s="663" t="str">
        <f t="shared" si="386"/>
        <v/>
      </c>
      <c r="AI123" s="664" t="str">
        <f t="shared" si="386"/>
        <v/>
      </c>
      <c r="AJ123" s="662" t="str">
        <f t="shared" si="386"/>
        <v/>
      </c>
      <c r="AK123" s="662" t="str">
        <f t="shared" si="386"/>
        <v/>
      </c>
      <c r="AL123" s="665">
        <f t="shared" ref="AL123" si="387">SUM(G123:AH123)</f>
        <v>0</v>
      </c>
      <c r="AM123" s="666">
        <f t="shared" ref="AM123" si="388">AL123/4</f>
        <v>0</v>
      </c>
      <c r="AN123" s="667" t="str">
        <f t="shared" ref="AN123:AO123" si="389">IF(C122="","",C122)</f>
        <v/>
      </c>
      <c r="AO123" s="668" t="str">
        <f t="shared" si="389"/>
        <v/>
      </c>
      <c r="AP123" s="669" t="str">
        <f>IF(D122&lt;&gt;"",VLOOKUP(D122,$AU$2:$AV$6,2,FALSE),"")</f>
        <v/>
      </c>
      <c r="AQ123" s="666">
        <f t="shared" ref="AQ123" si="390">ROUNDDOWN(AL123/$AL$6,2)</f>
        <v>0</v>
      </c>
      <c r="AR123" s="666">
        <f t="shared" ref="AR123" si="391">IF(AP123=1,"",AQ123)</f>
        <v>0</v>
      </c>
    </row>
    <row r="124" spans="1:44" ht="15.95" hidden="1" customHeight="1">
      <c r="A124" s="611"/>
      <c r="B124" s="1203" t="s">
        <v>1497</v>
      </c>
      <c r="C124" s="1189"/>
      <c r="D124" s="1191"/>
      <c r="E124" s="1193"/>
      <c r="F124" s="652" t="s">
        <v>1436</v>
      </c>
      <c r="G124" s="653"/>
      <c r="H124" s="654"/>
      <c r="I124" s="431"/>
      <c r="J124" s="431"/>
      <c r="K124" s="431"/>
      <c r="L124" s="431"/>
      <c r="M124" s="655"/>
      <c r="N124" s="653"/>
      <c r="O124" s="654"/>
      <c r="P124" s="431"/>
      <c r="Q124" s="431"/>
      <c r="R124" s="431"/>
      <c r="S124" s="431"/>
      <c r="T124" s="655"/>
      <c r="U124" s="653"/>
      <c r="V124" s="654"/>
      <c r="W124" s="431"/>
      <c r="X124" s="431"/>
      <c r="Y124" s="431"/>
      <c r="Z124" s="431"/>
      <c r="AA124" s="655"/>
      <c r="AB124" s="653"/>
      <c r="AC124" s="654"/>
      <c r="AD124" s="431"/>
      <c r="AE124" s="431"/>
      <c r="AF124" s="431"/>
      <c r="AG124" s="431"/>
      <c r="AH124" s="655"/>
      <c r="AI124" s="670"/>
      <c r="AJ124" s="654"/>
      <c r="AK124" s="654"/>
      <c r="AL124" s="657">
        <f t="shared" ref="AL124" si="392">SUM(G125:AK125)</f>
        <v>0</v>
      </c>
      <c r="AM124" s="658"/>
      <c r="AN124" s="607"/>
      <c r="AO124" s="608"/>
      <c r="AP124" s="658"/>
      <c r="AQ124" s="659"/>
      <c r="AR124" s="659"/>
    </row>
    <row r="125" spans="1:44" ht="15.95" hidden="1" customHeight="1">
      <c r="A125" s="611"/>
      <c r="B125" s="1203"/>
      <c r="C125" s="1204"/>
      <c r="D125" s="1205"/>
      <c r="E125" s="1206"/>
      <c r="F125" s="660" t="s">
        <v>1439</v>
      </c>
      <c r="G125" s="661" t="str">
        <f t="shared" ref="G125:AK125" si="393">IF(G124&lt;&gt;"",VLOOKUP(G124,$AC$197:$AL$221,9,FALSE),"")</f>
        <v/>
      </c>
      <c r="H125" s="662" t="str">
        <f t="shared" si="393"/>
        <v/>
      </c>
      <c r="I125" s="662" t="str">
        <f t="shared" si="393"/>
        <v/>
      </c>
      <c r="J125" s="662" t="str">
        <f t="shared" si="393"/>
        <v/>
      </c>
      <c r="K125" s="662" t="str">
        <f t="shared" si="393"/>
        <v/>
      </c>
      <c r="L125" s="662" t="str">
        <f t="shared" si="393"/>
        <v/>
      </c>
      <c r="M125" s="663" t="str">
        <f t="shared" si="393"/>
        <v/>
      </c>
      <c r="N125" s="661" t="str">
        <f t="shared" si="393"/>
        <v/>
      </c>
      <c r="O125" s="662" t="str">
        <f t="shared" si="393"/>
        <v/>
      </c>
      <c r="P125" s="662" t="str">
        <f t="shared" si="393"/>
        <v/>
      </c>
      <c r="Q125" s="662" t="str">
        <f t="shared" si="393"/>
        <v/>
      </c>
      <c r="R125" s="662" t="str">
        <f t="shared" si="393"/>
        <v/>
      </c>
      <c r="S125" s="662" t="str">
        <f t="shared" si="393"/>
        <v/>
      </c>
      <c r="T125" s="663" t="str">
        <f t="shared" si="393"/>
        <v/>
      </c>
      <c r="U125" s="661" t="str">
        <f t="shared" si="393"/>
        <v/>
      </c>
      <c r="V125" s="662" t="str">
        <f t="shared" si="393"/>
        <v/>
      </c>
      <c r="W125" s="662" t="str">
        <f t="shared" si="393"/>
        <v/>
      </c>
      <c r="X125" s="662" t="str">
        <f t="shared" si="393"/>
        <v/>
      </c>
      <c r="Y125" s="662" t="str">
        <f t="shared" si="393"/>
        <v/>
      </c>
      <c r="Z125" s="662" t="str">
        <f t="shared" si="393"/>
        <v/>
      </c>
      <c r="AA125" s="663" t="str">
        <f t="shared" si="393"/>
        <v/>
      </c>
      <c r="AB125" s="661" t="str">
        <f t="shared" si="393"/>
        <v/>
      </c>
      <c r="AC125" s="662" t="str">
        <f t="shared" si="393"/>
        <v/>
      </c>
      <c r="AD125" s="662" t="str">
        <f t="shared" si="393"/>
        <v/>
      </c>
      <c r="AE125" s="662" t="str">
        <f t="shared" si="393"/>
        <v/>
      </c>
      <c r="AF125" s="662" t="str">
        <f t="shared" si="393"/>
        <v/>
      </c>
      <c r="AG125" s="662" t="str">
        <f t="shared" si="393"/>
        <v/>
      </c>
      <c r="AH125" s="663" t="str">
        <f t="shared" si="393"/>
        <v/>
      </c>
      <c r="AI125" s="664" t="str">
        <f t="shared" si="393"/>
        <v/>
      </c>
      <c r="AJ125" s="662" t="str">
        <f t="shared" si="393"/>
        <v/>
      </c>
      <c r="AK125" s="662" t="str">
        <f t="shared" si="393"/>
        <v/>
      </c>
      <c r="AL125" s="665">
        <f t="shared" ref="AL125" si="394">SUM(G125:AH125)</f>
        <v>0</v>
      </c>
      <c r="AM125" s="666">
        <f t="shared" ref="AM125" si="395">AL125/4</f>
        <v>0</v>
      </c>
      <c r="AN125" s="667" t="str">
        <f t="shared" ref="AN125:AO125" si="396">IF(C124="","",C124)</f>
        <v/>
      </c>
      <c r="AO125" s="668" t="str">
        <f t="shared" si="396"/>
        <v/>
      </c>
      <c r="AP125" s="669" t="str">
        <f>IF(D124&lt;&gt;"",VLOOKUP(D124,$AU$2:$AV$6,2,FALSE),"")</f>
        <v/>
      </c>
      <c r="AQ125" s="666">
        <f t="shared" ref="AQ125" si="397">ROUNDDOWN(AL125/$AL$6,2)</f>
        <v>0</v>
      </c>
      <c r="AR125" s="666">
        <f t="shared" ref="AR125" si="398">IF(AP125=1,"",AQ125)</f>
        <v>0</v>
      </c>
    </row>
    <row r="126" spans="1:44" ht="15.95" hidden="1" customHeight="1">
      <c r="A126" s="611"/>
      <c r="B126" s="1203" t="s">
        <v>1498</v>
      </c>
      <c r="C126" s="1189"/>
      <c r="D126" s="1191"/>
      <c r="E126" s="1193"/>
      <c r="F126" s="652" t="s">
        <v>1436</v>
      </c>
      <c r="G126" s="653"/>
      <c r="H126" s="654"/>
      <c r="I126" s="431"/>
      <c r="J126" s="431"/>
      <c r="K126" s="431"/>
      <c r="L126" s="431"/>
      <c r="M126" s="655"/>
      <c r="N126" s="653"/>
      <c r="O126" s="654"/>
      <c r="P126" s="431"/>
      <c r="Q126" s="431"/>
      <c r="R126" s="431"/>
      <c r="S126" s="431"/>
      <c r="T126" s="655"/>
      <c r="U126" s="653"/>
      <c r="V126" s="654"/>
      <c r="W126" s="431"/>
      <c r="X126" s="431"/>
      <c r="Y126" s="431"/>
      <c r="Z126" s="431"/>
      <c r="AA126" s="655"/>
      <c r="AB126" s="653"/>
      <c r="AC126" s="654"/>
      <c r="AD126" s="431"/>
      <c r="AE126" s="431"/>
      <c r="AF126" s="431"/>
      <c r="AG126" s="431"/>
      <c r="AH126" s="655"/>
      <c r="AI126" s="670"/>
      <c r="AJ126" s="654"/>
      <c r="AK126" s="654"/>
      <c r="AL126" s="657">
        <f t="shared" ref="AL126" si="399">SUM(G127:AK127)</f>
        <v>0</v>
      </c>
      <c r="AM126" s="658"/>
      <c r="AN126" s="607"/>
      <c r="AO126" s="608"/>
      <c r="AP126" s="658"/>
      <c r="AQ126" s="659"/>
      <c r="AR126" s="659"/>
    </row>
    <row r="127" spans="1:44" ht="15.95" hidden="1" customHeight="1">
      <c r="A127" s="611"/>
      <c r="B127" s="1203"/>
      <c r="C127" s="1204"/>
      <c r="D127" s="1205"/>
      <c r="E127" s="1206"/>
      <c r="F127" s="660" t="s">
        <v>1439</v>
      </c>
      <c r="G127" s="661" t="str">
        <f t="shared" ref="G127:AK127" si="400">IF(G126&lt;&gt;"",VLOOKUP(G126,$AC$197:$AL$221,9,FALSE),"")</f>
        <v/>
      </c>
      <c r="H127" s="662" t="str">
        <f t="shared" si="400"/>
        <v/>
      </c>
      <c r="I127" s="662" t="str">
        <f t="shared" si="400"/>
        <v/>
      </c>
      <c r="J127" s="662" t="str">
        <f t="shared" si="400"/>
        <v/>
      </c>
      <c r="K127" s="662" t="str">
        <f t="shared" si="400"/>
        <v/>
      </c>
      <c r="L127" s="662" t="str">
        <f t="shared" si="400"/>
        <v/>
      </c>
      <c r="M127" s="663" t="str">
        <f t="shared" si="400"/>
        <v/>
      </c>
      <c r="N127" s="661" t="str">
        <f t="shared" si="400"/>
        <v/>
      </c>
      <c r="O127" s="662" t="str">
        <f t="shared" si="400"/>
        <v/>
      </c>
      <c r="P127" s="662" t="str">
        <f t="shared" si="400"/>
        <v/>
      </c>
      <c r="Q127" s="662" t="str">
        <f t="shared" si="400"/>
        <v/>
      </c>
      <c r="R127" s="662" t="str">
        <f t="shared" si="400"/>
        <v/>
      </c>
      <c r="S127" s="662" t="str">
        <f t="shared" si="400"/>
        <v/>
      </c>
      <c r="T127" s="663" t="str">
        <f t="shared" si="400"/>
        <v/>
      </c>
      <c r="U127" s="661" t="str">
        <f t="shared" si="400"/>
        <v/>
      </c>
      <c r="V127" s="662" t="str">
        <f t="shared" si="400"/>
        <v/>
      </c>
      <c r="W127" s="662" t="str">
        <f t="shared" si="400"/>
        <v/>
      </c>
      <c r="X127" s="662" t="str">
        <f t="shared" si="400"/>
        <v/>
      </c>
      <c r="Y127" s="662" t="str">
        <f t="shared" si="400"/>
        <v/>
      </c>
      <c r="Z127" s="662" t="str">
        <f t="shared" si="400"/>
        <v/>
      </c>
      <c r="AA127" s="663" t="str">
        <f t="shared" si="400"/>
        <v/>
      </c>
      <c r="AB127" s="661" t="str">
        <f t="shared" si="400"/>
        <v/>
      </c>
      <c r="AC127" s="662" t="str">
        <f t="shared" si="400"/>
        <v/>
      </c>
      <c r="AD127" s="662" t="str">
        <f t="shared" si="400"/>
        <v/>
      </c>
      <c r="AE127" s="662" t="str">
        <f t="shared" si="400"/>
        <v/>
      </c>
      <c r="AF127" s="662" t="str">
        <f t="shared" si="400"/>
        <v/>
      </c>
      <c r="AG127" s="662" t="str">
        <f t="shared" si="400"/>
        <v/>
      </c>
      <c r="AH127" s="663" t="str">
        <f t="shared" si="400"/>
        <v/>
      </c>
      <c r="AI127" s="664" t="str">
        <f t="shared" si="400"/>
        <v/>
      </c>
      <c r="AJ127" s="662" t="str">
        <f t="shared" si="400"/>
        <v/>
      </c>
      <c r="AK127" s="662" t="str">
        <f t="shared" si="400"/>
        <v/>
      </c>
      <c r="AL127" s="665">
        <f t="shared" ref="AL127" si="401">SUM(G127:AH127)</f>
        <v>0</v>
      </c>
      <c r="AM127" s="666">
        <f t="shared" ref="AM127" si="402">AL127/4</f>
        <v>0</v>
      </c>
      <c r="AN127" s="667" t="str">
        <f t="shared" ref="AN127:AO127" si="403">IF(C126="","",C126)</f>
        <v/>
      </c>
      <c r="AO127" s="668" t="str">
        <f t="shared" si="403"/>
        <v/>
      </c>
      <c r="AP127" s="669" t="str">
        <f>IF(D126&lt;&gt;"",VLOOKUP(D126,$AU$2:$AV$6,2,FALSE),"")</f>
        <v/>
      </c>
      <c r="AQ127" s="666">
        <f t="shared" ref="AQ127" si="404">ROUNDDOWN(AL127/$AL$6,2)</f>
        <v>0</v>
      </c>
      <c r="AR127" s="666">
        <f t="shared" ref="AR127" si="405">IF(AP127=1,"",AQ127)</f>
        <v>0</v>
      </c>
    </row>
    <row r="128" spans="1:44" ht="15.95" hidden="1" customHeight="1">
      <c r="A128" s="611"/>
      <c r="B128" s="1203" t="s">
        <v>1499</v>
      </c>
      <c r="C128" s="1189"/>
      <c r="D128" s="1191"/>
      <c r="E128" s="1193"/>
      <c r="F128" s="652" t="s">
        <v>1436</v>
      </c>
      <c r="G128" s="653"/>
      <c r="H128" s="654"/>
      <c r="I128" s="431"/>
      <c r="J128" s="431"/>
      <c r="K128" s="431"/>
      <c r="L128" s="431"/>
      <c r="M128" s="655"/>
      <c r="N128" s="653"/>
      <c r="O128" s="654"/>
      <c r="P128" s="431"/>
      <c r="Q128" s="431"/>
      <c r="R128" s="431"/>
      <c r="S128" s="431"/>
      <c r="T128" s="655"/>
      <c r="U128" s="653"/>
      <c r="V128" s="654"/>
      <c r="W128" s="431"/>
      <c r="X128" s="431"/>
      <c r="Y128" s="431"/>
      <c r="Z128" s="431"/>
      <c r="AA128" s="655"/>
      <c r="AB128" s="653"/>
      <c r="AC128" s="654"/>
      <c r="AD128" s="431"/>
      <c r="AE128" s="431"/>
      <c r="AF128" s="431"/>
      <c r="AG128" s="431"/>
      <c r="AH128" s="655"/>
      <c r="AI128" s="670"/>
      <c r="AJ128" s="654"/>
      <c r="AK128" s="654"/>
      <c r="AL128" s="657">
        <f t="shared" ref="AL128" si="406">SUM(G129:AK129)</f>
        <v>0</v>
      </c>
      <c r="AM128" s="658"/>
      <c r="AN128" s="607"/>
      <c r="AO128" s="608"/>
      <c r="AP128" s="658"/>
      <c r="AQ128" s="659"/>
      <c r="AR128" s="659"/>
    </row>
    <row r="129" spans="1:44" ht="15.95" hidden="1" customHeight="1">
      <c r="A129" s="611"/>
      <c r="B129" s="1203"/>
      <c r="C129" s="1204"/>
      <c r="D129" s="1205"/>
      <c r="E129" s="1206"/>
      <c r="F129" s="660" t="s">
        <v>1439</v>
      </c>
      <c r="G129" s="661" t="str">
        <f t="shared" ref="G129:AK129" si="407">IF(G128&lt;&gt;"",VLOOKUP(G128,$AC$197:$AL$221,9,FALSE),"")</f>
        <v/>
      </c>
      <c r="H129" s="662" t="str">
        <f t="shared" si="407"/>
        <v/>
      </c>
      <c r="I129" s="662" t="str">
        <f t="shared" si="407"/>
        <v/>
      </c>
      <c r="J129" s="662" t="str">
        <f t="shared" si="407"/>
        <v/>
      </c>
      <c r="K129" s="662" t="str">
        <f t="shared" si="407"/>
        <v/>
      </c>
      <c r="L129" s="662" t="str">
        <f t="shared" si="407"/>
        <v/>
      </c>
      <c r="M129" s="663" t="str">
        <f t="shared" si="407"/>
        <v/>
      </c>
      <c r="N129" s="661" t="str">
        <f t="shared" si="407"/>
        <v/>
      </c>
      <c r="O129" s="662" t="str">
        <f t="shared" si="407"/>
        <v/>
      </c>
      <c r="P129" s="662" t="str">
        <f t="shared" si="407"/>
        <v/>
      </c>
      <c r="Q129" s="662" t="str">
        <f t="shared" si="407"/>
        <v/>
      </c>
      <c r="R129" s="662" t="str">
        <f t="shared" si="407"/>
        <v/>
      </c>
      <c r="S129" s="662" t="str">
        <f t="shared" si="407"/>
        <v/>
      </c>
      <c r="T129" s="663" t="str">
        <f t="shared" si="407"/>
        <v/>
      </c>
      <c r="U129" s="661" t="str">
        <f t="shared" si="407"/>
        <v/>
      </c>
      <c r="V129" s="662" t="str">
        <f t="shared" si="407"/>
        <v/>
      </c>
      <c r="W129" s="662" t="str">
        <f t="shared" si="407"/>
        <v/>
      </c>
      <c r="X129" s="662" t="str">
        <f t="shared" si="407"/>
        <v/>
      </c>
      <c r="Y129" s="662" t="str">
        <f t="shared" si="407"/>
        <v/>
      </c>
      <c r="Z129" s="662" t="str">
        <f t="shared" si="407"/>
        <v/>
      </c>
      <c r="AA129" s="663" t="str">
        <f t="shared" si="407"/>
        <v/>
      </c>
      <c r="AB129" s="661" t="str">
        <f t="shared" si="407"/>
        <v/>
      </c>
      <c r="AC129" s="662" t="str">
        <f t="shared" si="407"/>
        <v/>
      </c>
      <c r="AD129" s="662" t="str">
        <f t="shared" si="407"/>
        <v/>
      </c>
      <c r="AE129" s="662" t="str">
        <f t="shared" si="407"/>
        <v/>
      </c>
      <c r="AF129" s="662" t="str">
        <f t="shared" si="407"/>
        <v/>
      </c>
      <c r="AG129" s="662" t="str">
        <f t="shared" si="407"/>
        <v/>
      </c>
      <c r="AH129" s="663" t="str">
        <f t="shared" si="407"/>
        <v/>
      </c>
      <c r="AI129" s="664" t="str">
        <f t="shared" si="407"/>
        <v/>
      </c>
      <c r="AJ129" s="662" t="str">
        <f t="shared" si="407"/>
        <v/>
      </c>
      <c r="AK129" s="662" t="str">
        <f t="shared" si="407"/>
        <v/>
      </c>
      <c r="AL129" s="665">
        <f t="shared" ref="AL129" si="408">SUM(G129:AH129)</f>
        <v>0</v>
      </c>
      <c r="AM129" s="666">
        <f t="shared" ref="AM129" si="409">AL129/4</f>
        <v>0</v>
      </c>
      <c r="AN129" s="667" t="str">
        <f t="shared" ref="AN129:AO129" si="410">IF(C128="","",C128)</f>
        <v/>
      </c>
      <c r="AO129" s="668" t="str">
        <f t="shared" si="410"/>
        <v/>
      </c>
      <c r="AP129" s="669" t="str">
        <f>IF(D128&lt;&gt;"",VLOOKUP(D128,$AU$2:$AV$6,2,FALSE),"")</f>
        <v/>
      </c>
      <c r="AQ129" s="666">
        <f t="shared" ref="AQ129" si="411">ROUNDDOWN(AL129/$AL$6,2)</f>
        <v>0</v>
      </c>
      <c r="AR129" s="666">
        <f t="shared" ref="AR129" si="412">IF(AP129=1,"",AQ129)</f>
        <v>0</v>
      </c>
    </row>
    <row r="130" spans="1:44" ht="15.95" hidden="1" customHeight="1">
      <c r="A130" s="611"/>
      <c r="B130" s="1203" t="s">
        <v>1500</v>
      </c>
      <c r="C130" s="1189"/>
      <c r="D130" s="1191"/>
      <c r="E130" s="1193"/>
      <c r="F130" s="652" t="s">
        <v>1436</v>
      </c>
      <c r="G130" s="653"/>
      <c r="H130" s="654"/>
      <c r="I130" s="431"/>
      <c r="J130" s="431"/>
      <c r="K130" s="431"/>
      <c r="L130" s="431"/>
      <c r="M130" s="655"/>
      <c r="N130" s="653"/>
      <c r="O130" s="654"/>
      <c r="P130" s="431"/>
      <c r="Q130" s="431"/>
      <c r="R130" s="431"/>
      <c r="S130" s="431"/>
      <c r="T130" s="655"/>
      <c r="U130" s="653"/>
      <c r="V130" s="654"/>
      <c r="W130" s="431"/>
      <c r="X130" s="431"/>
      <c r="Y130" s="431"/>
      <c r="Z130" s="431"/>
      <c r="AA130" s="655"/>
      <c r="AB130" s="653"/>
      <c r="AC130" s="654"/>
      <c r="AD130" s="431"/>
      <c r="AE130" s="431"/>
      <c r="AF130" s="431"/>
      <c r="AG130" s="431"/>
      <c r="AH130" s="655"/>
      <c r="AI130" s="670"/>
      <c r="AJ130" s="654"/>
      <c r="AK130" s="654"/>
      <c r="AL130" s="657">
        <f t="shared" ref="AL130" si="413">SUM(G131:AK131)</f>
        <v>0</v>
      </c>
      <c r="AM130" s="658"/>
      <c r="AN130" s="607"/>
      <c r="AO130" s="608"/>
      <c r="AP130" s="658"/>
      <c r="AQ130" s="659"/>
      <c r="AR130" s="659"/>
    </row>
    <row r="131" spans="1:44" ht="15.95" hidden="1" customHeight="1">
      <c r="A131" s="611"/>
      <c r="B131" s="1203"/>
      <c r="C131" s="1204"/>
      <c r="D131" s="1205"/>
      <c r="E131" s="1206"/>
      <c r="F131" s="660" t="s">
        <v>1439</v>
      </c>
      <c r="G131" s="661" t="str">
        <f t="shared" ref="G131:AK131" si="414">IF(G130&lt;&gt;"",VLOOKUP(G130,$AC$197:$AL$221,9,FALSE),"")</f>
        <v/>
      </c>
      <c r="H131" s="662" t="str">
        <f t="shared" si="414"/>
        <v/>
      </c>
      <c r="I131" s="662" t="str">
        <f t="shared" si="414"/>
        <v/>
      </c>
      <c r="J131" s="662" t="str">
        <f t="shared" si="414"/>
        <v/>
      </c>
      <c r="K131" s="662" t="str">
        <f t="shared" si="414"/>
        <v/>
      </c>
      <c r="L131" s="662" t="str">
        <f t="shared" si="414"/>
        <v/>
      </c>
      <c r="M131" s="663" t="str">
        <f t="shared" si="414"/>
        <v/>
      </c>
      <c r="N131" s="661" t="str">
        <f t="shared" si="414"/>
        <v/>
      </c>
      <c r="O131" s="662" t="str">
        <f t="shared" si="414"/>
        <v/>
      </c>
      <c r="P131" s="662" t="str">
        <f t="shared" si="414"/>
        <v/>
      </c>
      <c r="Q131" s="662" t="str">
        <f t="shared" si="414"/>
        <v/>
      </c>
      <c r="R131" s="662" t="str">
        <f t="shared" si="414"/>
        <v/>
      </c>
      <c r="S131" s="662" t="str">
        <f t="shared" si="414"/>
        <v/>
      </c>
      <c r="T131" s="663" t="str">
        <f t="shared" si="414"/>
        <v/>
      </c>
      <c r="U131" s="661" t="str">
        <f t="shared" si="414"/>
        <v/>
      </c>
      <c r="V131" s="662" t="str">
        <f t="shared" si="414"/>
        <v/>
      </c>
      <c r="W131" s="662" t="str">
        <f t="shared" si="414"/>
        <v/>
      </c>
      <c r="X131" s="662" t="str">
        <f t="shared" si="414"/>
        <v/>
      </c>
      <c r="Y131" s="662" t="str">
        <f t="shared" si="414"/>
        <v/>
      </c>
      <c r="Z131" s="662" t="str">
        <f t="shared" si="414"/>
        <v/>
      </c>
      <c r="AA131" s="663" t="str">
        <f t="shared" si="414"/>
        <v/>
      </c>
      <c r="AB131" s="661" t="str">
        <f t="shared" si="414"/>
        <v/>
      </c>
      <c r="AC131" s="662" t="str">
        <f t="shared" si="414"/>
        <v/>
      </c>
      <c r="AD131" s="662" t="str">
        <f t="shared" si="414"/>
        <v/>
      </c>
      <c r="AE131" s="662" t="str">
        <f t="shared" si="414"/>
        <v/>
      </c>
      <c r="AF131" s="662" t="str">
        <f t="shared" si="414"/>
        <v/>
      </c>
      <c r="AG131" s="662" t="str">
        <f t="shared" si="414"/>
        <v/>
      </c>
      <c r="AH131" s="663" t="str">
        <f t="shared" si="414"/>
        <v/>
      </c>
      <c r="AI131" s="664" t="str">
        <f t="shared" si="414"/>
        <v/>
      </c>
      <c r="AJ131" s="662" t="str">
        <f t="shared" si="414"/>
        <v/>
      </c>
      <c r="AK131" s="662" t="str">
        <f t="shared" si="414"/>
        <v/>
      </c>
      <c r="AL131" s="665">
        <f t="shared" ref="AL131" si="415">SUM(G131:AH131)</f>
        <v>0</v>
      </c>
      <c r="AM131" s="666">
        <f t="shared" ref="AM131" si="416">AL131/4</f>
        <v>0</v>
      </c>
      <c r="AN131" s="667" t="str">
        <f t="shared" ref="AN131:AO131" si="417">IF(C130="","",C130)</f>
        <v/>
      </c>
      <c r="AO131" s="668" t="str">
        <f t="shared" si="417"/>
        <v/>
      </c>
      <c r="AP131" s="669" t="str">
        <f>IF(D130&lt;&gt;"",VLOOKUP(D130,$AU$2:$AV$6,2,FALSE),"")</f>
        <v/>
      </c>
      <c r="AQ131" s="666">
        <f t="shared" ref="AQ131" si="418">ROUNDDOWN(AL131/$AL$6,2)</f>
        <v>0</v>
      </c>
      <c r="AR131" s="666">
        <f t="shared" ref="AR131" si="419">IF(AP131=1,"",AQ131)</f>
        <v>0</v>
      </c>
    </row>
    <row r="132" spans="1:44" ht="15.95" hidden="1" customHeight="1">
      <c r="A132" s="611"/>
      <c r="B132" s="1203" t="s">
        <v>1501</v>
      </c>
      <c r="C132" s="1189"/>
      <c r="D132" s="1191"/>
      <c r="E132" s="1193"/>
      <c r="F132" s="652" t="s">
        <v>1436</v>
      </c>
      <c r="G132" s="653"/>
      <c r="H132" s="654"/>
      <c r="I132" s="431"/>
      <c r="J132" s="431"/>
      <c r="K132" s="431"/>
      <c r="L132" s="431"/>
      <c r="M132" s="655"/>
      <c r="N132" s="653"/>
      <c r="O132" s="654"/>
      <c r="P132" s="431"/>
      <c r="Q132" s="431"/>
      <c r="R132" s="431"/>
      <c r="S132" s="431"/>
      <c r="T132" s="655"/>
      <c r="U132" s="653"/>
      <c r="V132" s="654"/>
      <c r="W132" s="431"/>
      <c r="X132" s="431"/>
      <c r="Y132" s="431"/>
      <c r="Z132" s="431"/>
      <c r="AA132" s="655"/>
      <c r="AB132" s="653"/>
      <c r="AC132" s="654"/>
      <c r="AD132" s="431"/>
      <c r="AE132" s="431"/>
      <c r="AF132" s="431"/>
      <c r="AG132" s="431"/>
      <c r="AH132" s="655"/>
      <c r="AI132" s="670"/>
      <c r="AJ132" s="654"/>
      <c r="AK132" s="654"/>
      <c r="AL132" s="657">
        <f t="shared" ref="AL132" si="420">SUM(G133:AK133)</f>
        <v>0</v>
      </c>
      <c r="AM132" s="658"/>
      <c r="AN132" s="607"/>
      <c r="AO132" s="608"/>
      <c r="AP132" s="658"/>
      <c r="AQ132" s="659"/>
      <c r="AR132" s="659"/>
    </row>
    <row r="133" spans="1:44" ht="15.95" hidden="1" customHeight="1">
      <c r="A133" s="611"/>
      <c r="B133" s="1203"/>
      <c r="C133" s="1204"/>
      <c r="D133" s="1205"/>
      <c r="E133" s="1206"/>
      <c r="F133" s="660" t="s">
        <v>1439</v>
      </c>
      <c r="G133" s="661" t="str">
        <f t="shared" ref="G133:AK133" si="421">IF(G132&lt;&gt;"",VLOOKUP(G132,$AC$197:$AL$221,9,FALSE),"")</f>
        <v/>
      </c>
      <c r="H133" s="662" t="str">
        <f t="shared" si="421"/>
        <v/>
      </c>
      <c r="I133" s="662" t="str">
        <f t="shared" si="421"/>
        <v/>
      </c>
      <c r="J133" s="662" t="str">
        <f t="shared" si="421"/>
        <v/>
      </c>
      <c r="K133" s="662" t="str">
        <f t="shared" si="421"/>
        <v/>
      </c>
      <c r="L133" s="662" t="str">
        <f t="shared" si="421"/>
        <v/>
      </c>
      <c r="M133" s="663" t="str">
        <f t="shared" si="421"/>
        <v/>
      </c>
      <c r="N133" s="661" t="str">
        <f t="shared" si="421"/>
        <v/>
      </c>
      <c r="O133" s="662" t="str">
        <f t="shared" si="421"/>
        <v/>
      </c>
      <c r="P133" s="662" t="str">
        <f t="shared" si="421"/>
        <v/>
      </c>
      <c r="Q133" s="662" t="str">
        <f t="shared" si="421"/>
        <v/>
      </c>
      <c r="R133" s="662" t="str">
        <f t="shared" si="421"/>
        <v/>
      </c>
      <c r="S133" s="662" t="str">
        <f t="shared" si="421"/>
        <v/>
      </c>
      <c r="T133" s="663" t="str">
        <f t="shared" si="421"/>
        <v/>
      </c>
      <c r="U133" s="661" t="str">
        <f t="shared" si="421"/>
        <v/>
      </c>
      <c r="V133" s="662" t="str">
        <f t="shared" si="421"/>
        <v/>
      </c>
      <c r="W133" s="662" t="str">
        <f t="shared" si="421"/>
        <v/>
      </c>
      <c r="X133" s="662" t="str">
        <f t="shared" si="421"/>
        <v/>
      </c>
      <c r="Y133" s="662" t="str">
        <f t="shared" si="421"/>
        <v/>
      </c>
      <c r="Z133" s="662" t="str">
        <f t="shared" si="421"/>
        <v/>
      </c>
      <c r="AA133" s="663" t="str">
        <f t="shared" si="421"/>
        <v/>
      </c>
      <c r="AB133" s="661" t="str">
        <f t="shared" si="421"/>
        <v/>
      </c>
      <c r="AC133" s="662" t="str">
        <f t="shared" si="421"/>
        <v/>
      </c>
      <c r="AD133" s="662" t="str">
        <f t="shared" si="421"/>
        <v/>
      </c>
      <c r="AE133" s="662" t="str">
        <f t="shared" si="421"/>
        <v/>
      </c>
      <c r="AF133" s="662" t="str">
        <f t="shared" si="421"/>
        <v/>
      </c>
      <c r="AG133" s="662" t="str">
        <f t="shared" si="421"/>
        <v/>
      </c>
      <c r="AH133" s="663" t="str">
        <f t="shared" si="421"/>
        <v/>
      </c>
      <c r="AI133" s="664" t="str">
        <f t="shared" si="421"/>
        <v/>
      </c>
      <c r="AJ133" s="662" t="str">
        <f t="shared" si="421"/>
        <v/>
      </c>
      <c r="AK133" s="662" t="str">
        <f t="shared" si="421"/>
        <v/>
      </c>
      <c r="AL133" s="665">
        <f t="shared" ref="AL133" si="422">SUM(G133:AH133)</f>
        <v>0</v>
      </c>
      <c r="AM133" s="666">
        <f t="shared" ref="AM133" si="423">AL133/4</f>
        <v>0</v>
      </c>
      <c r="AN133" s="667" t="str">
        <f t="shared" ref="AN133:AO133" si="424">IF(C132="","",C132)</f>
        <v/>
      </c>
      <c r="AO133" s="668" t="str">
        <f t="shared" si="424"/>
        <v/>
      </c>
      <c r="AP133" s="669" t="str">
        <f>IF(D132&lt;&gt;"",VLOOKUP(D132,$AU$2:$AV$6,2,FALSE),"")</f>
        <v/>
      </c>
      <c r="AQ133" s="666">
        <f t="shared" ref="AQ133" si="425">ROUNDDOWN(AL133/$AL$6,2)</f>
        <v>0</v>
      </c>
      <c r="AR133" s="666">
        <f t="shared" ref="AR133" si="426">IF(AP133=1,"",AQ133)</f>
        <v>0</v>
      </c>
    </row>
    <row r="134" spans="1:44" ht="15.95" hidden="1" customHeight="1">
      <c r="A134" s="611"/>
      <c r="B134" s="1203" t="s">
        <v>1502</v>
      </c>
      <c r="C134" s="1189"/>
      <c r="D134" s="1191"/>
      <c r="E134" s="1193"/>
      <c r="F134" s="652" t="s">
        <v>1436</v>
      </c>
      <c r="G134" s="653"/>
      <c r="H134" s="654"/>
      <c r="I134" s="431"/>
      <c r="J134" s="431"/>
      <c r="K134" s="431"/>
      <c r="L134" s="431"/>
      <c r="M134" s="655"/>
      <c r="N134" s="653"/>
      <c r="O134" s="654"/>
      <c r="P134" s="431"/>
      <c r="Q134" s="431"/>
      <c r="R134" s="431"/>
      <c r="S134" s="431"/>
      <c r="T134" s="655"/>
      <c r="U134" s="653"/>
      <c r="V134" s="654"/>
      <c r="W134" s="431"/>
      <c r="X134" s="431"/>
      <c r="Y134" s="431"/>
      <c r="Z134" s="431"/>
      <c r="AA134" s="655"/>
      <c r="AB134" s="653"/>
      <c r="AC134" s="654"/>
      <c r="AD134" s="431"/>
      <c r="AE134" s="431"/>
      <c r="AF134" s="431"/>
      <c r="AG134" s="431"/>
      <c r="AH134" s="655"/>
      <c r="AI134" s="670"/>
      <c r="AJ134" s="654"/>
      <c r="AK134" s="654"/>
      <c r="AL134" s="657">
        <f t="shared" ref="AL134" si="427">SUM(G135:AK135)</f>
        <v>0</v>
      </c>
      <c r="AM134" s="658"/>
      <c r="AN134" s="607"/>
      <c r="AO134" s="608"/>
      <c r="AP134" s="658"/>
      <c r="AQ134" s="659"/>
      <c r="AR134" s="659"/>
    </row>
    <row r="135" spans="1:44" ht="15.95" hidden="1" customHeight="1">
      <c r="A135" s="611"/>
      <c r="B135" s="1203"/>
      <c r="C135" s="1204"/>
      <c r="D135" s="1205"/>
      <c r="E135" s="1206"/>
      <c r="F135" s="660" t="s">
        <v>1439</v>
      </c>
      <c r="G135" s="661" t="str">
        <f t="shared" ref="G135:AK135" si="428">IF(G134&lt;&gt;"",VLOOKUP(G134,$AC$197:$AL$221,9,FALSE),"")</f>
        <v/>
      </c>
      <c r="H135" s="662" t="str">
        <f t="shared" si="428"/>
        <v/>
      </c>
      <c r="I135" s="662" t="str">
        <f t="shared" si="428"/>
        <v/>
      </c>
      <c r="J135" s="662" t="str">
        <f t="shared" si="428"/>
        <v/>
      </c>
      <c r="K135" s="662" t="str">
        <f t="shared" si="428"/>
        <v/>
      </c>
      <c r="L135" s="662" t="str">
        <f t="shared" si="428"/>
        <v/>
      </c>
      <c r="M135" s="663" t="str">
        <f t="shared" si="428"/>
        <v/>
      </c>
      <c r="N135" s="661" t="str">
        <f t="shared" si="428"/>
        <v/>
      </c>
      <c r="O135" s="662" t="str">
        <f t="shared" si="428"/>
        <v/>
      </c>
      <c r="P135" s="662" t="str">
        <f t="shared" si="428"/>
        <v/>
      </c>
      <c r="Q135" s="662" t="str">
        <f t="shared" si="428"/>
        <v/>
      </c>
      <c r="R135" s="662" t="str">
        <f t="shared" si="428"/>
        <v/>
      </c>
      <c r="S135" s="662" t="str">
        <f t="shared" si="428"/>
        <v/>
      </c>
      <c r="T135" s="663" t="str">
        <f t="shared" si="428"/>
        <v/>
      </c>
      <c r="U135" s="661" t="str">
        <f t="shared" si="428"/>
        <v/>
      </c>
      <c r="V135" s="662" t="str">
        <f t="shared" si="428"/>
        <v/>
      </c>
      <c r="W135" s="662" t="str">
        <f t="shared" si="428"/>
        <v/>
      </c>
      <c r="X135" s="662" t="str">
        <f t="shared" si="428"/>
        <v/>
      </c>
      <c r="Y135" s="662" t="str">
        <f t="shared" si="428"/>
        <v/>
      </c>
      <c r="Z135" s="662" t="str">
        <f t="shared" si="428"/>
        <v/>
      </c>
      <c r="AA135" s="663" t="str">
        <f t="shared" si="428"/>
        <v/>
      </c>
      <c r="AB135" s="661" t="str">
        <f t="shared" si="428"/>
        <v/>
      </c>
      <c r="AC135" s="662" t="str">
        <f t="shared" si="428"/>
        <v/>
      </c>
      <c r="AD135" s="662" t="str">
        <f t="shared" si="428"/>
        <v/>
      </c>
      <c r="AE135" s="662" t="str">
        <f t="shared" si="428"/>
        <v/>
      </c>
      <c r="AF135" s="662" t="str">
        <f t="shared" si="428"/>
        <v/>
      </c>
      <c r="AG135" s="662" t="str">
        <f t="shared" si="428"/>
        <v/>
      </c>
      <c r="AH135" s="663" t="str">
        <f t="shared" si="428"/>
        <v/>
      </c>
      <c r="AI135" s="664" t="str">
        <f t="shared" si="428"/>
        <v/>
      </c>
      <c r="AJ135" s="662" t="str">
        <f t="shared" si="428"/>
        <v/>
      </c>
      <c r="AK135" s="662" t="str">
        <f t="shared" si="428"/>
        <v/>
      </c>
      <c r="AL135" s="665">
        <f t="shared" ref="AL135" si="429">SUM(G135:AH135)</f>
        <v>0</v>
      </c>
      <c r="AM135" s="666">
        <f t="shared" ref="AM135" si="430">AL135/4</f>
        <v>0</v>
      </c>
      <c r="AN135" s="667" t="str">
        <f t="shared" ref="AN135:AO135" si="431">IF(C134="","",C134)</f>
        <v/>
      </c>
      <c r="AO135" s="668" t="str">
        <f t="shared" si="431"/>
        <v/>
      </c>
      <c r="AP135" s="669" t="str">
        <f>IF(D134&lt;&gt;"",VLOOKUP(D134,$AU$2:$AV$6,2,FALSE),"")</f>
        <v/>
      </c>
      <c r="AQ135" s="666">
        <f t="shared" ref="AQ135" si="432">ROUNDDOWN(AL135/$AL$6,2)</f>
        <v>0</v>
      </c>
      <c r="AR135" s="666">
        <f t="shared" ref="AR135" si="433">IF(AP135=1,"",AQ135)</f>
        <v>0</v>
      </c>
    </row>
    <row r="136" spans="1:44" ht="15.95" hidden="1" customHeight="1">
      <c r="A136" s="611"/>
      <c r="B136" s="1203" t="s">
        <v>1503</v>
      </c>
      <c r="C136" s="1189"/>
      <c r="D136" s="1191"/>
      <c r="E136" s="1193"/>
      <c r="F136" s="652" t="s">
        <v>1436</v>
      </c>
      <c r="G136" s="653"/>
      <c r="H136" s="654"/>
      <c r="I136" s="431"/>
      <c r="J136" s="431"/>
      <c r="K136" s="431"/>
      <c r="L136" s="431"/>
      <c r="M136" s="655"/>
      <c r="N136" s="653"/>
      <c r="O136" s="654"/>
      <c r="P136" s="431"/>
      <c r="Q136" s="431"/>
      <c r="R136" s="431"/>
      <c r="S136" s="431"/>
      <c r="T136" s="655"/>
      <c r="U136" s="653"/>
      <c r="V136" s="654"/>
      <c r="W136" s="431"/>
      <c r="X136" s="431"/>
      <c r="Y136" s="431"/>
      <c r="Z136" s="431"/>
      <c r="AA136" s="655"/>
      <c r="AB136" s="653"/>
      <c r="AC136" s="654"/>
      <c r="AD136" s="431"/>
      <c r="AE136" s="431"/>
      <c r="AF136" s="431"/>
      <c r="AG136" s="431"/>
      <c r="AH136" s="655"/>
      <c r="AI136" s="670"/>
      <c r="AJ136" s="654"/>
      <c r="AK136" s="654"/>
      <c r="AL136" s="657">
        <f t="shared" ref="AL136" si="434">SUM(G137:AK137)</f>
        <v>0</v>
      </c>
      <c r="AM136" s="658"/>
      <c r="AN136" s="607"/>
      <c r="AO136" s="608"/>
      <c r="AP136" s="658"/>
      <c r="AQ136" s="659"/>
      <c r="AR136" s="659"/>
    </row>
    <row r="137" spans="1:44" ht="15.95" hidden="1" customHeight="1">
      <c r="A137" s="611"/>
      <c r="B137" s="1203"/>
      <c r="C137" s="1204"/>
      <c r="D137" s="1205"/>
      <c r="E137" s="1206"/>
      <c r="F137" s="660" t="s">
        <v>1439</v>
      </c>
      <c r="G137" s="661" t="str">
        <f t="shared" ref="G137:AK137" si="435">IF(G136&lt;&gt;"",VLOOKUP(G136,$AC$197:$AL$221,9,FALSE),"")</f>
        <v/>
      </c>
      <c r="H137" s="662" t="str">
        <f t="shared" si="435"/>
        <v/>
      </c>
      <c r="I137" s="662" t="str">
        <f t="shared" si="435"/>
        <v/>
      </c>
      <c r="J137" s="662" t="str">
        <f t="shared" si="435"/>
        <v/>
      </c>
      <c r="K137" s="662" t="str">
        <f t="shared" si="435"/>
        <v/>
      </c>
      <c r="L137" s="662" t="str">
        <f t="shared" si="435"/>
        <v/>
      </c>
      <c r="M137" s="663" t="str">
        <f t="shared" si="435"/>
        <v/>
      </c>
      <c r="N137" s="661" t="str">
        <f t="shared" si="435"/>
        <v/>
      </c>
      <c r="O137" s="662" t="str">
        <f t="shared" si="435"/>
        <v/>
      </c>
      <c r="P137" s="662" t="str">
        <f t="shared" si="435"/>
        <v/>
      </c>
      <c r="Q137" s="662" t="str">
        <f t="shared" si="435"/>
        <v/>
      </c>
      <c r="R137" s="662" t="str">
        <f t="shared" si="435"/>
        <v/>
      </c>
      <c r="S137" s="662" t="str">
        <f t="shared" si="435"/>
        <v/>
      </c>
      <c r="T137" s="663" t="str">
        <f t="shared" si="435"/>
        <v/>
      </c>
      <c r="U137" s="661" t="str">
        <f t="shared" si="435"/>
        <v/>
      </c>
      <c r="V137" s="662" t="str">
        <f t="shared" si="435"/>
        <v/>
      </c>
      <c r="W137" s="662" t="str">
        <f t="shared" si="435"/>
        <v/>
      </c>
      <c r="X137" s="662" t="str">
        <f t="shared" si="435"/>
        <v/>
      </c>
      <c r="Y137" s="662" t="str">
        <f t="shared" si="435"/>
        <v/>
      </c>
      <c r="Z137" s="662" t="str">
        <f t="shared" si="435"/>
        <v/>
      </c>
      <c r="AA137" s="663" t="str">
        <f t="shared" si="435"/>
        <v/>
      </c>
      <c r="AB137" s="661" t="str">
        <f t="shared" si="435"/>
        <v/>
      </c>
      <c r="AC137" s="662" t="str">
        <f t="shared" si="435"/>
        <v/>
      </c>
      <c r="AD137" s="662" t="str">
        <f t="shared" si="435"/>
        <v/>
      </c>
      <c r="AE137" s="662" t="str">
        <f t="shared" si="435"/>
        <v/>
      </c>
      <c r="AF137" s="662" t="str">
        <f t="shared" si="435"/>
        <v/>
      </c>
      <c r="AG137" s="662" t="str">
        <f t="shared" si="435"/>
        <v/>
      </c>
      <c r="AH137" s="663" t="str">
        <f t="shared" si="435"/>
        <v/>
      </c>
      <c r="AI137" s="664" t="str">
        <f t="shared" si="435"/>
        <v/>
      </c>
      <c r="AJ137" s="662" t="str">
        <f t="shared" si="435"/>
        <v/>
      </c>
      <c r="AK137" s="662" t="str">
        <f t="shared" si="435"/>
        <v/>
      </c>
      <c r="AL137" s="665">
        <f t="shared" ref="AL137" si="436">SUM(G137:AH137)</f>
        <v>0</v>
      </c>
      <c r="AM137" s="666">
        <f t="shared" ref="AM137" si="437">AL137/4</f>
        <v>0</v>
      </c>
      <c r="AN137" s="667" t="str">
        <f t="shared" ref="AN137:AO137" si="438">IF(C136="","",C136)</f>
        <v/>
      </c>
      <c r="AO137" s="668" t="str">
        <f t="shared" si="438"/>
        <v/>
      </c>
      <c r="AP137" s="669" t="str">
        <f>IF(D136&lt;&gt;"",VLOOKUP(D136,$AU$2:$AV$6,2,FALSE),"")</f>
        <v/>
      </c>
      <c r="AQ137" s="666">
        <f t="shared" ref="AQ137" si="439">ROUNDDOWN(AL137/$AL$6,2)</f>
        <v>0</v>
      </c>
      <c r="AR137" s="666">
        <f t="shared" ref="AR137" si="440">IF(AP137=1,"",AQ137)</f>
        <v>0</v>
      </c>
    </row>
    <row r="138" spans="1:44" ht="15.95" customHeight="1">
      <c r="A138" s="671"/>
      <c r="B138" s="1203" t="s">
        <v>1504</v>
      </c>
      <c r="C138" s="1189"/>
      <c r="D138" s="1191"/>
      <c r="E138" s="1193"/>
      <c r="F138" s="652" t="s">
        <v>1436</v>
      </c>
      <c r="G138" s="653"/>
      <c r="H138" s="654"/>
      <c r="I138" s="431"/>
      <c r="J138" s="431"/>
      <c r="K138" s="431"/>
      <c r="L138" s="431"/>
      <c r="M138" s="655"/>
      <c r="N138" s="653"/>
      <c r="O138" s="654"/>
      <c r="P138" s="431"/>
      <c r="Q138" s="431"/>
      <c r="R138" s="431"/>
      <c r="S138" s="431"/>
      <c r="T138" s="655"/>
      <c r="U138" s="653"/>
      <c r="V138" s="654"/>
      <c r="W138" s="431"/>
      <c r="X138" s="431"/>
      <c r="Y138" s="431"/>
      <c r="Z138" s="431"/>
      <c r="AA138" s="655"/>
      <c r="AB138" s="653"/>
      <c r="AC138" s="654"/>
      <c r="AD138" s="431"/>
      <c r="AE138" s="431"/>
      <c r="AF138" s="431"/>
      <c r="AG138" s="431"/>
      <c r="AH138" s="655"/>
      <c r="AI138" s="670"/>
      <c r="AJ138" s="654"/>
      <c r="AK138" s="654"/>
      <c r="AL138" s="657">
        <f t="shared" ref="AL138" si="441">SUM(G139:AK139)</f>
        <v>0</v>
      </c>
      <c r="AM138" s="658"/>
      <c r="AN138" s="607"/>
      <c r="AO138" s="608"/>
      <c r="AP138" s="658"/>
      <c r="AQ138" s="659"/>
      <c r="AR138" s="659"/>
    </row>
    <row r="139" spans="1:44" ht="15.95" customHeight="1" thickBot="1">
      <c r="A139" s="672"/>
      <c r="B139" s="1207"/>
      <c r="C139" s="1204"/>
      <c r="D139" s="1205"/>
      <c r="E139" s="1206"/>
      <c r="F139" s="660" t="s">
        <v>1439</v>
      </c>
      <c r="G139" s="661" t="str">
        <f t="shared" ref="G139:AK139" si="442">IF(G138&lt;&gt;"",VLOOKUP(G138,$AC$197:$AL$221,9,FALSE),"")</f>
        <v/>
      </c>
      <c r="H139" s="662" t="str">
        <f t="shared" si="442"/>
        <v/>
      </c>
      <c r="I139" s="662" t="str">
        <f t="shared" si="442"/>
        <v/>
      </c>
      <c r="J139" s="662" t="str">
        <f t="shared" si="442"/>
        <v/>
      </c>
      <c r="K139" s="662" t="str">
        <f t="shared" si="442"/>
        <v/>
      </c>
      <c r="L139" s="662" t="str">
        <f t="shared" si="442"/>
        <v/>
      </c>
      <c r="M139" s="663" t="str">
        <f t="shared" si="442"/>
        <v/>
      </c>
      <c r="N139" s="661" t="str">
        <f t="shared" si="442"/>
        <v/>
      </c>
      <c r="O139" s="662" t="str">
        <f t="shared" si="442"/>
        <v/>
      </c>
      <c r="P139" s="662" t="str">
        <f t="shared" si="442"/>
        <v/>
      </c>
      <c r="Q139" s="662" t="str">
        <f t="shared" si="442"/>
        <v/>
      </c>
      <c r="R139" s="662" t="str">
        <f t="shared" si="442"/>
        <v/>
      </c>
      <c r="S139" s="662" t="str">
        <f t="shared" si="442"/>
        <v/>
      </c>
      <c r="T139" s="663" t="str">
        <f t="shared" si="442"/>
        <v/>
      </c>
      <c r="U139" s="661" t="str">
        <f t="shared" si="442"/>
        <v/>
      </c>
      <c r="V139" s="662" t="str">
        <f t="shared" si="442"/>
        <v/>
      </c>
      <c r="W139" s="662" t="str">
        <f t="shared" si="442"/>
        <v/>
      </c>
      <c r="X139" s="662" t="str">
        <f t="shared" si="442"/>
        <v/>
      </c>
      <c r="Y139" s="662" t="str">
        <f t="shared" si="442"/>
        <v/>
      </c>
      <c r="Z139" s="662" t="str">
        <f t="shared" si="442"/>
        <v/>
      </c>
      <c r="AA139" s="663" t="str">
        <f t="shared" si="442"/>
        <v/>
      </c>
      <c r="AB139" s="661" t="str">
        <f t="shared" si="442"/>
        <v/>
      </c>
      <c r="AC139" s="662" t="str">
        <f t="shared" si="442"/>
        <v/>
      </c>
      <c r="AD139" s="662" t="str">
        <f t="shared" si="442"/>
        <v/>
      </c>
      <c r="AE139" s="662" t="str">
        <f t="shared" si="442"/>
        <v/>
      </c>
      <c r="AF139" s="662" t="str">
        <f t="shared" si="442"/>
        <v/>
      </c>
      <c r="AG139" s="662" t="str">
        <f t="shared" si="442"/>
        <v/>
      </c>
      <c r="AH139" s="663" t="str">
        <f t="shared" si="442"/>
        <v/>
      </c>
      <c r="AI139" s="664" t="str">
        <f t="shared" si="442"/>
        <v/>
      </c>
      <c r="AJ139" s="662" t="str">
        <f t="shared" si="442"/>
        <v/>
      </c>
      <c r="AK139" s="662" t="str">
        <f t="shared" si="442"/>
        <v/>
      </c>
      <c r="AL139" s="665">
        <f t="shared" ref="AL139" si="443">SUM(G139:AH139)</f>
        <v>0</v>
      </c>
      <c r="AM139" s="666">
        <f t="shared" ref="AM139" si="444">AL139/4</f>
        <v>0</v>
      </c>
      <c r="AN139" s="667" t="str">
        <f t="shared" ref="AN139:AO139" si="445">IF(C138="","",C138)</f>
        <v/>
      </c>
      <c r="AO139" s="668" t="str">
        <f t="shared" si="445"/>
        <v/>
      </c>
      <c r="AP139" s="669" t="str">
        <f>IF(D138&lt;&gt;"",VLOOKUP(D138,$AU$2:$AV$6,2,FALSE),"")</f>
        <v/>
      </c>
      <c r="AQ139" s="666">
        <f t="shared" ref="AQ139" si="446">ROUNDDOWN(AL139/$AL$6,2)</f>
        <v>0</v>
      </c>
      <c r="AR139" s="666">
        <f t="shared" ref="AR139" si="447">IF(AP139=1,"",AQ139)</f>
        <v>0</v>
      </c>
    </row>
    <row r="140" spans="1:44" ht="15.95" customHeight="1" thickTop="1">
      <c r="A140" s="611"/>
      <c r="B140" s="43"/>
      <c r="C140" s="1189"/>
      <c r="D140" s="1191"/>
      <c r="E140" s="1193"/>
      <c r="F140" s="652" t="s">
        <v>1436</v>
      </c>
      <c r="G140" s="653"/>
      <c r="H140" s="654"/>
      <c r="I140" s="431"/>
      <c r="J140" s="431"/>
      <c r="K140" s="431"/>
      <c r="L140" s="431"/>
      <c r="M140" s="655"/>
      <c r="N140" s="653"/>
      <c r="O140" s="654"/>
      <c r="P140" s="431"/>
      <c r="Q140" s="431"/>
      <c r="R140" s="431"/>
      <c r="S140" s="431"/>
      <c r="T140" s="655"/>
      <c r="U140" s="653"/>
      <c r="V140" s="654"/>
      <c r="W140" s="431"/>
      <c r="X140" s="431"/>
      <c r="Y140" s="431"/>
      <c r="Z140" s="431"/>
      <c r="AA140" s="655"/>
      <c r="AB140" s="653"/>
      <c r="AC140" s="654"/>
      <c r="AD140" s="431"/>
      <c r="AE140" s="431"/>
      <c r="AF140" s="431"/>
      <c r="AG140" s="431"/>
      <c r="AH140" s="655"/>
      <c r="AI140" s="670"/>
      <c r="AJ140" s="654"/>
      <c r="AK140" s="654"/>
      <c r="AL140" s="657">
        <f t="shared" ref="AL140" si="448">SUM(G141:AK141)</f>
        <v>0</v>
      </c>
      <c r="AM140" s="658"/>
      <c r="AN140" s="607"/>
      <c r="AO140" s="608"/>
      <c r="AP140" s="658"/>
      <c r="AQ140" s="659"/>
      <c r="AR140" s="659"/>
    </row>
    <row r="141" spans="1:44" ht="15.95" customHeight="1">
      <c r="A141" s="611"/>
      <c r="B141" s="43"/>
      <c r="C141" s="1190"/>
      <c r="D141" s="1192"/>
      <c r="E141" s="1194"/>
      <c r="F141" s="660" t="s">
        <v>1439</v>
      </c>
      <c r="G141" s="661" t="str">
        <f t="shared" ref="G141:AK141" si="449">IF(G140&lt;&gt;"",VLOOKUP(G140,$AC$197:$AL$221,9,FALSE),"")</f>
        <v/>
      </c>
      <c r="H141" s="662" t="str">
        <f t="shared" si="449"/>
        <v/>
      </c>
      <c r="I141" s="662" t="str">
        <f t="shared" si="449"/>
        <v/>
      </c>
      <c r="J141" s="662" t="str">
        <f t="shared" si="449"/>
        <v/>
      </c>
      <c r="K141" s="662" t="str">
        <f t="shared" si="449"/>
        <v/>
      </c>
      <c r="L141" s="662" t="str">
        <f t="shared" si="449"/>
        <v/>
      </c>
      <c r="M141" s="663" t="str">
        <f t="shared" si="449"/>
        <v/>
      </c>
      <c r="N141" s="661" t="str">
        <f t="shared" si="449"/>
        <v/>
      </c>
      <c r="O141" s="662" t="str">
        <f t="shared" si="449"/>
        <v/>
      </c>
      <c r="P141" s="662" t="str">
        <f t="shared" si="449"/>
        <v/>
      </c>
      <c r="Q141" s="662" t="str">
        <f t="shared" si="449"/>
        <v/>
      </c>
      <c r="R141" s="662" t="str">
        <f t="shared" si="449"/>
        <v/>
      </c>
      <c r="S141" s="662" t="str">
        <f t="shared" si="449"/>
        <v/>
      </c>
      <c r="T141" s="663" t="str">
        <f t="shared" si="449"/>
        <v/>
      </c>
      <c r="U141" s="661" t="str">
        <f t="shared" si="449"/>
        <v/>
      </c>
      <c r="V141" s="662" t="str">
        <f t="shared" si="449"/>
        <v/>
      </c>
      <c r="W141" s="662" t="str">
        <f t="shared" si="449"/>
        <v/>
      </c>
      <c r="X141" s="662" t="str">
        <f t="shared" si="449"/>
        <v/>
      </c>
      <c r="Y141" s="662" t="str">
        <f t="shared" si="449"/>
        <v/>
      </c>
      <c r="Z141" s="662" t="str">
        <f t="shared" si="449"/>
        <v/>
      </c>
      <c r="AA141" s="663" t="str">
        <f t="shared" si="449"/>
        <v/>
      </c>
      <c r="AB141" s="661" t="str">
        <f t="shared" si="449"/>
        <v/>
      </c>
      <c r="AC141" s="662" t="str">
        <f t="shared" si="449"/>
        <v/>
      </c>
      <c r="AD141" s="662" t="str">
        <f t="shared" si="449"/>
        <v/>
      </c>
      <c r="AE141" s="662" t="str">
        <f t="shared" si="449"/>
        <v/>
      </c>
      <c r="AF141" s="662" t="str">
        <f t="shared" si="449"/>
        <v/>
      </c>
      <c r="AG141" s="662" t="str">
        <f t="shared" si="449"/>
        <v/>
      </c>
      <c r="AH141" s="663" t="str">
        <f t="shared" si="449"/>
        <v/>
      </c>
      <c r="AI141" s="664" t="str">
        <f t="shared" si="449"/>
        <v/>
      </c>
      <c r="AJ141" s="662" t="str">
        <f t="shared" si="449"/>
        <v/>
      </c>
      <c r="AK141" s="662" t="str">
        <f t="shared" si="449"/>
        <v/>
      </c>
      <c r="AL141" s="665">
        <f t="shared" ref="AL141" si="450">SUM(G141:AH141)</f>
        <v>0</v>
      </c>
      <c r="AM141" s="673">
        <f t="shared" ref="AM141" si="451">AL141/4</f>
        <v>0</v>
      </c>
      <c r="AN141" s="667" t="str">
        <f t="shared" ref="AN141:AO141" si="452">IF(C140="","",C140)</f>
        <v/>
      </c>
      <c r="AO141" s="668" t="str">
        <f t="shared" si="452"/>
        <v/>
      </c>
      <c r="AP141" s="669" t="str">
        <f>IF(D140&lt;&gt;"",VLOOKUP(D140,$AU$2:$AV$6,2,FALSE),"")</f>
        <v/>
      </c>
      <c r="AQ141" s="666">
        <f t="shared" ref="AQ141" si="453">ROUNDDOWN(AL141/$AL$6,2)</f>
        <v>0</v>
      </c>
      <c r="AR141" s="666">
        <f t="shared" ref="AR141" si="454">IF(AP141=1,"",AQ141)</f>
        <v>0</v>
      </c>
    </row>
    <row r="142" spans="1:44" ht="8.25" customHeight="1">
      <c r="A142" s="611"/>
      <c r="B142" s="43"/>
      <c r="C142" s="674"/>
      <c r="D142" s="675"/>
      <c r="E142" s="676"/>
      <c r="F142" s="677"/>
      <c r="G142" s="678"/>
      <c r="H142" s="679"/>
      <c r="I142" s="679"/>
      <c r="J142" s="679"/>
      <c r="K142" s="679"/>
      <c r="L142" s="679"/>
      <c r="M142" s="680"/>
      <c r="N142" s="678"/>
      <c r="O142" s="679"/>
      <c r="P142" s="679"/>
      <c r="Q142" s="679"/>
      <c r="R142" s="679"/>
      <c r="S142" s="679"/>
      <c r="T142" s="680"/>
      <c r="U142" s="678"/>
      <c r="V142" s="679"/>
      <c r="W142" s="679"/>
      <c r="X142" s="679"/>
      <c r="Y142" s="679"/>
      <c r="Z142" s="679"/>
      <c r="AA142" s="680"/>
      <c r="AB142" s="678"/>
      <c r="AC142" s="679"/>
      <c r="AD142" s="679"/>
      <c r="AE142" s="679"/>
      <c r="AF142" s="679"/>
      <c r="AG142" s="679"/>
      <c r="AH142" s="680"/>
      <c r="AI142" s="681"/>
      <c r="AJ142" s="679"/>
      <c r="AK142" s="679"/>
      <c r="AL142" s="682"/>
      <c r="AM142" s="683"/>
      <c r="AN142" s="684"/>
      <c r="AO142" s="685"/>
      <c r="AP142" s="686"/>
      <c r="AQ142" s="682"/>
      <c r="AR142" s="682"/>
    </row>
    <row r="143" spans="1:44" ht="15.95" customHeight="1">
      <c r="A143" s="611"/>
      <c r="B143" s="43"/>
      <c r="C143" s="1195" t="s">
        <v>1505</v>
      </c>
      <c r="D143" s="1196"/>
      <c r="E143" s="1197"/>
      <c r="F143" s="687" t="str">
        <f>AC197</f>
        <v>夜</v>
      </c>
      <c r="G143" s="688">
        <f>COUNTIF(G10:G142,$F$143)</f>
        <v>1</v>
      </c>
      <c r="H143" s="689">
        <f t="shared" ref="H143:AK143" si="455">COUNTIF(H10:H142,$F$143)</f>
        <v>1</v>
      </c>
      <c r="I143" s="689">
        <f t="shared" si="455"/>
        <v>1</v>
      </c>
      <c r="J143" s="689">
        <f t="shared" si="455"/>
        <v>1</v>
      </c>
      <c r="K143" s="689">
        <f t="shared" si="455"/>
        <v>1</v>
      </c>
      <c r="L143" s="689">
        <f t="shared" si="455"/>
        <v>1</v>
      </c>
      <c r="M143" s="690">
        <f t="shared" si="455"/>
        <v>1</v>
      </c>
      <c r="N143" s="688">
        <f t="shared" si="455"/>
        <v>1</v>
      </c>
      <c r="O143" s="689">
        <f t="shared" si="455"/>
        <v>1</v>
      </c>
      <c r="P143" s="689">
        <f t="shared" si="455"/>
        <v>1</v>
      </c>
      <c r="Q143" s="689">
        <f t="shared" si="455"/>
        <v>1</v>
      </c>
      <c r="R143" s="689">
        <f t="shared" si="455"/>
        <v>1</v>
      </c>
      <c r="S143" s="689">
        <f t="shared" si="455"/>
        <v>1</v>
      </c>
      <c r="T143" s="690">
        <f t="shared" si="455"/>
        <v>1</v>
      </c>
      <c r="U143" s="688">
        <f t="shared" si="455"/>
        <v>1</v>
      </c>
      <c r="V143" s="689">
        <f t="shared" si="455"/>
        <v>1</v>
      </c>
      <c r="W143" s="689">
        <f t="shared" si="455"/>
        <v>1</v>
      </c>
      <c r="X143" s="689">
        <f t="shared" si="455"/>
        <v>1</v>
      </c>
      <c r="Y143" s="689">
        <f t="shared" si="455"/>
        <v>1</v>
      </c>
      <c r="Z143" s="689">
        <f t="shared" si="455"/>
        <v>1</v>
      </c>
      <c r="AA143" s="690">
        <f t="shared" si="455"/>
        <v>1</v>
      </c>
      <c r="AB143" s="688">
        <f t="shared" si="455"/>
        <v>1</v>
      </c>
      <c r="AC143" s="689">
        <f t="shared" si="455"/>
        <v>1</v>
      </c>
      <c r="AD143" s="689">
        <f t="shared" si="455"/>
        <v>1</v>
      </c>
      <c r="AE143" s="689">
        <f t="shared" si="455"/>
        <v>1</v>
      </c>
      <c r="AF143" s="689">
        <f t="shared" si="455"/>
        <v>1</v>
      </c>
      <c r="AG143" s="689">
        <f t="shared" si="455"/>
        <v>1</v>
      </c>
      <c r="AH143" s="690">
        <f t="shared" si="455"/>
        <v>1</v>
      </c>
      <c r="AI143" s="691">
        <f t="shared" si="455"/>
        <v>1</v>
      </c>
      <c r="AJ143" s="689">
        <f t="shared" si="455"/>
        <v>1</v>
      </c>
      <c r="AK143" s="689">
        <f t="shared" si="455"/>
        <v>1</v>
      </c>
      <c r="AL143" s="692">
        <f>SUM(G143:AK143)</f>
        <v>31</v>
      </c>
      <c r="AM143" s="693"/>
      <c r="AN143" s="694"/>
      <c r="AO143" s="695"/>
      <c r="AP143" s="696"/>
      <c r="AQ143" s="697"/>
      <c r="AR143" s="697"/>
    </row>
    <row r="144" spans="1:44" ht="15.95" customHeight="1">
      <c r="A144" s="611"/>
      <c r="B144" s="698"/>
      <c r="C144" s="699"/>
      <c r="D144" s="699"/>
      <c r="E144" s="699"/>
      <c r="F144" s="700"/>
      <c r="G144" s="701"/>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1"/>
      <c r="AD144" s="701"/>
      <c r="AE144" s="701"/>
      <c r="AF144" s="701"/>
      <c r="AG144" s="701"/>
      <c r="AH144" s="701"/>
      <c r="AI144" s="701"/>
      <c r="AJ144" s="701"/>
      <c r="AK144" s="701"/>
      <c r="AL144" s="702"/>
      <c r="AM144" s="703"/>
      <c r="AN144" s="609"/>
      <c r="AO144" s="609"/>
      <c r="AP144" s="703"/>
      <c r="AQ144" s="703"/>
      <c r="AR144" s="703"/>
    </row>
    <row r="145" spans="1:48" ht="15.95" customHeight="1">
      <c r="A145" s="611"/>
      <c r="B145" s="43"/>
      <c r="C145" s="613" t="s">
        <v>1506</v>
      </c>
      <c r="D145" s="704"/>
      <c r="E145" s="704"/>
      <c r="F145" s="705"/>
      <c r="G145" s="706"/>
      <c r="H145" s="706"/>
      <c r="I145" s="706"/>
      <c r="J145" s="706"/>
      <c r="K145" s="706"/>
      <c r="L145" s="706"/>
      <c r="M145" s="706"/>
      <c r="N145" s="706"/>
      <c r="O145" s="706"/>
      <c r="P145" s="706"/>
      <c r="Q145" s="706"/>
      <c r="R145" s="706"/>
      <c r="S145" s="706"/>
      <c r="T145" s="706"/>
      <c r="U145" s="706"/>
      <c r="V145" s="706"/>
      <c r="W145" s="706"/>
      <c r="X145" s="706"/>
      <c r="Y145" s="706"/>
      <c r="Z145" s="706"/>
      <c r="AA145" s="706"/>
      <c r="AB145" s="706"/>
      <c r="AC145" s="706"/>
      <c r="AD145" s="706"/>
      <c r="AE145" s="706"/>
      <c r="AF145" s="706"/>
      <c r="AG145" s="706"/>
      <c r="AH145" s="706"/>
      <c r="AI145" s="706"/>
      <c r="AJ145" s="706"/>
      <c r="AK145" s="706"/>
      <c r="AL145" s="671"/>
      <c r="AM145" s="671"/>
      <c r="AN145" s="671"/>
      <c r="AO145" s="671"/>
      <c r="AP145" s="707"/>
      <c r="AQ145" s="708"/>
      <c r="AR145" s="708"/>
    </row>
    <row r="146" spans="1:48" s="604" customFormat="1">
      <c r="A146" s="671"/>
      <c r="B146" s="43"/>
      <c r="C146" s="610"/>
      <c r="D146" s="709"/>
      <c r="E146" s="709"/>
      <c r="F146" s="710"/>
      <c r="G146" s="711"/>
      <c r="H146" s="711"/>
      <c r="I146" s="711"/>
      <c r="J146" s="711"/>
      <c r="K146" s="711"/>
      <c r="L146" s="711"/>
      <c r="M146" s="711"/>
      <c r="N146" s="711"/>
      <c r="O146" s="711"/>
      <c r="P146" s="711"/>
      <c r="Q146" s="711"/>
      <c r="R146" s="711"/>
      <c r="S146" s="712"/>
      <c r="T146" s="711"/>
      <c r="U146" s="711"/>
      <c r="V146" s="711"/>
      <c r="W146" s="711"/>
      <c r="X146" s="711"/>
      <c r="Y146" s="1198" t="s">
        <v>1507</v>
      </c>
      <c r="Z146" s="1198"/>
      <c r="AA146" s="1198"/>
      <c r="AB146" s="1198"/>
      <c r="AC146" s="711"/>
      <c r="AD146" s="1199" t="s">
        <v>1508</v>
      </c>
      <c r="AE146" s="1021"/>
      <c r="AF146" s="1021"/>
      <c r="AG146" s="1021"/>
      <c r="AH146" s="1021"/>
      <c r="AI146" s="1021"/>
      <c r="AJ146" s="1021"/>
      <c r="AK146" s="1021"/>
      <c r="AL146" s="1021"/>
      <c r="AM146" s="713"/>
      <c r="AN146" s="713"/>
      <c r="AO146" s="713"/>
      <c r="AP146" s="707"/>
      <c r="AQ146" s="707"/>
      <c r="AR146" s="707"/>
      <c r="AS146" s="623"/>
      <c r="AT146" s="623"/>
      <c r="AU146" s="623"/>
      <c r="AV146" s="623"/>
    </row>
    <row r="147" spans="1:48" s="717" customFormat="1" ht="12.75" thickBot="1">
      <c r="A147" s="714"/>
      <c r="B147" s="43"/>
      <c r="C147" s="715" t="s">
        <v>1421</v>
      </c>
      <c r="D147" s="709"/>
      <c r="E147" s="709"/>
      <c r="F147" s="1200" t="s">
        <v>1509</v>
      </c>
      <c r="G147" s="1200"/>
      <c r="H147" s="1200"/>
      <c r="I147" s="1200"/>
      <c r="J147" s="711"/>
      <c r="K147" s="711"/>
      <c r="L147" s="1201" t="s">
        <v>1510</v>
      </c>
      <c r="M147" s="1201"/>
      <c r="N147" s="1201"/>
      <c r="O147" s="1201"/>
      <c r="P147" s="716"/>
      <c r="Q147" s="716"/>
      <c r="R147" s="716"/>
      <c r="S147" s="1200" t="s">
        <v>1511</v>
      </c>
      <c r="T147" s="1200"/>
      <c r="U147" s="1200"/>
      <c r="V147" s="1200"/>
      <c r="W147" s="1200"/>
      <c r="X147" s="711"/>
      <c r="Y147" s="1202" t="s">
        <v>1512</v>
      </c>
      <c r="Z147" s="1202"/>
      <c r="AA147" s="1202"/>
      <c r="AB147" s="1202"/>
      <c r="AC147" s="711"/>
      <c r="AD147" s="1021"/>
      <c r="AE147" s="1021"/>
      <c r="AF147" s="1021"/>
      <c r="AG147" s="1021"/>
      <c r="AH147" s="1021"/>
      <c r="AI147" s="1021"/>
      <c r="AJ147" s="1021"/>
      <c r="AK147" s="1021"/>
      <c r="AL147" s="1021"/>
      <c r="AM147" s="713"/>
      <c r="AN147" s="713"/>
      <c r="AO147" s="707"/>
      <c r="AP147" s="707"/>
      <c r="AQ147" s="714"/>
      <c r="AR147" s="707"/>
      <c r="AS147" s="714"/>
      <c r="AT147" s="714"/>
      <c r="AU147" s="714"/>
      <c r="AV147" s="714"/>
    </row>
    <row r="148" spans="1:48" s="717" customFormat="1" ht="14.25" customHeight="1" thickBot="1">
      <c r="A148" s="714"/>
      <c r="B148" s="43"/>
      <c r="C148" s="718">
        <f>C4</f>
        <v>43800</v>
      </c>
      <c r="D148" s="709"/>
      <c r="E148" s="709"/>
      <c r="F148" s="714"/>
      <c r="G148" s="1178">
        <f>AN176</f>
        <v>557.73</v>
      </c>
      <c r="H148" s="1179"/>
      <c r="I148" s="1180"/>
      <c r="J148" s="714"/>
      <c r="K148" s="714"/>
      <c r="L148" s="714"/>
      <c r="M148" s="1181">
        <f>C149</f>
        <v>31</v>
      </c>
      <c r="N148" s="1182"/>
      <c r="O148" s="719" t="s">
        <v>1426</v>
      </c>
      <c r="P148" s="720" t="s">
        <v>1513</v>
      </c>
      <c r="Q148" s="1183">
        <v>16</v>
      </c>
      <c r="R148" s="1184"/>
      <c r="S148" s="719" t="s">
        <v>1439</v>
      </c>
      <c r="T148" s="711" t="s">
        <v>1514</v>
      </c>
      <c r="U148" s="1181">
        <f>M148*Q148</f>
        <v>496</v>
      </c>
      <c r="V148" s="1182"/>
      <c r="W148" s="721" t="s">
        <v>1439</v>
      </c>
      <c r="X148" s="711"/>
      <c r="Y148" s="1185">
        <f>ROUNDDOWN(G148/U148,2)</f>
        <v>1.1200000000000001</v>
      </c>
      <c r="Z148" s="1186"/>
      <c r="AA148" s="1186"/>
      <c r="AB148" s="722" t="s">
        <v>1515</v>
      </c>
      <c r="AC148" s="723" t="s">
        <v>1516</v>
      </c>
      <c r="AD148" s="1187">
        <f>AG148+AJ148</f>
        <v>3</v>
      </c>
      <c r="AE148" s="1188"/>
      <c r="AF148" s="711" t="s">
        <v>1517</v>
      </c>
      <c r="AG148" s="1168">
        <v>3</v>
      </c>
      <c r="AH148" s="1168"/>
      <c r="AI148" s="711" t="s">
        <v>1518</v>
      </c>
      <c r="AJ148" s="1168">
        <v>0</v>
      </c>
      <c r="AK148" s="1168"/>
      <c r="AL148" s="712" t="s">
        <v>1519</v>
      </c>
      <c r="AM148" s="724" t="str">
        <f>IF(Y148&gt;=AD148,"ＯＫ","ＮＧ")</f>
        <v>ＮＧ</v>
      </c>
      <c r="AN148" s="713"/>
      <c r="AO148" s="707"/>
      <c r="AP148" s="707"/>
      <c r="AQ148" s="714"/>
      <c r="AR148" s="707"/>
      <c r="AS148" s="714"/>
      <c r="AT148" s="714"/>
      <c r="AU148" s="714"/>
      <c r="AV148" s="714"/>
    </row>
    <row r="149" spans="1:48" s="393" customFormat="1">
      <c r="A149" s="725"/>
      <c r="B149" s="43"/>
      <c r="C149" s="726">
        <f>DAY(EOMONTH(C148,0))</f>
        <v>31</v>
      </c>
      <c r="D149" s="727"/>
      <c r="E149" s="727"/>
      <c r="F149" s="728"/>
      <c r="G149" s="729"/>
      <c r="H149" s="729"/>
      <c r="I149" s="729"/>
      <c r="J149" s="729"/>
      <c r="K149" s="729"/>
      <c r="L149" s="729"/>
      <c r="M149" s="729"/>
      <c r="N149" s="729"/>
      <c r="O149" s="729"/>
      <c r="P149" s="729"/>
      <c r="Q149" s="729"/>
      <c r="R149" s="729"/>
      <c r="S149" s="729"/>
      <c r="T149" s="729"/>
      <c r="U149" s="729"/>
      <c r="V149" s="729"/>
      <c r="W149" s="729"/>
      <c r="X149" s="729"/>
      <c r="Y149" s="729"/>
      <c r="Z149" s="729"/>
      <c r="AA149" s="729"/>
      <c r="AB149" s="729"/>
      <c r="AC149" s="729"/>
      <c r="AD149" s="729"/>
      <c r="AE149" s="729"/>
      <c r="AF149" s="729"/>
      <c r="AG149" s="729"/>
      <c r="AH149" s="729"/>
      <c r="AI149" s="729"/>
      <c r="AJ149" s="729"/>
      <c r="AK149" s="729"/>
      <c r="AL149" s="730" t="s">
        <v>1520</v>
      </c>
      <c r="AM149" s="713" t="s">
        <v>1521</v>
      </c>
      <c r="AN149" s="1169" t="s">
        <v>1522</v>
      </c>
      <c r="AO149" s="1169"/>
      <c r="AP149" s="707"/>
      <c r="AQ149" s="707"/>
      <c r="AR149" s="707"/>
      <c r="AS149" s="725"/>
      <c r="AT149" s="725"/>
      <c r="AU149" s="725"/>
      <c r="AV149" s="725"/>
    </row>
    <row r="150" spans="1:48" ht="15.95" customHeight="1">
      <c r="A150" s="611"/>
      <c r="B150" s="43"/>
      <c r="C150" s="1170" t="s">
        <v>1523</v>
      </c>
      <c r="D150" s="1170"/>
      <c r="E150" s="1170"/>
      <c r="F150" s="1171"/>
      <c r="G150" s="731">
        <f>G8</f>
        <v>1</v>
      </c>
      <c r="H150" s="732">
        <f t="shared" ref="H150:AK150" si="456">H8</f>
        <v>2</v>
      </c>
      <c r="I150" s="732">
        <f t="shared" si="456"/>
        <v>3</v>
      </c>
      <c r="J150" s="732">
        <f t="shared" si="456"/>
        <v>4</v>
      </c>
      <c r="K150" s="732">
        <f t="shared" si="456"/>
        <v>5</v>
      </c>
      <c r="L150" s="732">
        <f t="shared" si="456"/>
        <v>6</v>
      </c>
      <c r="M150" s="733">
        <f t="shared" si="456"/>
        <v>7</v>
      </c>
      <c r="N150" s="731">
        <f t="shared" si="456"/>
        <v>8</v>
      </c>
      <c r="O150" s="732">
        <f t="shared" si="456"/>
        <v>9</v>
      </c>
      <c r="P150" s="732">
        <f t="shared" si="456"/>
        <v>10</v>
      </c>
      <c r="Q150" s="732">
        <f t="shared" si="456"/>
        <v>11</v>
      </c>
      <c r="R150" s="732">
        <f t="shared" si="456"/>
        <v>12</v>
      </c>
      <c r="S150" s="732">
        <f t="shared" si="456"/>
        <v>13</v>
      </c>
      <c r="T150" s="733">
        <f t="shared" si="456"/>
        <v>14</v>
      </c>
      <c r="U150" s="731">
        <f t="shared" si="456"/>
        <v>15</v>
      </c>
      <c r="V150" s="732">
        <f t="shared" si="456"/>
        <v>16</v>
      </c>
      <c r="W150" s="732">
        <f t="shared" si="456"/>
        <v>17</v>
      </c>
      <c r="X150" s="732">
        <f t="shared" si="456"/>
        <v>18</v>
      </c>
      <c r="Y150" s="732">
        <f t="shared" si="456"/>
        <v>19</v>
      </c>
      <c r="Z150" s="732">
        <f t="shared" si="456"/>
        <v>20</v>
      </c>
      <c r="AA150" s="733">
        <f t="shared" si="456"/>
        <v>21</v>
      </c>
      <c r="AB150" s="731">
        <f t="shared" si="456"/>
        <v>22</v>
      </c>
      <c r="AC150" s="732">
        <f t="shared" si="456"/>
        <v>23</v>
      </c>
      <c r="AD150" s="732">
        <f t="shared" si="456"/>
        <v>24</v>
      </c>
      <c r="AE150" s="732">
        <f t="shared" si="456"/>
        <v>25</v>
      </c>
      <c r="AF150" s="732">
        <f t="shared" si="456"/>
        <v>26</v>
      </c>
      <c r="AG150" s="732">
        <f t="shared" si="456"/>
        <v>27</v>
      </c>
      <c r="AH150" s="733">
        <f t="shared" si="456"/>
        <v>28</v>
      </c>
      <c r="AI150" s="731">
        <f t="shared" si="456"/>
        <v>29</v>
      </c>
      <c r="AJ150" s="732">
        <f t="shared" si="456"/>
        <v>30</v>
      </c>
      <c r="AK150" s="732">
        <f t="shared" si="456"/>
        <v>31</v>
      </c>
      <c r="AL150" s="734" t="s">
        <v>1524</v>
      </c>
      <c r="AM150" s="735" t="s">
        <v>1525</v>
      </c>
      <c r="AN150" s="1171" t="s">
        <v>1526</v>
      </c>
      <c r="AO150" s="1172"/>
      <c r="AP150" s="736"/>
      <c r="AQ150" s="707"/>
      <c r="AR150" s="707"/>
    </row>
    <row r="151" spans="1:48">
      <c r="A151" s="611"/>
      <c r="B151" s="43" t="s">
        <v>1527</v>
      </c>
      <c r="C151" s="1173" t="str">
        <f>CONCATENATE(AC197,"：",AD197,"（",AF197,AH197,AI197,"）",AK197,AM197)</f>
        <v>夜：夜勤（16：30～0：00）7.5ｈ</v>
      </c>
      <c r="D151" s="1174"/>
      <c r="E151" s="1175"/>
      <c r="F151" s="737" t="str">
        <f>IF(AC197="","",AC197)</f>
        <v>夜</v>
      </c>
      <c r="G151" s="738">
        <f>COUNTIF($G$10:$G$142,F151)</f>
        <v>1</v>
      </c>
      <c r="H151" s="739">
        <f>COUNTIF($H$10:$H$142,F151)</f>
        <v>1</v>
      </c>
      <c r="I151" s="739">
        <f>COUNTIF($I$10:$I$142,F151)</f>
        <v>1</v>
      </c>
      <c r="J151" s="739">
        <f>COUNTIF($J$10:$J$142,F151)</f>
        <v>1</v>
      </c>
      <c r="K151" s="739">
        <f>COUNTIF($K$10:$K$142,F151)</f>
        <v>1</v>
      </c>
      <c r="L151" s="739">
        <f>COUNTIF(L$10:L$142,F151)</f>
        <v>1</v>
      </c>
      <c r="M151" s="740">
        <f>COUNTIF(M$10:M$142,F151)</f>
        <v>1</v>
      </c>
      <c r="N151" s="738">
        <f>COUNTIF(N$10:N$142,F151)</f>
        <v>1</v>
      </c>
      <c r="O151" s="739">
        <f>COUNTIF(O$10:O$142,F151)</f>
        <v>1</v>
      </c>
      <c r="P151" s="739">
        <f>COUNTIF(P$10:P$142,F151)</f>
        <v>1</v>
      </c>
      <c r="Q151" s="739">
        <f>COUNTIF(Q$10:Q$142,F151)</f>
        <v>1</v>
      </c>
      <c r="R151" s="739">
        <f>COUNTIF(R$10:R$142,F151)</f>
        <v>1</v>
      </c>
      <c r="S151" s="739">
        <f>COUNTIF(S$10:S$142,F151)</f>
        <v>1</v>
      </c>
      <c r="T151" s="740">
        <f>COUNTIF(T$10:T$142,F151)</f>
        <v>1</v>
      </c>
      <c r="U151" s="738">
        <f>COUNTIF(U$10:U$142,F151)</f>
        <v>1</v>
      </c>
      <c r="V151" s="739">
        <f>COUNTIF(V$10:V$142,F151)</f>
        <v>1</v>
      </c>
      <c r="W151" s="739">
        <f>COUNTIF(W$10:W$142,F151)</f>
        <v>1</v>
      </c>
      <c r="X151" s="739">
        <f>COUNTIF(X$10:X$142,F151)</f>
        <v>1</v>
      </c>
      <c r="Y151" s="739">
        <f>COUNTIF(Y$10:Y$142,F151)</f>
        <v>1</v>
      </c>
      <c r="Z151" s="739">
        <f>COUNTIF(Z$10:Z$142,F151)</f>
        <v>1</v>
      </c>
      <c r="AA151" s="740">
        <f>COUNTIF(AA$10:AA$142,F151)</f>
        <v>1</v>
      </c>
      <c r="AB151" s="738">
        <f>COUNTIF(AB$10:AB$142,F151)</f>
        <v>1</v>
      </c>
      <c r="AC151" s="739">
        <f>COUNTIF(AC$10:AC$142,F151)</f>
        <v>1</v>
      </c>
      <c r="AD151" s="739">
        <f>COUNTIF(AD$10:AD$142,F151)</f>
        <v>1</v>
      </c>
      <c r="AE151" s="739">
        <f>COUNTIF(AE$10:AE$142,F151)</f>
        <v>1</v>
      </c>
      <c r="AF151" s="739">
        <f>COUNTIF(AF$10:AF$142,F151)</f>
        <v>1</v>
      </c>
      <c r="AG151" s="739">
        <f>COUNTIF(AG$10:AG$142,F151)</f>
        <v>1</v>
      </c>
      <c r="AH151" s="740">
        <f>COUNTIF(AH$10:AH$142,F151)</f>
        <v>1</v>
      </c>
      <c r="AI151" s="741">
        <f>COUNTIF(AI$10:AI$142,F151)</f>
        <v>1</v>
      </c>
      <c r="AJ151" s="739">
        <f>COUNTIF(AJ$10:AJ$142,F151)</f>
        <v>1</v>
      </c>
      <c r="AK151" s="739">
        <f>COUNTIF(AK$10:AK$142,F151)</f>
        <v>1</v>
      </c>
      <c r="AL151" s="742">
        <f>SUM(G151:AK151)</f>
        <v>31</v>
      </c>
      <c r="AM151" s="743">
        <f>IF(AR197="","",AR197)</f>
        <v>7.5</v>
      </c>
      <c r="AN151" s="1176">
        <f>AL151*AM151</f>
        <v>232.5</v>
      </c>
      <c r="AO151" s="1177"/>
      <c r="AP151" s="736"/>
      <c r="AQ151" s="707"/>
      <c r="AR151" s="707"/>
    </row>
    <row r="152" spans="1:48">
      <c r="A152" s="611"/>
      <c r="B152" s="43" t="s">
        <v>1528</v>
      </c>
      <c r="C152" s="1157" t="str">
        <f t="shared" ref="C152:C175" si="457">CONCATENATE(AC198,"：",AD198,"（",AF198,AH198,AI198,"）",AK198,AM198)</f>
        <v>明：明け（0：00～9：15）7.25ｈ</v>
      </c>
      <c r="D152" s="1158"/>
      <c r="E152" s="1159"/>
      <c r="F152" s="744" t="str">
        <f t="shared" ref="F152:F175" si="458">IF(AC198="","",AC198)</f>
        <v>明</v>
      </c>
      <c r="G152" s="745">
        <f t="shared" ref="G152:G175" si="459">COUNTIF($G$10:$G$142,F152)</f>
        <v>0</v>
      </c>
      <c r="H152" s="746">
        <f t="shared" ref="H152:H175" si="460">COUNTIF($H$10:$H$142,F152)</f>
        <v>1</v>
      </c>
      <c r="I152" s="746">
        <f t="shared" ref="I152:I175" si="461">COUNTIF($I$10:$I$142,F152)</f>
        <v>1</v>
      </c>
      <c r="J152" s="746">
        <f t="shared" ref="J152:J175" si="462">COUNTIF($J$10:$J$142,F152)</f>
        <v>1</v>
      </c>
      <c r="K152" s="746">
        <f t="shared" ref="K152:K175" si="463">COUNTIF($K$10:$K$142,F152)</f>
        <v>1</v>
      </c>
      <c r="L152" s="746">
        <f t="shared" ref="L152:L175" si="464">COUNTIF(L$10:L$142,F152)</f>
        <v>1</v>
      </c>
      <c r="M152" s="747">
        <f t="shared" ref="M152:M175" si="465">COUNTIF(M$10:M$142,F152)</f>
        <v>1</v>
      </c>
      <c r="N152" s="745">
        <f t="shared" ref="N152:N175" si="466">COUNTIF(N$10:N$142,F152)</f>
        <v>1</v>
      </c>
      <c r="O152" s="746">
        <f t="shared" ref="O152:O175" si="467">COUNTIF(O$10:O$142,F152)</f>
        <v>1</v>
      </c>
      <c r="P152" s="746">
        <f t="shared" ref="P152:P175" si="468">COUNTIF(P$10:P$142,F152)</f>
        <v>1</v>
      </c>
      <c r="Q152" s="746">
        <f t="shared" ref="Q152:Q175" si="469">COUNTIF(Q$10:Q$142,F152)</f>
        <v>1</v>
      </c>
      <c r="R152" s="746">
        <f t="shared" ref="R152:R175" si="470">COUNTIF(R$10:R$142,F152)</f>
        <v>1</v>
      </c>
      <c r="S152" s="746">
        <f t="shared" ref="S152:S175" si="471">COUNTIF(S$10:S$142,F152)</f>
        <v>1</v>
      </c>
      <c r="T152" s="747">
        <f t="shared" ref="T152:T175" si="472">COUNTIF(T$10:T$142,F152)</f>
        <v>1</v>
      </c>
      <c r="U152" s="745">
        <f t="shared" ref="U152:U175" si="473">COUNTIF(U$10:U$142,F152)</f>
        <v>1</v>
      </c>
      <c r="V152" s="746">
        <f t="shared" ref="V152:V175" si="474">COUNTIF(V$10:V$142,F152)</f>
        <v>1</v>
      </c>
      <c r="W152" s="746">
        <f t="shared" ref="W152:W175" si="475">COUNTIF(W$10:W$142,F152)</f>
        <v>1</v>
      </c>
      <c r="X152" s="746">
        <f t="shared" ref="X152:X175" si="476">COUNTIF(X$10:X$142,F152)</f>
        <v>1</v>
      </c>
      <c r="Y152" s="746">
        <f t="shared" ref="Y152:Y175" si="477">COUNTIF(Y$10:Y$142,F152)</f>
        <v>1</v>
      </c>
      <c r="Z152" s="746">
        <f t="shared" ref="Z152:Z175" si="478">COUNTIF(Z$10:Z$142,F152)</f>
        <v>1</v>
      </c>
      <c r="AA152" s="747">
        <f t="shared" ref="AA152:AA175" si="479">COUNTIF(AA$10:AA$142,F152)</f>
        <v>1</v>
      </c>
      <c r="AB152" s="745">
        <f t="shared" ref="AB152:AB175" si="480">COUNTIF(AB$10:AB$142,F152)</f>
        <v>1</v>
      </c>
      <c r="AC152" s="746">
        <f t="shared" ref="AC152:AC175" si="481">COUNTIF(AC$10:AC$142,F152)</f>
        <v>1</v>
      </c>
      <c r="AD152" s="746">
        <f t="shared" ref="AD152:AD175" si="482">COUNTIF(AD$10:AD$142,F152)</f>
        <v>1</v>
      </c>
      <c r="AE152" s="746">
        <f t="shared" ref="AE152:AE175" si="483">COUNTIF(AE$10:AE$142,F152)</f>
        <v>1</v>
      </c>
      <c r="AF152" s="746">
        <f t="shared" ref="AF152:AF175" si="484">COUNTIF(AF$10:AF$142,F152)</f>
        <v>1</v>
      </c>
      <c r="AG152" s="746">
        <f t="shared" ref="AG152:AG175" si="485">COUNTIF(AG$10:AG$142,F152)</f>
        <v>1</v>
      </c>
      <c r="AH152" s="747">
        <f t="shared" ref="AH152:AH175" si="486">COUNTIF(AH$10:AH$142,F152)</f>
        <v>1</v>
      </c>
      <c r="AI152" s="748">
        <f t="shared" ref="AI152:AI175" si="487">COUNTIF(AI$10:AI$142,F152)</f>
        <v>1</v>
      </c>
      <c r="AJ152" s="746">
        <f t="shared" ref="AJ152:AJ175" si="488">COUNTIF(AJ$10:AJ$142,F152)</f>
        <v>1</v>
      </c>
      <c r="AK152" s="746">
        <f t="shared" ref="AK152:AK175" si="489">COUNTIF(AK$10:AK$142,F152)</f>
        <v>1</v>
      </c>
      <c r="AL152" s="749">
        <f t="shared" ref="AL152:AL175" si="490">SUM(G152:AK152)</f>
        <v>30</v>
      </c>
      <c r="AM152" s="750">
        <f t="shared" ref="AM152:AM175" si="491">IF(AR198="","",AR198)</f>
        <v>7.25</v>
      </c>
      <c r="AN152" s="1160">
        <f t="shared" ref="AN152:AN175" si="492">AL152*AM152</f>
        <v>217.5</v>
      </c>
      <c r="AO152" s="1167"/>
      <c r="AP152" s="736"/>
      <c r="AQ152" s="707"/>
      <c r="AR152" s="707"/>
    </row>
    <row r="153" spans="1:48">
      <c r="A153" s="611"/>
      <c r="B153" s="43" t="s">
        <v>1529</v>
      </c>
      <c r="C153" s="1157" t="str">
        <f t="shared" si="457"/>
        <v>①：日勤Ａ（8：40～17：15）7.75ｈ</v>
      </c>
      <c r="D153" s="1158"/>
      <c r="E153" s="1159"/>
      <c r="F153" s="744" t="str">
        <f t="shared" si="458"/>
        <v>①</v>
      </c>
      <c r="G153" s="745">
        <f t="shared" si="459"/>
        <v>0</v>
      </c>
      <c r="H153" s="746">
        <f t="shared" si="460"/>
        <v>0</v>
      </c>
      <c r="I153" s="746">
        <f t="shared" si="461"/>
        <v>0</v>
      </c>
      <c r="J153" s="746">
        <f t="shared" si="462"/>
        <v>1</v>
      </c>
      <c r="K153" s="746">
        <f t="shared" si="463"/>
        <v>2</v>
      </c>
      <c r="L153" s="746">
        <f t="shared" si="464"/>
        <v>3</v>
      </c>
      <c r="M153" s="747">
        <f t="shared" si="465"/>
        <v>3</v>
      </c>
      <c r="N153" s="745">
        <f t="shared" si="466"/>
        <v>3</v>
      </c>
      <c r="O153" s="746">
        <f t="shared" si="467"/>
        <v>3</v>
      </c>
      <c r="P153" s="746">
        <f t="shared" si="468"/>
        <v>3</v>
      </c>
      <c r="Q153" s="746">
        <f t="shared" si="469"/>
        <v>3</v>
      </c>
      <c r="R153" s="746">
        <f t="shared" si="470"/>
        <v>3</v>
      </c>
      <c r="S153" s="746">
        <f t="shared" si="471"/>
        <v>3</v>
      </c>
      <c r="T153" s="747">
        <f t="shared" si="472"/>
        <v>3</v>
      </c>
      <c r="U153" s="745">
        <f t="shared" si="473"/>
        <v>3</v>
      </c>
      <c r="V153" s="746">
        <f t="shared" si="474"/>
        <v>3</v>
      </c>
      <c r="W153" s="746">
        <f t="shared" si="475"/>
        <v>3</v>
      </c>
      <c r="X153" s="746">
        <f t="shared" si="476"/>
        <v>3</v>
      </c>
      <c r="Y153" s="746">
        <f t="shared" si="477"/>
        <v>3</v>
      </c>
      <c r="Z153" s="746">
        <f t="shared" si="478"/>
        <v>3</v>
      </c>
      <c r="AA153" s="747">
        <f t="shared" si="479"/>
        <v>3</v>
      </c>
      <c r="AB153" s="745">
        <f t="shared" si="480"/>
        <v>3</v>
      </c>
      <c r="AC153" s="746">
        <f t="shared" si="481"/>
        <v>3</v>
      </c>
      <c r="AD153" s="746">
        <f t="shared" si="482"/>
        <v>3</v>
      </c>
      <c r="AE153" s="746">
        <f t="shared" si="483"/>
        <v>3</v>
      </c>
      <c r="AF153" s="746">
        <f t="shared" si="484"/>
        <v>3</v>
      </c>
      <c r="AG153" s="746">
        <f t="shared" si="485"/>
        <v>3</v>
      </c>
      <c r="AH153" s="747">
        <f t="shared" si="486"/>
        <v>3</v>
      </c>
      <c r="AI153" s="748">
        <f t="shared" si="487"/>
        <v>3</v>
      </c>
      <c r="AJ153" s="746">
        <f t="shared" si="488"/>
        <v>3</v>
      </c>
      <c r="AK153" s="746">
        <f t="shared" si="489"/>
        <v>3</v>
      </c>
      <c r="AL153" s="749">
        <f t="shared" si="490"/>
        <v>81</v>
      </c>
      <c r="AM153" s="750">
        <f t="shared" si="491"/>
        <v>1.33</v>
      </c>
      <c r="AN153" s="1160">
        <f t="shared" si="492"/>
        <v>107.73</v>
      </c>
      <c r="AO153" s="1161"/>
      <c r="AP153" s="707"/>
      <c r="AQ153" s="707"/>
      <c r="AR153" s="707"/>
    </row>
    <row r="154" spans="1:48">
      <c r="A154" s="611"/>
      <c r="B154" s="43" t="s">
        <v>1530</v>
      </c>
      <c r="C154" s="1157" t="str">
        <f t="shared" si="457"/>
        <v>②：早出（7：10～15：45）7.75ｈ</v>
      </c>
      <c r="D154" s="1158"/>
      <c r="E154" s="1159"/>
      <c r="F154" s="744" t="str">
        <f t="shared" si="458"/>
        <v>②</v>
      </c>
      <c r="G154" s="745">
        <f t="shared" si="459"/>
        <v>0</v>
      </c>
      <c r="H154" s="746">
        <f t="shared" si="460"/>
        <v>0</v>
      </c>
      <c r="I154" s="746">
        <f t="shared" si="461"/>
        <v>0</v>
      </c>
      <c r="J154" s="746">
        <f t="shared" si="462"/>
        <v>0</v>
      </c>
      <c r="K154" s="746">
        <f t="shared" si="463"/>
        <v>0</v>
      </c>
      <c r="L154" s="746">
        <f t="shared" si="464"/>
        <v>0</v>
      </c>
      <c r="M154" s="747">
        <f t="shared" si="465"/>
        <v>0</v>
      </c>
      <c r="N154" s="745">
        <f t="shared" si="466"/>
        <v>0</v>
      </c>
      <c r="O154" s="746">
        <f t="shared" si="467"/>
        <v>0</v>
      </c>
      <c r="P154" s="746">
        <f t="shared" si="468"/>
        <v>0</v>
      </c>
      <c r="Q154" s="746">
        <f t="shared" si="469"/>
        <v>0</v>
      </c>
      <c r="R154" s="746">
        <f t="shared" si="470"/>
        <v>0</v>
      </c>
      <c r="S154" s="746">
        <f t="shared" si="471"/>
        <v>0</v>
      </c>
      <c r="T154" s="747">
        <f t="shared" si="472"/>
        <v>0</v>
      </c>
      <c r="U154" s="745">
        <f t="shared" si="473"/>
        <v>0</v>
      </c>
      <c r="V154" s="746">
        <f t="shared" si="474"/>
        <v>0</v>
      </c>
      <c r="W154" s="746">
        <f t="shared" si="475"/>
        <v>0</v>
      </c>
      <c r="X154" s="746">
        <f t="shared" si="476"/>
        <v>0</v>
      </c>
      <c r="Y154" s="746">
        <f t="shared" si="477"/>
        <v>0</v>
      </c>
      <c r="Z154" s="746">
        <f t="shared" si="478"/>
        <v>0</v>
      </c>
      <c r="AA154" s="747">
        <f t="shared" si="479"/>
        <v>0</v>
      </c>
      <c r="AB154" s="745">
        <f t="shared" si="480"/>
        <v>0</v>
      </c>
      <c r="AC154" s="746">
        <f t="shared" si="481"/>
        <v>0</v>
      </c>
      <c r="AD154" s="746">
        <f t="shared" si="482"/>
        <v>0</v>
      </c>
      <c r="AE154" s="746">
        <f t="shared" si="483"/>
        <v>0</v>
      </c>
      <c r="AF154" s="746">
        <f t="shared" si="484"/>
        <v>0</v>
      </c>
      <c r="AG154" s="746">
        <f t="shared" si="485"/>
        <v>0</v>
      </c>
      <c r="AH154" s="747">
        <f t="shared" si="486"/>
        <v>0</v>
      </c>
      <c r="AI154" s="748">
        <f t="shared" si="487"/>
        <v>0</v>
      </c>
      <c r="AJ154" s="746">
        <f t="shared" si="488"/>
        <v>0</v>
      </c>
      <c r="AK154" s="746">
        <f t="shared" si="489"/>
        <v>0</v>
      </c>
      <c r="AL154" s="749">
        <f t="shared" si="490"/>
        <v>0</v>
      </c>
      <c r="AM154" s="750">
        <f t="shared" si="491"/>
        <v>2.08</v>
      </c>
      <c r="AN154" s="1160">
        <f t="shared" si="492"/>
        <v>0</v>
      </c>
      <c r="AO154" s="1161"/>
      <c r="AP154" s="707"/>
      <c r="AQ154" s="707"/>
      <c r="AR154" s="707"/>
    </row>
    <row r="155" spans="1:48">
      <c r="A155" s="611"/>
      <c r="B155" s="43" t="s">
        <v>1531</v>
      </c>
      <c r="C155" s="1157" t="str">
        <f t="shared" si="457"/>
        <v>③：遅出（11：25～20：00）7.75ｈ</v>
      </c>
      <c r="D155" s="1158"/>
      <c r="E155" s="1159"/>
      <c r="F155" s="744" t="str">
        <f t="shared" si="458"/>
        <v>③</v>
      </c>
      <c r="G155" s="745">
        <f t="shared" si="459"/>
        <v>0</v>
      </c>
      <c r="H155" s="746">
        <f t="shared" si="460"/>
        <v>0</v>
      </c>
      <c r="I155" s="746">
        <f t="shared" si="461"/>
        <v>0</v>
      </c>
      <c r="J155" s="746">
        <f t="shared" si="462"/>
        <v>0</v>
      </c>
      <c r="K155" s="746">
        <f t="shared" si="463"/>
        <v>0</v>
      </c>
      <c r="L155" s="746">
        <f t="shared" si="464"/>
        <v>0</v>
      </c>
      <c r="M155" s="747">
        <f t="shared" si="465"/>
        <v>0</v>
      </c>
      <c r="N155" s="745">
        <f t="shared" si="466"/>
        <v>0</v>
      </c>
      <c r="O155" s="746">
        <f t="shared" si="467"/>
        <v>0</v>
      </c>
      <c r="P155" s="746">
        <f t="shared" si="468"/>
        <v>0</v>
      </c>
      <c r="Q155" s="746">
        <f t="shared" si="469"/>
        <v>0</v>
      </c>
      <c r="R155" s="746">
        <f t="shared" si="470"/>
        <v>0</v>
      </c>
      <c r="S155" s="746">
        <f t="shared" si="471"/>
        <v>0</v>
      </c>
      <c r="T155" s="747">
        <f t="shared" si="472"/>
        <v>0</v>
      </c>
      <c r="U155" s="745">
        <f t="shared" si="473"/>
        <v>0</v>
      </c>
      <c r="V155" s="746">
        <f t="shared" si="474"/>
        <v>0</v>
      </c>
      <c r="W155" s="746">
        <f t="shared" si="475"/>
        <v>0</v>
      </c>
      <c r="X155" s="746">
        <f t="shared" si="476"/>
        <v>0</v>
      </c>
      <c r="Y155" s="746">
        <f t="shared" si="477"/>
        <v>0</v>
      </c>
      <c r="Z155" s="746">
        <f t="shared" si="478"/>
        <v>0</v>
      </c>
      <c r="AA155" s="747">
        <f t="shared" si="479"/>
        <v>0</v>
      </c>
      <c r="AB155" s="745">
        <f t="shared" si="480"/>
        <v>0</v>
      </c>
      <c r="AC155" s="746">
        <f t="shared" si="481"/>
        <v>0</v>
      </c>
      <c r="AD155" s="746">
        <f t="shared" si="482"/>
        <v>0</v>
      </c>
      <c r="AE155" s="746">
        <f t="shared" si="483"/>
        <v>0</v>
      </c>
      <c r="AF155" s="746">
        <f t="shared" si="484"/>
        <v>0</v>
      </c>
      <c r="AG155" s="746">
        <f t="shared" si="485"/>
        <v>0</v>
      </c>
      <c r="AH155" s="747">
        <f t="shared" si="486"/>
        <v>0</v>
      </c>
      <c r="AI155" s="748">
        <f t="shared" si="487"/>
        <v>0</v>
      </c>
      <c r="AJ155" s="746">
        <f t="shared" si="488"/>
        <v>0</v>
      </c>
      <c r="AK155" s="746">
        <f t="shared" si="489"/>
        <v>0</v>
      </c>
      <c r="AL155" s="749">
        <f t="shared" si="490"/>
        <v>0</v>
      </c>
      <c r="AM155" s="750">
        <f t="shared" si="491"/>
        <v>2.5</v>
      </c>
      <c r="AN155" s="1160">
        <f t="shared" si="492"/>
        <v>0</v>
      </c>
      <c r="AO155" s="1161"/>
      <c r="AP155" s="707"/>
      <c r="AQ155" s="707"/>
      <c r="AR155" s="707"/>
    </row>
    <row r="156" spans="1:48">
      <c r="A156" s="611"/>
      <c r="B156" s="43" t="s">
        <v>1532</v>
      </c>
      <c r="C156" s="1157" t="str">
        <f t="shared" si="457"/>
        <v>⑤：午前Ａ（8：40～12：40）4ｈ</v>
      </c>
      <c r="D156" s="1158"/>
      <c r="E156" s="1159"/>
      <c r="F156" s="744" t="str">
        <f t="shared" si="458"/>
        <v>⑤</v>
      </c>
      <c r="G156" s="745">
        <f t="shared" si="459"/>
        <v>0</v>
      </c>
      <c r="H156" s="746">
        <f t="shared" si="460"/>
        <v>0</v>
      </c>
      <c r="I156" s="746">
        <f t="shared" si="461"/>
        <v>0</v>
      </c>
      <c r="J156" s="746">
        <f t="shared" si="462"/>
        <v>0</v>
      </c>
      <c r="K156" s="746">
        <f t="shared" si="463"/>
        <v>0</v>
      </c>
      <c r="L156" s="746">
        <f t="shared" si="464"/>
        <v>0</v>
      </c>
      <c r="M156" s="747">
        <f t="shared" si="465"/>
        <v>0</v>
      </c>
      <c r="N156" s="745">
        <f t="shared" si="466"/>
        <v>0</v>
      </c>
      <c r="O156" s="746">
        <f t="shared" si="467"/>
        <v>0</v>
      </c>
      <c r="P156" s="746">
        <f t="shared" si="468"/>
        <v>0</v>
      </c>
      <c r="Q156" s="746">
        <f t="shared" si="469"/>
        <v>0</v>
      </c>
      <c r="R156" s="746">
        <f t="shared" si="470"/>
        <v>0</v>
      </c>
      <c r="S156" s="746">
        <f t="shared" si="471"/>
        <v>0</v>
      </c>
      <c r="T156" s="747">
        <f t="shared" si="472"/>
        <v>0</v>
      </c>
      <c r="U156" s="745">
        <f t="shared" si="473"/>
        <v>0</v>
      </c>
      <c r="V156" s="746">
        <f t="shared" si="474"/>
        <v>0</v>
      </c>
      <c r="W156" s="746">
        <f t="shared" si="475"/>
        <v>0</v>
      </c>
      <c r="X156" s="746">
        <f t="shared" si="476"/>
        <v>0</v>
      </c>
      <c r="Y156" s="746">
        <f t="shared" si="477"/>
        <v>0</v>
      </c>
      <c r="Z156" s="746">
        <f t="shared" si="478"/>
        <v>0</v>
      </c>
      <c r="AA156" s="747">
        <f t="shared" si="479"/>
        <v>0</v>
      </c>
      <c r="AB156" s="745">
        <f t="shared" si="480"/>
        <v>0</v>
      </c>
      <c r="AC156" s="746">
        <f t="shared" si="481"/>
        <v>0</v>
      </c>
      <c r="AD156" s="746">
        <f t="shared" si="482"/>
        <v>0</v>
      </c>
      <c r="AE156" s="746">
        <f t="shared" si="483"/>
        <v>0</v>
      </c>
      <c r="AF156" s="746">
        <f t="shared" si="484"/>
        <v>0</v>
      </c>
      <c r="AG156" s="746">
        <f t="shared" si="485"/>
        <v>0</v>
      </c>
      <c r="AH156" s="747">
        <f t="shared" si="486"/>
        <v>0</v>
      </c>
      <c r="AI156" s="748">
        <f t="shared" si="487"/>
        <v>0</v>
      </c>
      <c r="AJ156" s="746">
        <f t="shared" si="488"/>
        <v>0</v>
      </c>
      <c r="AK156" s="746">
        <f t="shared" si="489"/>
        <v>0</v>
      </c>
      <c r="AL156" s="749">
        <f t="shared" si="490"/>
        <v>0</v>
      </c>
      <c r="AM156" s="750">
        <f t="shared" si="491"/>
        <v>0.57999999999999996</v>
      </c>
      <c r="AN156" s="1160">
        <f t="shared" si="492"/>
        <v>0</v>
      </c>
      <c r="AO156" s="1161"/>
      <c r="AP156" s="707"/>
      <c r="AQ156" s="707"/>
      <c r="AR156" s="707"/>
    </row>
    <row r="157" spans="1:48">
      <c r="A157" s="611"/>
      <c r="B157" s="43" t="s">
        <v>1533</v>
      </c>
      <c r="C157" s="1157" t="str">
        <f t="shared" si="457"/>
        <v>⑥：午後Ａ（13：30～17：30）4ｈ</v>
      </c>
      <c r="D157" s="1158"/>
      <c r="E157" s="1159"/>
      <c r="F157" s="744" t="str">
        <f t="shared" si="458"/>
        <v>⑥</v>
      </c>
      <c r="G157" s="745">
        <f t="shared" si="459"/>
        <v>0</v>
      </c>
      <c r="H157" s="746">
        <f t="shared" si="460"/>
        <v>0</v>
      </c>
      <c r="I157" s="746">
        <f t="shared" si="461"/>
        <v>0</v>
      </c>
      <c r="J157" s="746">
        <f t="shared" si="462"/>
        <v>0</v>
      </c>
      <c r="K157" s="746">
        <f t="shared" si="463"/>
        <v>0</v>
      </c>
      <c r="L157" s="746">
        <f t="shared" si="464"/>
        <v>0</v>
      </c>
      <c r="M157" s="747">
        <f t="shared" si="465"/>
        <v>0</v>
      </c>
      <c r="N157" s="745">
        <f t="shared" si="466"/>
        <v>0</v>
      </c>
      <c r="O157" s="746">
        <f t="shared" si="467"/>
        <v>0</v>
      </c>
      <c r="P157" s="746">
        <f t="shared" si="468"/>
        <v>0</v>
      </c>
      <c r="Q157" s="746">
        <f t="shared" si="469"/>
        <v>0</v>
      </c>
      <c r="R157" s="746">
        <f t="shared" si="470"/>
        <v>0</v>
      </c>
      <c r="S157" s="746">
        <f t="shared" si="471"/>
        <v>0</v>
      </c>
      <c r="T157" s="747">
        <f t="shared" si="472"/>
        <v>0</v>
      </c>
      <c r="U157" s="745">
        <f t="shared" si="473"/>
        <v>0</v>
      </c>
      <c r="V157" s="746">
        <f t="shared" si="474"/>
        <v>0</v>
      </c>
      <c r="W157" s="746">
        <f t="shared" si="475"/>
        <v>0</v>
      </c>
      <c r="X157" s="746">
        <f t="shared" si="476"/>
        <v>0</v>
      </c>
      <c r="Y157" s="746">
        <f t="shared" si="477"/>
        <v>0</v>
      </c>
      <c r="Z157" s="746">
        <f t="shared" si="478"/>
        <v>0</v>
      </c>
      <c r="AA157" s="747">
        <f t="shared" si="479"/>
        <v>0</v>
      </c>
      <c r="AB157" s="745">
        <f t="shared" si="480"/>
        <v>0</v>
      </c>
      <c r="AC157" s="746">
        <f t="shared" si="481"/>
        <v>0</v>
      </c>
      <c r="AD157" s="746">
        <f t="shared" si="482"/>
        <v>0</v>
      </c>
      <c r="AE157" s="746">
        <f t="shared" si="483"/>
        <v>0</v>
      </c>
      <c r="AF157" s="746">
        <f t="shared" si="484"/>
        <v>0</v>
      </c>
      <c r="AG157" s="746">
        <f t="shared" si="485"/>
        <v>0</v>
      </c>
      <c r="AH157" s="747">
        <f t="shared" si="486"/>
        <v>0</v>
      </c>
      <c r="AI157" s="748">
        <f t="shared" si="487"/>
        <v>0</v>
      </c>
      <c r="AJ157" s="746">
        <f t="shared" si="488"/>
        <v>0</v>
      </c>
      <c r="AK157" s="746">
        <f t="shared" si="489"/>
        <v>0</v>
      </c>
      <c r="AL157" s="749">
        <f t="shared" si="490"/>
        <v>0</v>
      </c>
      <c r="AM157" s="750">
        <f t="shared" si="491"/>
        <v>1</v>
      </c>
      <c r="AN157" s="1160">
        <f t="shared" si="492"/>
        <v>0</v>
      </c>
      <c r="AO157" s="1161"/>
      <c r="AP157" s="707"/>
      <c r="AQ157" s="707"/>
      <c r="AR157" s="707"/>
    </row>
    <row r="158" spans="1:48">
      <c r="A158" s="611"/>
      <c r="B158" s="43" t="s">
        <v>1534</v>
      </c>
      <c r="C158" s="1157" t="str">
        <f t="shared" si="457"/>
        <v>⑦：日勤Ｂ（9：00～17：00）7ｈ</v>
      </c>
      <c r="D158" s="1158"/>
      <c r="E158" s="1159"/>
      <c r="F158" s="744" t="str">
        <f t="shared" si="458"/>
        <v>⑦</v>
      </c>
      <c r="G158" s="745">
        <f t="shared" si="459"/>
        <v>0</v>
      </c>
      <c r="H158" s="746">
        <f t="shared" si="460"/>
        <v>0</v>
      </c>
      <c r="I158" s="746">
        <f t="shared" si="461"/>
        <v>0</v>
      </c>
      <c r="J158" s="746">
        <f t="shared" si="462"/>
        <v>0</v>
      </c>
      <c r="K158" s="746">
        <f t="shared" si="463"/>
        <v>0</v>
      </c>
      <c r="L158" s="746">
        <f t="shared" si="464"/>
        <v>0</v>
      </c>
      <c r="M158" s="747">
        <f t="shared" si="465"/>
        <v>0</v>
      </c>
      <c r="N158" s="745">
        <f t="shared" si="466"/>
        <v>0</v>
      </c>
      <c r="O158" s="746">
        <f t="shared" si="467"/>
        <v>0</v>
      </c>
      <c r="P158" s="746">
        <f t="shared" si="468"/>
        <v>0</v>
      </c>
      <c r="Q158" s="746">
        <f t="shared" si="469"/>
        <v>0</v>
      </c>
      <c r="R158" s="746">
        <f t="shared" si="470"/>
        <v>0</v>
      </c>
      <c r="S158" s="746">
        <f t="shared" si="471"/>
        <v>0</v>
      </c>
      <c r="T158" s="747">
        <f t="shared" si="472"/>
        <v>0</v>
      </c>
      <c r="U158" s="745">
        <f t="shared" si="473"/>
        <v>0</v>
      </c>
      <c r="V158" s="746">
        <f t="shared" si="474"/>
        <v>0</v>
      </c>
      <c r="W158" s="746">
        <f t="shared" si="475"/>
        <v>0</v>
      </c>
      <c r="X158" s="746">
        <f t="shared" si="476"/>
        <v>0</v>
      </c>
      <c r="Y158" s="746">
        <f t="shared" si="477"/>
        <v>0</v>
      </c>
      <c r="Z158" s="746">
        <f t="shared" si="478"/>
        <v>0</v>
      </c>
      <c r="AA158" s="747">
        <f t="shared" si="479"/>
        <v>0</v>
      </c>
      <c r="AB158" s="745">
        <f t="shared" si="480"/>
        <v>0</v>
      </c>
      <c r="AC158" s="746">
        <f t="shared" si="481"/>
        <v>0</v>
      </c>
      <c r="AD158" s="746">
        <f t="shared" si="482"/>
        <v>0</v>
      </c>
      <c r="AE158" s="746">
        <f t="shared" si="483"/>
        <v>0</v>
      </c>
      <c r="AF158" s="746">
        <f t="shared" si="484"/>
        <v>0</v>
      </c>
      <c r="AG158" s="746">
        <f t="shared" si="485"/>
        <v>0</v>
      </c>
      <c r="AH158" s="747">
        <f t="shared" si="486"/>
        <v>0</v>
      </c>
      <c r="AI158" s="748">
        <f t="shared" si="487"/>
        <v>0</v>
      </c>
      <c r="AJ158" s="746">
        <f t="shared" si="488"/>
        <v>0</v>
      </c>
      <c r="AK158" s="746">
        <f t="shared" si="489"/>
        <v>0</v>
      </c>
      <c r="AL158" s="749">
        <f t="shared" si="490"/>
        <v>0</v>
      </c>
      <c r="AM158" s="750">
        <f t="shared" si="491"/>
        <v>0.75</v>
      </c>
      <c r="AN158" s="1160">
        <f t="shared" si="492"/>
        <v>0</v>
      </c>
      <c r="AO158" s="1161"/>
      <c r="AP158" s="707"/>
      <c r="AQ158" s="707"/>
      <c r="AR158" s="707"/>
    </row>
    <row r="159" spans="1:48">
      <c r="A159" s="611"/>
      <c r="B159" s="43" t="s">
        <v>1535</v>
      </c>
      <c r="C159" s="1157" t="str">
        <f t="shared" si="457"/>
        <v>⑧：午前Ｂ（9：00～13：00）4ｈ</v>
      </c>
      <c r="D159" s="1158"/>
      <c r="E159" s="1159"/>
      <c r="F159" s="744" t="str">
        <f t="shared" si="458"/>
        <v>⑧</v>
      </c>
      <c r="G159" s="745">
        <f t="shared" si="459"/>
        <v>0</v>
      </c>
      <c r="H159" s="746">
        <f t="shared" si="460"/>
        <v>0</v>
      </c>
      <c r="I159" s="746">
        <f t="shared" si="461"/>
        <v>0</v>
      </c>
      <c r="J159" s="746">
        <f t="shared" si="462"/>
        <v>0</v>
      </c>
      <c r="K159" s="746">
        <f t="shared" si="463"/>
        <v>0</v>
      </c>
      <c r="L159" s="746">
        <f t="shared" si="464"/>
        <v>0</v>
      </c>
      <c r="M159" s="747">
        <f t="shared" si="465"/>
        <v>0</v>
      </c>
      <c r="N159" s="745">
        <f t="shared" si="466"/>
        <v>0</v>
      </c>
      <c r="O159" s="746">
        <f t="shared" si="467"/>
        <v>0</v>
      </c>
      <c r="P159" s="746">
        <f t="shared" si="468"/>
        <v>0</v>
      </c>
      <c r="Q159" s="746">
        <f t="shared" si="469"/>
        <v>0</v>
      </c>
      <c r="R159" s="746">
        <f t="shared" si="470"/>
        <v>0</v>
      </c>
      <c r="S159" s="746">
        <f t="shared" si="471"/>
        <v>0</v>
      </c>
      <c r="T159" s="747">
        <f t="shared" si="472"/>
        <v>0</v>
      </c>
      <c r="U159" s="745">
        <f t="shared" si="473"/>
        <v>0</v>
      </c>
      <c r="V159" s="746">
        <f t="shared" si="474"/>
        <v>0</v>
      </c>
      <c r="W159" s="746">
        <f t="shared" si="475"/>
        <v>0</v>
      </c>
      <c r="X159" s="746">
        <f t="shared" si="476"/>
        <v>0</v>
      </c>
      <c r="Y159" s="746">
        <f t="shared" si="477"/>
        <v>0</v>
      </c>
      <c r="Z159" s="746">
        <f t="shared" si="478"/>
        <v>0</v>
      </c>
      <c r="AA159" s="747">
        <f t="shared" si="479"/>
        <v>0</v>
      </c>
      <c r="AB159" s="745">
        <f t="shared" si="480"/>
        <v>0</v>
      </c>
      <c r="AC159" s="746">
        <f t="shared" si="481"/>
        <v>0</v>
      </c>
      <c r="AD159" s="746">
        <f t="shared" si="482"/>
        <v>0</v>
      </c>
      <c r="AE159" s="746">
        <f t="shared" si="483"/>
        <v>0</v>
      </c>
      <c r="AF159" s="746">
        <f t="shared" si="484"/>
        <v>0</v>
      </c>
      <c r="AG159" s="746">
        <f t="shared" si="485"/>
        <v>0</v>
      </c>
      <c r="AH159" s="747">
        <f t="shared" si="486"/>
        <v>0</v>
      </c>
      <c r="AI159" s="748">
        <f t="shared" si="487"/>
        <v>0</v>
      </c>
      <c r="AJ159" s="746">
        <f t="shared" si="488"/>
        <v>0</v>
      </c>
      <c r="AK159" s="746">
        <f t="shared" si="489"/>
        <v>0</v>
      </c>
      <c r="AL159" s="749">
        <f t="shared" si="490"/>
        <v>0</v>
      </c>
      <c r="AM159" s="750">
        <f t="shared" si="491"/>
        <v>0.25</v>
      </c>
      <c r="AN159" s="1160">
        <f t="shared" si="492"/>
        <v>0</v>
      </c>
      <c r="AO159" s="1161"/>
      <c r="AP159" s="707"/>
      <c r="AQ159" s="707"/>
      <c r="AR159" s="707"/>
    </row>
    <row r="160" spans="1:48">
      <c r="A160" s="611"/>
      <c r="B160" s="43" t="s">
        <v>1536</v>
      </c>
      <c r="C160" s="1157" t="str">
        <f t="shared" si="457"/>
        <v>⑨：午後Ｂ（13：00～17：00）4ｈ</v>
      </c>
      <c r="D160" s="1158"/>
      <c r="E160" s="1159"/>
      <c r="F160" s="744" t="str">
        <f t="shared" si="458"/>
        <v>⑨</v>
      </c>
      <c r="G160" s="745">
        <f t="shared" si="459"/>
        <v>0</v>
      </c>
      <c r="H160" s="746">
        <f t="shared" si="460"/>
        <v>0</v>
      </c>
      <c r="I160" s="746">
        <f t="shared" si="461"/>
        <v>0</v>
      </c>
      <c r="J160" s="746">
        <f t="shared" si="462"/>
        <v>0</v>
      </c>
      <c r="K160" s="746">
        <f t="shared" si="463"/>
        <v>0</v>
      </c>
      <c r="L160" s="746">
        <f t="shared" si="464"/>
        <v>0</v>
      </c>
      <c r="M160" s="747">
        <f t="shared" si="465"/>
        <v>0</v>
      </c>
      <c r="N160" s="745">
        <f t="shared" si="466"/>
        <v>0</v>
      </c>
      <c r="O160" s="746">
        <f t="shared" si="467"/>
        <v>0</v>
      </c>
      <c r="P160" s="746">
        <f t="shared" si="468"/>
        <v>0</v>
      </c>
      <c r="Q160" s="746">
        <f t="shared" si="469"/>
        <v>0</v>
      </c>
      <c r="R160" s="746">
        <f t="shared" si="470"/>
        <v>0</v>
      </c>
      <c r="S160" s="746">
        <f t="shared" si="471"/>
        <v>0</v>
      </c>
      <c r="T160" s="747">
        <f t="shared" si="472"/>
        <v>0</v>
      </c>
      <c r="U160" s="745">
        <f t="shared" si="473"/>
        <v>0</v>
      </c>
      <c r="V160" s="746">
        <f t="shared" si="474"/>
        <v>0</v>
      </c>
      <c r="W160" s="746">
        <f t="shared" si="475"/>
        <v>0</v>
      </c>
      <c r="X160" s="746">
        <f t="shared" si="476"/>
        <v>0</v>
      </c>
      <c r="Y160" s="746">
        <f t="shared" si="477"/>
        <v>0</v>
      </c>
      <c r="Z160" s="746">
        <f t="shared" si="478"/>
        <v>0</v>
      </c>
      <c r="AA160" s="747">
        <f t="shared" si="479"/>
        <v>0</v>
      </c>
      <c r="AB160" s="745">
        <f t="shared" si="480"/>
        <v>0</v>
      </c>
      <c r="AC160" s="746">
        <f t="shared" si="481"/>
        <v>0</v>
      </c>
      <c r="AD160" s="746">
        <f t="shared" si="482"/>
        <v>0</v>
      </c>
      <c r="AE160" s="746">
        <f t="shared" si="483"/>
        <v>0</v>
      </c>
      <c r="AF160" s="746">
        <f t="shared" si="484"/>
        <v>0</v>
      </c>
      <c r="AG160" s="746">
        <f t="shared" si="485"/>
        <v>0</v>
      </c>
      <c r="AH160" s="747">
        <f t="shared" si="486"/>
        <v>0</v>
      </c>
      <c r="AI160" s="748">
        <f t="shared" si="487"/>
        <v>0</v>
      </c>
      <c r="AJ160" s="746">
        <f t="shared" si="488"/>
        <v>0</v>
      </c>
      <c r="AK160" s="746">
        <f t="shared" si="489"/>
        <v>0</v>
      </c>
      <c r="AL160" s="749">
        <f t="shared" si="490"/>
        <v>0</v>
      </c>
      <c r="AM160" s="750">
        <f t="shared" si="491"/>
        <v>0.5</v>
      </c>
      <c r="AN160" s="1160">
        <f t="shared" si="492"/>
        <v>0</v>
      </c>
      <c r="AO160" s="1161"/>
      <c r="AP160" s="707"/>
      <c r="AQ160" s="707"/>
      <c r="AR160" s="707"/>
    </row>
    <row r="161" spans="1:44">
      <c r="A161" s="611"/>
      <c r="B161" s="43" t="s">
        <v>1537</v>
      </c>
      <c r="C161" s="1157" t="str">
        <f t="shared" si="457"/>
        <v>⑩：午後Ｃ（11：25～15：25）4ｈ</v>
      </c>
      <c r="D161" s="1158"/>
      <c r="E161" s="1159"/>
      <c r="F161" s="744" t="str">
        <f t="shared" si="458"/>
        <v>⑩</v>
      </c>
      <c r="G161" s="745">
        <f t="shared" si="459"/>
        <v>0</v>
      </c>
      <c r="H161" s="746">
        <f t="shared" si="460"/>
        <v>0</v>
      </c>
      <c r="I161" s="746">
        <f t="shared" si="461"/>
        <v>0</v>
      </c>
      <c r="J161" s="746">
        <f t="shared" si="462"/>
        <v>0</v>
      </c>
      <c r="K161" s="746">
        <f t="shared" si="463"/>
        <v>0</v>
      </c>
      <c r="L161" s="746">
        <f t="shared" si="464"/>
        <v>0</v>
      </c>
      <c r="M161" s="747">
        <f t="shared" si="465"/>
        <v>0</v>
      </c>
      <c r="N161" s="745">
        <f t="shared" si="466"/>
        <v>0</v>
      </c>
      <c r="O161" s="746">
        <f t="shared" si="467"/>
        <v>0</v>
      </c>
      <c r="P161" s="746">
        <f t="shared" si="468"/>
        <v>0</v>
      </c>
      <c r="Q161" s="746">
        <f t="shared" si="469"/>
        <v>0</v>
      </c>
      <c r="R161" s="746">
        <f t="shared" si="470"/>
        <v>0</v>
      </c>
      <c r="S161" s="746">
        <f t="shared" si="471"/>
        <v>0</v>
      </c>
      <c r="T161" s="747">
        <f t="shared" si="472"/>
        <v>0</v>
      </c>
      <c r="U161" s="745">
        <f t="shared" si="473"/>
        <v>0</v>
      </c>
      <c r="V161" s="746">
        <f t="shared" si="474"/>
        <v>0</v>
      </c>
      <c r="W161" s="746">
        <f t="shared" si="475"/>
        <v>0</v>
      </c>
      <c r="X161" s="746">
        <f t="shared" si="476"/>
        <v>0</v>
      </c>
      <c r="Y161" s="746">
        <f t="shared" si="477"/>
        <v>0</v>
      </c>
      <c r="Z161" s="746">
        <f t="shared" si="478"/>
        <v>0</v>
      </c>
      <c r="AA161" s="747">
        <f t="shared" si="479"/>
        <v>0</v>
      </c>
      <c r="AB161" s="745">
        <f t="shared" si="480"/>
        <v>0</v>
      </c>
      <c r="AC161" s="746">
        <f t="shared" si="481"/>
        <v>0</v>
      </c>
      <c r="AD161" s="746">
        <f t="shared" si="482"/>
        <v>0</v>
      </c>
      <c r="AE161" s="746">
        <f t="shared" si="483"/>
        <v>0</v>
      </c>
      <c r="AF161" s="746">
        <f t="shared" si="484"/>
        <v>0</v>
      </c>
      <c r="AG161" s="746">
        <f t="shared" si="485"/>
        <v>0</v>
      </c>
      <c r="AH161" s="747">
        <f t="shared" si="486"/>
        <v>0</v>
      </c>
      <c r="AI161" s="748">
        <f t="shared" si="487"/>
        <v>0</v>
      </c>
      <c r="AJ161" s="746">
        <f t="shared" si="488"/>
        <v>0</v>
      </c>
      <c r="AK161" s="746">
        <f t="shared" si="489"/>
        <v>0</v>
      </c>
      <c r="AL161" s="749">
        <f t="shared" si="490"/>
        <v>0</v>
      </c>
      <c r="AM161" s="750">
        <f t="shared" si="491"/>
        <v>0</v>
      </c>
      <c r="AN161" s="1160">
        <f t="shared" si="492"/>
        <v>0</v>
      </c>
      <c r="AO161" s="1161"/>
      <c r="AP161" s="707"/>
      <c r="AQ161" s="707"/>
      <c r="AR161" s="707"/>
    </row>
    <row r="162" spans="1:44">
      <c r="A162" s="611"/>
      <c r="B162" s="43" t="s">
        <v>1538</v>
      </c>
      <c r="C162" s="1157" t="str">
        <f t="shared" si="457"/>
        <v>⑪：午後Ｄ（16：00～20：00）4ｈ</v>
      </c>
      <c r="D162" s="1158"/>
      <c r="E162" s="1159"/>
      <c r="F162" s="744" t="str">
        <f t="shared" si="458"/>
        <v>⑪</v>
      </c>
      <c r="G162" s="745">
        <f t="shared" si="459"/>
        <v>0</v>
      </c>
      <c r="H162" s="746">
        <f t="shared" si="460"/>
        <v>0</v>
      </c>
      <c r="I162" s="746">
        <f t="shared" si="461"/>
        <v>0</v>
      </c>
      <c r="J162" s="746">
        <f t="shared" si="462"/>
        <v>0</v>
      </c>
      <c r="K162" s="746">
        <f t="shared" si="463"/>
        <v>0</v>
      </c>
      <c r="L162" s="746">
        <f t="shared" si="464"/>
        <v>0</v>
      </c>
      <c r="M162" s="747">
        <f t="shared" si="465"/>
        <v>0</v>
      </c>
      <c r="N162" s="745">
        <f t="shared" si="466"/>
        <v>0</v>
      </c>
      <c r="O162" s="746">
        <f t="shared" si="467"/>
        <v>0</v>
      </c>
      <c r="P162" s="746">
        <f t="shared" si="468"/>
        <v>0</v>
      </c>
      <c r="Q162" s="746">
        <f t="shared" si="469"/>
        <v>0</v>
      </c>
      <c r="R162" s="746">
        <f t="shared" si="470"/>
        <v>0</v>
      </c>
      <c r="S162" s="746">
        <f t="shared" si="471"/>
        <v>0</v>
      </c>
      <c r="T162" s="747">
        <f t="shared" si="472"/>
        <v>0</v>
      </c>
      <c r="U162" s="745">
        <f t="shared" si="473"/>
        <v>0</v>
      </c>
      <c r="V162" s="746">
        <f t="shared" si="474"/>
        <v>0</v>
      </c>
      <c r="W162" s="746">
        <f t="shared" si="475"/>
        <v>0</v>
      </c>
      <c r="X162" s="746">
        <f t="shared" si="476"/>
        <v>0</v>
      </c>
      <c r="Y162" s="746">
        <f t="shared" si="477"/>
        <v>0</v>
      </c>
      <c r="Z162" s="746">
        <f t="shared" si="478"/>
        <v>0</v>
      </c>
      <c r="AA162" s="747">
        <f t="shared" si="479"/>
        <v>0</v>
      </c>
      <c r="AB162" s="745">
        <f t="shared" si="480"/>
        <v>0</v>
      </c>
      <c r="AC162" s="746">
        <f t="shared" si="481"/>
        <v>0</v>
      </c>
      <c r="AD162" s="746">
        <f t="shared" si="482"/>
        <v>0</v>
      </c>
      <c r="AE162" s="746">
        <f t="shared" si="483"/>
        <v>0</v>
      </c>
      <c r="AF162" s="746">
        <f t="shared" si="484"/>
        <v>0</v>
      </c>
      <c r="AG162" s="746">
        <f t="shared" si="485"/>
        <v>0</v>
      </c>
      <c r="AH162" s="747">
        <f t="shared" si="486"/>
        <v>0</v>
      </c>
      <c r="AI162" s="748">
        <f t="shared" si="487"/>
        <v>0</v>
      </c>
      <c r="AJ162" s="746">
        <f t="shared" si="488"/>
        <v>0</v>
      </c>
      <c r="AK162" s="746">
        <f t="shared" si="489"/>
        <v>0</v>
      </c>
      <c r="AL162" s="749">
        <f t="shared" si="490"/>
        <v>0</v>
      </c>
      <c r="AM162" s="750">
        <f t="shared" si="491"/>
        <v>3.5</v>
      </c>
      <c r="AN162" s="1160">
        <f t="shared" si="492"/>
        <v>0</v>
      </c>
      <c r="AO162" s="1161"/>
      <c r="AP162" s="707"/>
      <c r="AQ162" s="707"/>
      <c r="AR162" s="707"/>
    </row>
    <row r="163" spans="1:44">
      <c r="A163" s="611"/>
      <c r="B163" s="43" t="s">
        <v>1539</v>
      </c>
      <c r="C163" s="1157" t="str">
        <f t="shared" si="457"/>
        <v>⑱：日勤Ｃ（8：40～17：00）7.5ｈ</v>
      </c>
      <c r="D163" s="1158"/>
      <c r="E163" s="1159"/>
      <c r="F163" s="744" t="str">
        <f t="shared" si="458"/>
        <v>⑱</v>
      </c>
      <c r="G163" s="745">
        <f t="shared" si="459"/>
        <v>0</v>
      </c>
      <c r="H163" s="746">
        <f t="shared" si="460"/>
        <v>0</v>
      </c>
      <c r="I163" s="746">
        <f t="shared" si="461"/>
        <v>0</v>
      </c>
      <c r="J163" s="746">
        <f t="shared" si="462"/>
        <v>0</v>
      </c>
      <c r="K163" s="746">
        <f t="shared" si="463"/>
        <v>0</v>
      </c>
      <c r="L163" s="746">
        <f t="shared" si="464"/>
        <v>0</v>
      </c>
      <c r="M163" s="747">
        <f t="shared" si="465"/>
        <v>0</v>
      </c>
      <c r="N163" s="745">
        <f t="shared" si="466"/>
        <v>0</v>
      </c>
      <c r="O163" s="746">
        <f t="shared" si="467"/>
        <v>0</v>
      </c>
      <c r="P163" s="746">
        <f t="shared" si="468"/>
        <v>0</v>
      </c>
      <c r="Q163" s="746">
        <f t="shared" si="469"/>
        <v>0</v>
      </c>
      <c r="R163" s="746">
        <f t="shared" si="470"/>
        <v>0</v>
      </c>
      <c r="S163" s="746">
        <f t="shared" si="471"/>
        <v>0</v>
      </c>
      <c r="T163" s="747">
        <f t="shared" si="472"/>
        <v>0</v>
      </c>
      <c r="U163" s="745">
        <f t="shared" si="473"/>
        <v>0</v>
      </c>
      <c r="V163" s="746">
        <f t="shared" si="474"/>
        <v>0</v>
      </c>
      <c r="W163" s="746">
        <f t="shared" si="475"/>
        <v>0</v>
      </c>
      <c r="X163" s="746">
        <f t="shared" si="476"/>
        <v>0</v>
      </c>
      <c r="Y163" s="746">
        <f t="shared" si="477"/>
        <v>0</v>
      </c>
      <c r="Z163" s="746">
        <f t="shared" si="478"/>
        <v>0</v>
      </c>
      <c r="AA163" s="747">
        <f t="shared" si="479"/>
        <v>0</v>
      </c>
      <c r="AB163" s="745">
        <f t="shared" si="480"/>
        <v>0</v>
      </c>
      <c r="AC163" s="746">
        <f t="shared" si="481"/>
        <v>0</v>
      </c>
      <c r="AD163" s="746">
        <f t="shared" si="482"/>
        <v>0</v>
      </c>
      <c r="AE163" s="746">
        <f t="shared" si="483"/>
        <v>0</v>
      </c>
      <c r="AF163" s="746">
        <f t="shared" si="484"/>
        <v>0</v>
      </c>
      <c r="AG163" s="746">
        <f t="shared" si="485"/>
        <v>0</v>
      </c>
      <c r="AH163" s="747">
        <f t="shared" si="486"/>
        <v>0</v>
      </c>
      <c r="AI163" s="748">
        <f t="shared" si="487"/>
        <v>0</v>
      </c>
      <c r="AJ163" s="746">
        <f t="shared" si="488"/>
        <v>0</v>
      </c>
      <c r="AK163" s="746">
        <f t="shared" si="489"/>
        <v>0</v>
      </c>
      <c r="AL163" s="749">
        <f t="shared" si="490"/>
        <v>0</v>
      </c>
      <c r="AM163" s="750">
        <f t="shared" si="491"/>
        <v>1.08</v>
      </c>
      <c r="AN163" s="1160">
        <f t="shared" si="492"/>
        <v>0</v>
      </c>
      <c r="AO163" s="1161"/>
      <c r="AP163" s="707"/>
      <c r="AQ163" s="707"/>
      <c r="AR163" s="707"/>
    </row>
    <row r="164" spans="1:44">
      <c r="A164" s="611"/>
      <c r="B164" s="43" t="s">
        <v>1540</v>
      </c>
      <c r="C164" s="1157" t="str">
        <f t="shared" si="457"/>
        <v>⑲：午前Ｃ（9：00～13：00）4ｈ</v>
      </c>
      <c r="D164" s="1158"/>
      <c r="E164" s="1159"/>
      <c r="F164" s="744" t="str">
        <f t="shared" si="458"/>
        <v>⑲</v>
      </c>
      <c r="G164" s="745">
        <f t="shared" si="459"/>
        <v>0</v>
      </c>
      <c r="H164" s="746">
        <f t="shared" si="460"/>
        <v>0</v>
      </c>
      <c r="I164" s="746">
        <f t="shared" si="461"/>
        <v>0</v>
      </c>
      <c r="J164" s="746">
        <f t="shared" si="462"/>
        <v>0</v>
      </c>
      <c r="K164" s="746">
        <f t="shared" si="463"/>
        <v>0</v>
      </c>
      <c r="L164" s="746">
        <f t="shared" si="464"/>
        <v>0</v>
      </c>
      <c r="M164" s="747">
        <f t="shared" si="465"/>
        <v>0</v>
      </c>
      <c r="N164" s="745">
        <f t="shared" si="466"/>
        <v>0</v>
      </c>
      <c r="O164" s="746">
        <f t="shared" si="467"/>
        <v>0</v>
      </c>
      <c r="P164" s="746">
        <f t="shared" si="468"/>
        <v>0</v>
      </c>
      <c r="Q164" s="746">
        <f t="shared" si="469"/>
        <v>0</v>
      </c>
      <c r="R164" s="746">
        <f t="shared" si="470"/>
        <v>0</v>
      </c>
      <c r="S164" s="746">
        <f t="shared" si="471"/>
        <v>0</v>
      </c>
      <c r="T164" s="747">
        <f t="shared" si="472"/>
        <v>0</v>
      </c>
      <c r="U164" s="745">
        <f t="shared" si="473"/>
        <v>0</v>
      </c>
      <c r="V164" s="746">
        <f t="shared" si="474"/>
        <v>0</v>
      </c>
      <c r="W164" s="746">
        <f t="shared" si="475"/>
        <v>0</v>
      </c>
      <c r="X164" s="746">
        <f t="shared" si="476"/>
        <v>0</v>
      </c>
      <c r="Y164" s="746">
        <f t="shared" si="477"/>
        <v>0</v>
      </c>
      <c r="Z164" s="746">
        <f t="shared" si="478"/>
        <v>0</v>
      </c>
      <c r="AA164" s="747">
        <f t="shared" si="479"/>
        <v>0</v>
      </c>
      <c r="AB164" s="745">
        <f t="shared" si="480"/>
        <v>0</v>
      </c>
      <c r="AC164" s="746">
        <f t="shared" si="481"/>
        <v>0</v>
      </c>
      <c r="AD164" s="746">
        <f t="shared" si="482"/>
        <v>0</v>
      </c>
      <c r="AE164" s="746">
        <f t="shared" si="483"/>
        <v>0</v>
      </c>
      <c r="AF164" s="746">
        <f t="shared" si="484"/>
        <v>0</v>
      </c>
      <c r="AG164" s="746">
        <f t="shared" si="485"/>
        <v>0</v>
      </c>
      <c r="AH164" s="747">
        <f t="shared" si="486"/>
        <v>0</v>
      </c>
      <c r="AI164" s="748">
        <f t="shared" si="487"/>
        <v>0</v>
      </c>
      <c r="AJ164" s="746">
        <f t="shared" si="488"/>
        <v>0</v>
      </c>
      <c r="AK164" s="746">
        <f t="shared" si="489"/>
        <v>0</v>
      </c>
      <c r="AL164" s="749">
        <f t="shared" si="490"/>
        <v>0</v>
      </c>
      <c r="AM164" s="750">
        <f t="shared" si="491"/>
        <v>0.25</v>
      </c>
      <c r="AN164" s="1160">
        <f t="shared" si="492"/>
        <v>0</v>
      </c>
      <c r="AO164" s="1161"/>
      <c r="AP164" s="707"/>
      <c r="AQ164" s="707"/>
      <c r="AR164" s="707"/>
    </row>
    <row r="165" spans="1:44">
      <c r="A165" s="611"/>
      <c r="B165" s="43" t="s">
        <v>1541</v>
      </c>
      <c r="C165" s="1157" t="str">
        <f t="shared" si="457"/>
        <v>⑳：午前Ｄ（7：10～11：10）4ｈ</v>
      </c>
      <c r="D165" s="1158"/>
      <c r="E165" s="1159"/>
      <c r="F165" s="744" t="str">
        <f t="shared" si="458"/>
        <v>⑳</v>
      </c>
      <c r="G165" s="745">
        <f t="shared" si="459"/>
        <v>0</v>
      </c>
      <c r="H165" s="746">
        <f t="shared" si="460"/>
        <v>0</v>
      </c>
      <c r="I165" s="746">
        <f t="shared" si="461"/>
        <v>0</v>
      </c>
      <c r="J165" s="746">
        <f t="shared" si="462"/>
        <v>0</v>
      </c>
      <c r="K165" s="746">
        <f t="shared" si="463"/>
        <v>0</v>
      </c>
      <c r="L165" s="746">
        <f t="shared" si="464"/>
        <v>0</v>
      </c>
      <c r="M165" s="747">
        <f t="shared" si="465"/>
        <v>0</v>
      </c>
      <c r="N165" s="745">
        <f t="shared" si="466"/>
        <v>0</v>
      </c>
      <c r="O165" s="746">
        <f t="shared" si="467"/>
        <v>0</v>
      </c>
      <c r="P165" s="746">
        <f t="shared" si="468"/>
        <v>0</v>
      </c>
      <c r="Q165" s="746">
        <f t="shared" si="469"/>
        <v>0</v>
      </c>
      <c r="R165" s="746">
        <f t="shared" si="470"/>
        <v>0</v>
      </c>
      <c r="S165" s="746">
        <f t="shared" si="471"/>
        <v>0</v>
      </c>
      <c r="T165" s="747">
        <f t="shared" si="472"/>
        <v>0</v>
      </c>
      <c r="U165" s="745">
        <f t="shared" si="473"/>
        <v>0</v>
      </c>
      <c r="V165" s="746">
        <f t="shared" si="474"/>
        <v>0</v>
      </c>
      <c r="W165" s="746">
        <f t="shared" si="475"/>
        <v>0</v>
      </c>
      <c r="X165" s="746">
        <f t="shared" si="476"/>
        <v>0</v>
      </c>
      <c r="Y165" s="746">
        <f t="shared" si="477"/>
        <v>0</v>
      </c>
      <c r="Z165" s="746">
        <f t="shared" si="478"/>
        <v>0</v>
      </c>
      <c r="AA165" s="747">
        <f t="shared" si="479"/>
        <v>0</v>
      </c>
      <c r="AB165" s="745">
        <f t="shared" si="480"/>
        <v>0</v>
      </c>
      <c r="AC165" s="746">
        <f t="shared" si="481"/>
        <v>0</v>
      </c>
      <c r="AD165" s="746">
        <f t="shared" si="482"/>
        <v>0</v>
      </c>
      <c r="AE165" s="746">
        <f t="shared" si="483"/>
        <v>0</v>
      </c>
      <c r="AF165" s="746">
        <f t="shared" si="484"/>
        <v>0</v>
      </c>
      <c r="AG165" s="746">
        <f t="shared" si="485"/>
        <v>0</v>
      </c>
      <c r="AH165" s="747">
        <f t="shared" si="486"/>
        <v>0</v>
      </c>
      <c r="AI165" s="748">
        <f t="shared" si="487"/>
        <v>0</v>
      </c>
      <c r="AJ165" s="746">
        <f t="shared" si="488"/>
        <v>0</v>
      </c>
      <c r="AK165" s="746">
        <f t="shared" si="489"/>
        <v>0</v>
      </c>
      <c r="AL165" s="749">
        <f t="shared" si="490"/>
        <v>0</v>
      </c>
      <c r="AM165" s="750">
        <f t="shared" si="491"/>
        <v>2.08</v>
      </c>
      <c r="AN165" s="1160">
        <f t="shared" si="492"/>
        <v>0</v>
      </c>
      <c r="AO165" s="1161"/>
      <c r="AP165" s="707"/>
      <c r="AQ165" s="707"/>
      <c r="AR165" s="707"/>
    </row>
    <row r="166" spans="1:44">
      <c r="A166" s="611"/>
      <c r="B166" s="43" t="s">
        <v>1542</v>
      </c>
      <c r="C166" s="1157" t="str">
        <f t="shared" si="457"/>
        <v>公：公休（～）ｈ</v>
      </c>
      <c r="D166" s="1158"/>
      <c r="E166" s="1159"/>
      <c r="F166" s="744" t="str">
        <f t="shared" si="458"/>
        <v>公</v>
      </c>
      <c r="G166" s="745">
        <f t="shared" si="459"/>
        <v>0</v>
      </c>
      <c r="H166" s="746">
        <f t="shared" si="460"/>
        <v>0</v>
      </c>
      <c r="I166" s="746">
        <f t="shared" si="461"/>
        <v>0</v>
      </c>
      <c r="J166" s="746">
        <f t="shared" si="462"/>
        <v>0</v>
      </c>
      <c r="K166" s="746">
        <f t="shared" si="463"/>
        <v>0</v>
      </c>
      <c r="L166" s="746">
        <f t="shared" si="464"/>
        <v>0</v>
      </c>
      <c r="M166" s="747">
        <f t="shared" si="465"/>
        <v>0</v>
      </c>
      <c r="N166" s="745">
        <f t="shared" si="466"/>
        <v>0</v>
      </c>
      <c r="O166" s="746">
        <f t="shared" si="467"/>
        <v>0</v>
      </c>
      <c r="P166" s="746">
        <f t="shared" si="468"/>
        <v>0</v>
      </c>
      <c r="Q166" s="746">
        <f t="shared" si="469"/>
        <v>0</v>
      </c>
      <c r="R166" s="746">
        <f t="shared" si="470"/>
        <v>0</v>
      </c>
      <c r="S166" s="746">
        <f t="shared" si="471"/>
        <v>0</v>
      </c>
      <c r="T166" s="747">
        <f t="shared" si="472"/>
        <v>0</v>
      </c>
      <c r="U166" s="745">
        <f t="shared" si="473"/>
        <v>0</v>
      </c>
      <c r="V166" s="746">
        <f t="shared" si="474"/>
        <v>0</v>
      </c>
      <c r="W166" s="746">
        <f t="shared" si="475"/>
        <v>0</v>
      </c>
      <c r="X166" s="746">
        <f t="shared" si="476"/>
        <v>0</v>
      </c>
      <c r="Y166" s="746">
        <f t="shared" si="477"/>
        <v>0</v>
      </c>
      <c r="Z166" s="746">
        <f t="shared" si="478"/>
        <v>0</v>
      </c>
      <c r="AA166" s="747">
        <f t="shared" si="479"/>
        <v>0</v>
      </c>
      <c r="AB166" s="745">
        <f t="shared" si="480"/>
        <v>0</v>
      </c>
      <c r="AC166" s="746">
        <f t="shared" si="481"/>
        <v>0</v>
      </c>
      <c r="AD166" s="746">
        <f t="shared" si="482"/>
        <v>0</v>
      </c>
      <c r="AE166" s="746">
        <f t="shared" si="483"/>
        <v>0</v>
      </c>
      <c r="AF166" s="746">
        <f t="shared" si="484"/>
        <v>0</v>
      </c>
      <c r="AG166" s="746">
        <f t="shared" si="485"/>
        <v>0</v>
      </c>
      <c r="AH166" s="747">
        <f t="shared" si="486"/>
        <v>0</v>
      </c>
      <c r="AI166" s="748">
        <f t="shared" si="487"/>
        <v>0</v>
      </c>
      <c r="AJ166" s="746">
        <f t="shared" si="488"/>
        <v>0</v>
      </c>
      <c r="AK166" s="746">
        <f t="shared" si="489"/>
        <v>0</v>
      </c>
      <c r="AL166" s="749">
        <f t="shared" si="490"/>
        <v>0</v>
      </c>
      <c r="AM166" s="750">
        <f t="shared" si="491"/>
        <v>0</v>
      </c>
      <c r="AN166" s="1160">
        <f t="shared" si="492"/>
        <v>0</v>
      </c>
      <c r="AO166" s="1161"/>
      <c r="AP166" s="707"/>
      <c r="AQ166" s="707"/>
      <c r="AR166" s="707"/>
    </row>
    <row r="167" spans="1:44">
      <c r="A167" s="611"/>
      <c r="B167" s="43" t="s">
        <v>1543</v>
      </c>
      <c r="C167" s="1157" t="str">
        <f t="shared" si="457"/>
        <v>有：有休（～）ｈ</v>
      </c>
      <c r="D167" s="1158"/>
      <c r="E167" s="1159"/>
      <c r="F167" s="744" t="str">
        <f t="shared" si="458"/>
        <v>有</v>
      </c>
      <c r="G167" s="745">
        <f t="shared" si="459"/>
        <v>0</v>
      </c>
      <c r="H167" s="746">
        <f t="shared" si="460"/>
        <v>0</v>
      </c>
      <c r="I167" s="746">
        <f t="shared" si="461"/>
        <v>0</v>
      </c>
      <c r="J167" s="746">
        <f t="shared" si="462"/>
        <v>0</v>
      </c>
      <c r="K167" s="746">
        <f t="shared" si="463"/>
        <v>0</v>
      </c>
      <c r="L167" s="746">
        <f t="shared" si="464"/>
        <v>0</v>
      </c>
      <c r="M167" s="747">
        <f t="shared" si="465"/>
        <v>0</v>
      </c>
      <c r="N167" s="745">
        <f t="shared" si="466"/>
        <v>0</v>
      </c>
      <c r="O167" s="746">
        <f t="shared" si="467"/>
        <v>0</v>
      </c>
      <c r="P167" s="746">
        <f t="shared" si="468"/>
        <v>0</v>
      </c>
      <c r="Q167" s="746">
        <f t="shared" si="469"/>
        <v>0</v>
      </c>
      <c r="R167" s="746">
        <f t="shared" si="470"/>
        <v>0</v>
      </c>
      <c r="S167" s="746">
        <f t="shared" si="471"/>
        <v>0</v>
      </c>
      <c r="T167" s="747">
        <f t="shared" si="472"/>
        <v>0</v>
      </c>
      <c r="U167" s="745">
        <f t="shared" si="473"/>
        <v>0</v>
      </c>
      <c r="V167" s="746">
        <f t="shared" si="474"/>
        <v>0</v>
      </c>
      <c r="W167" s="746">
        <f t="shared" si="475"/>
        <v>0</v>
      </c>
      <c r="X167" s="746">
        <f t="shared" si="476"/>
        <v>0</v>
      </c>
      <c r="Y167" s="746">
        <f t="shared" si="477"/>
        <v>0</v>
      </c>
      <c r="Z167" s="746">
        <f t="shared" si="478"/>
        <v>0</v>
      </c>
      <c r="AA167" s="747">
        <f t="shared" si="479"/>
        <v>0</v>
      </c>
      <c r="AB167" s="745">
        <f t="shared" si="480"/>
        <v>0</v>
      </c>
      <c r="AC167" s="746">
        <f t="shared" si="481"/>
        <v>0</v>
      </c>
      <c r="AD167" s="746">
        <f t="shared" si="482"/>
        <v>0</v>
      </c>
      <c r="AE167" s="746">
        <f t="shared" si="483"/>
        <v>0</v>
      </c>
      <c r="AF167" s="746">
        <f t="shared" si="484"/>
        <v>0</v>
      </c>
      <c r="AG167" s="746">
        <f t="shared" si="485"/>
        <v>0</v>
      </c>
      <c r="AH167" s="747">
        <f t="shared" si="486"/>
        <v>0</v>
      </c>
      <c r="AI167" s="748">
        <f t="shared" si="487"/>
        <v>0</v>
      </c>
      <c r="AJ167" s="746">
        <f t="shared" si="488"/>
        <v>0</v>
      </c>
      <c r="AK167" s="746">
        <f t="shared" si="489"/>
        <v>0</v>
      </c>
      <c r="AL167" s="749">
        <f t="shared" si="490"/>
        <v>0</v>
      </c>
      <c r="AM167" s="750">
        <f t="shared" si="491"/>
        <v>0</v>
      </c>
      <c r="AN167" s="1160">
        <f t="shared" si="492"/>
        <v>0</v>
      </c>
      <c r="AO167" s="1161"/>
      <c r="AP167" s="707"/>
      <c r="AQ167" s="707"/>
      <c r="AR167" s="707"/>
    </row>
    <row r="168" spans="1:44">
      <c r="A168" s="611"/>
      <c r="B168" s="43" t="s">
        <v>1544</v>
      </c>
      <c r="C168" s="1157" t="str">
        <f t="shared" si="457"/>
        <v>欠：欠勤（～）ｈ</v>
      </c>
      <c r="D168" s="1158"/>
      <c r="E168" s="1159"/>
      <c r="F168" s="744" t="str">
        <f t="shared" si="458"/>
        <v>欠</v>
      </c>
      <c r="G168" s="745">
        <f t="shared" si="459"/>
        <v>0</v>
      </c>
      <c r="H168" s="746">
        <f t="shared" si="460"/>
        <v>0</v>
      </c>
      <c r="I168" s="746">
        <f t="shared" si="461"/>
        <v>0</v>
      </c>
      <c r="J168" s="746">
        <f t="shared" si="462"/>
        <v>0</v>
      </c>
      <c r="K168" s="746">
        <f t="shared" si="463"/>
        <v>0</v>
      </c>
      <c r="L168" s="746">
        <f t="shared" si="464"/>
        <v>0</v>
      </c>
      <c r="M168" s="747">
        <f t="shared" si="465"/>
        <v>0</v>
      </c>
      <c r="N168" s="745">
        <f t="shared" si="466"/>
        <v>0</v>
      </c>
      <c r="O168" s="746">
        <f t="shared" si="467"/>
        <v>0</v>
      </c>
      <c r="P168" s="746">
        <f t="shared" si="468"/>
        <v>0</v>
      </c>
      <c r="Q168" s="746">
        <f t="shared" si="469"/>
        <v>0</v>
      </c>
      <c r="R168" s="746">
        <f t="shared" si="470"/>
        <v>0</v>
      </c>
      <c r="S168" s="746">
        <f t="shared" si="471"/>
        <v>0</v>
      </c>
      <c r="T168" s="747">
        <f t="shared" si="472"/>
        <v>0</v>
      </c>
      <c r="U168" s="745">
        <f t="shared" si="473"/>
        <v>0</v>
      </c>
      <c r="V168" s="746">
        <f t="shared" si="474"/>
        <v>0</v>
      </c>
      <c r="W168" s="746">
        <f t="shared" si="475"/>
        <v>0</v>
      </c>
      <c r="X168" s="746">
        <f t="shared" si="476"/>
        <v>0</v>
      </c>
      <c r="Y168" s="746">
        <f t="shared" si="477"/>
        <v>0</v>
      </c>
      <c r="Z168" s="746">
        <f t="shared" si="478"/>
        <v>0</v>
      </c>
      <c r="AA168" s="747">
        <f t="shared" si="479"/>
        <v>0</v>
      </c>
      <c r="AB168" s="745">
        <f t="shared" si="480"/>
        <v>0</v>
      </c>
      <c r="AC168" s="746">
        <f t="shared" si="481"/>
        <v>0</v>
      </c>
      <c r="AD168" s="746">
        <f t="shared" si="482"/>
        <v>0</v>
      </c>
      <c r="AE168" s="746">
        <f t="shared" si="483"/>
        <v>0</v>
      </c>
      <c r="AF168" s="746">
        <f t="shared" si="484"/>
        <v>0</v>
      </c>
      <c r="AG168" s="746">
        <f t="shared" si="485"/>
        <v>0</v>
      </c>
      <c r="AH168" s="747">
        <f t="shared" si="486"/>
        <v>0</v>
      </c>
      <c r="AI168" s="748">
        <f t="shared" si="487"/>
        <v>0</v>
      </c>
      <c r="AJ168" s="746">
        <f t="shared" si="488"/>
        <v>0</v>
      </c>
      <c r="AK168" s="746">
        <f t="shared" si="489"/>
        <v>0</v>
      </c>
      <c r="AL168" s="749">
        <f t="shared" si="490"/>
        <v>0</v>
      </c>
      <c r="AM168" s="750">
        <f t="shared" si="491"/>
        <v>0</v>
      </c>
      <c r="AN168" s="1160">
        <f t="shared" si="492"/>
        <v>0</v>
      </c>
      <c r="AO168" s="1161"/>
      <c r="AP168" s="707"/>
      <c r="AQ168" s="707"/>
      <c r="AR168" s="707"/>
    </row>
    <row r="169" spans="1:44">
      <c r="A169" s="611"/>
      <c r="B169" s="43" t="s">
        <v>1545</v>
      </c>
      <c r="C169" s="1157" t="str">
        <f t="shared" si="457"/>
        <v>特：特休（～）ｈ</v>
      </c>
      <c r="D169" s="1158"/>
      <c r="E169" s="1159"/>
      <c r="F169" s="744" t="str">
        <f t="shared" si="458"/>
        <v>特</v>
      </c>
      <c r="G169" s="745">
        <f t="shared" si="459"/>
        <v>0</v>
      </c>
      <c r="H169" s="746">
        <f t="shared" si="460"/>
        <v>0</v>
      </c>
      <c r="I169" s="746">
        <f t="shared" si="461"/>
        <v>0</v>
      </c>
      <c r="J169" s="746">
        <f t="shared" si="462"/>
        <v>0</v>
      </c>
      <c r="K169" s="746">
        <f t="shared" si="463"/>
        <v>0</v>
      </c>
      <c r="L169" s="746">
        <f t="shared" si="464"/>
        <v>0</v>
      </c>
      <c r="M169" s="747">
        <f t="shared" si="465"/>
        <v>0</v>
      </c>
      <c r="N169" s="745">
        <f t="shared" si="466"/>
        <v>0</v>
      </c>
      <c r="O169" s="746">
        <f t="shared" si="467"/>
        <v>0</v>
      </c>
      <c r="P169" s="746">
        <f t="shared" si="468"/>
        <v>0</v>
      </c>
      <c r="Q169" s="746">
        <f t="shared" si="469"/>
        <v>0</v>
      </c>
      <c r="R169" s="746">
        <f t="shared" si="470"/>
        <v>0</v>
      </c>
      <c r="S169" s="746">
        <f t="shared" si="471"/>
        <v>0</v>
      </c>
      <c r="T169" s="747">
        <f t="shared" si="472"/>
        <v>0</v>
      </c>
      <c r="U169" s="745">
        <f t="shared" si="473"/>
        <v>0</v>
      </c>
      <c r="V169" s="746">
        <f t="shared" si="474"/>
        <v>0</v>
      </c>
      <c r="W169" s="746">
        <f t="shared" si="475"/>
        <v>0</v>
      </c>
      <c r="X169" s="746">
        <f t="shared" si="476"/>
        <v>0</v>
      </c>
      <c r="Y169" s="746">
        <f t="shared" si="477"/>
        <v>0</v>
      </c>
      <c r="Z169" s="746">
        <f t="shared" si="478"/>
        <v>0</v>
      </c>
      <c r="AA169" s="747">
        <f t="shared" si="479"/>
        <v>0</v>
      </c>
      <c r="AB169" s="745">
        <f t="shared" si="480"/>
        <v>0</v>
      </c>
      <c r="AC169" s="746">
        <f t="shared" si="481"/>
        <v>0</v>
      </c>
      <c r="AD169" s="746">
        <f t="shared" si="482"/>
        <v>0</v>
      </c>
      <c r="AE169" s="746">
        <f t="shared" si="483"/>
        <v>0</v>
      </c>
      <c r="AF169" s="746">
        <f t="shared" si="484"/>
        <v>0</v>
      </c>
      <c r="AG169" s="746">
        <f t="shared" si="485"/>
        <v>0</v>
      </c>
      <c r="AH169" s="747">
        <f t="shared" si="486"/>
        <v>0</v>
      </c>
      <c r="AI169" s="748">
        <f t="shared" si="487"/>
        <v>0</v>
      </c>
      <c r="AJ169" s="746">
        <f t="shared" si="488"/>
        <v>0</v>
      </c>
      <c r="AK169" s="746">
        <f t="shared" si="489"/>
        <v>0</v>
      </c>
      <c r="AL169" s="749">
        <f t="shared" si="490"/>
        <v>0</v>
      </c>
      <c r="AM169" s="750">
        <f t="shared" si="491"/>
        <v>0</v>
      </c>
      <c r="AN169" s="1160">
        <f t="shared" si="492"/>
        <v>0</v>
      </c>
      <c r="AO169" s="1161"/>
      <c r="AP169" s="707"/>
      <c r="AQ169" s="707"/>
      <c r="AR169" s="707"/>
    </row>
    <row r="170" spans="1:44">
      <c r="A170" s="611"/>
      <c r="B170" s="43" t="s">
        <v>1546</v>
      </c>
      <c r="C170" s="1157" t="str">
        <f t="shared" si="457"/>
        <v>-：（～）ｈ</v>
      </c>
      <c r="D170" s="1158"/>
      <c r="E170" s="1159"/>
      <c r="F170" s="744" t="str">
        <f t="shared" si="458"/>
        <v>-</v>
      </c>
      <c r="G170" s="745">
        <f t="shared" si="459"/>
        <v>0</v>
      </c>
      <c r="H170" s="746">
        <f t="shared" si="460"/>
        <v>0</v>
      </c>
      <c r="I170" s="746">
        <f t="shared" si="461"/>
        <v>0</v>
      </c>
      <c r="J170" s="746">
        <f t="shared" si="462"/>
        <v>0</v>
      </c>
      <c r="K170" s="746">
        <f t="shared" si="463"/>
        <v>0</v>
      </c>
      <c r="L170" s="746">
        <f t="shared" si="464"/>
        <v>0</v>
      </c>
      <c r="M170" s="747">
        <f t="shared" si="465"/>
        <v>0</v>
      </c>
      <c r="N170" s="745">
        <f t="shared" si="466"/>
        <v>0</v>
      </c>
      <c r="O170" s="746">
        <f t="shared" si="467"/>
        <v>0</v>
      </c>
      <c r="P170" s="746">
        <f t="shared" si="468"/>
        <v>0</v>
      </c>
      <c r="Q170" s="746">
        <f t="shared" si="469"/>
        <v>0</v>
      </c>
      <c r="R170" s="746">
        <f t="shared" si="470"/>
        <v>0</v>
      </c>
      <c r="S170" s="746">
        <f t="shared" si="471"/>
        <v>0</v>
      </c>
      <c r="T170" s="747">
        <f t="shared" si="472"/>
        <v>0</v>
      </c>
      <c r="U170" s="745">
        <f t="shared" si="473"/>
        <v>0</v>
      </c>
      <c r="V170" s="746">
        <f t="shared" si="474"/>
        <v>0</v>
      </c>
      <c r="W170" s="746">
        <f t="shared" si="475"/>
        <v>0</v>
      </c>
      <c r="X170" s="746">
        <f t="shared" si="476"/>
        <v>0</v>
      </c>
      <c r="Y170" s="746">
        <f t="shared" si="477"/>
        <v>0</v>
      </c>
      <c r="Z170" s="746">
        <f t="shared" si="478"/>
        <v>0</v>
      </c>
      <c r="AA170" s="747">
        <f t="shared" si="479"/>
        <v>0</v>
      </c>
      <c r="AB170" s="745">
        <f t="shared" si="480"/>
        <v>0</v>
      </c>
      <c r="AC170" s="746">
        <f t="shared" si="481"/>
        <v>0</v>
      </c>
      <c r="AD170" s="746">
        <f t="shared" si="482"/>
        <v>0</v>
      </c>
      <c r="AE170" s="746">
        <f t="shared" si="483"/>
        <v>0</v>
      </c>
      <c r="AF170" s="746">
        <f t="shared" si="484"/>
        <v>0</v>
      </c>
      <c r="AG170" s="746">
        <f t="shared" si="485"/>
        <v>0</v>
      </c>
      <c r="AH170" s="747">
        <f t="shared" si="486"/>
        <v>0</v>
      </c>
      <c r="AI170" s="748">
        <f t="shared" si="487"/>
        <v>0</v>
      </c>
      <c r="AJ170" s="746">
        <f t="shared" si="488"/>
        <v>0</v>
      </c>
      <c r="AK170" s="746">
        <f t="shared" si="489"/>
        <v>0</v>
      </c>
      <c r="AL170" s="749">
        <f t="shared" si="490"/>
        <v>0</v>
      </c>
      <c r="AM170" s="750">
        <f t="shared" si="491"/>
        <v>0</v>
      </c>
      <c r="AN170" s="1160">
        <f t="shared" si="492"/>
        <v>0</v>
      </c>
      <c r="AO170" s="1161"/>
      <c r="AP170" s="707"/>
      <c r="AQ170" s="707"/>
      <c r="AR170" s="707"/>
    </row>
    <row r="171" spans="1:44">
      <c r="A171" s="611"/>
      <c r="B171" s="43" t="s">
        <v>1547</v>
      </c>
      <c r="C171" s="1157" t="str">
        <f t="shared" si="457"/>
        <v>-：（～）ｈ</v>
      </c>
      <c r="D171" s="1158"/>
      <c r="E171" s="1159"/>
      <c r="F171" s="744" t="str">
        <f t="shared" si="458"/>
        <v>-</v>
      </c>
      <c r="G171" s="745">
        <f t="shared" si="459"/>
        <v>0</v>
      </c>
      <c r="H171" s="746">
        <f t="shared" si="460"/>
        <v>0</v>
      </c>
      <c r="I171" s="746">
        <f t="shared" si="461"/>
        <v>0</v>
      </c>
      <c r="J171" s="746">
        <f t="shared" si="462"/>
        <v>0</v>
      </c>
      <c r="K171" s="746">
        <f t="shared" si="463"/>
        <v>0</v>
      </c>
      <c r="L171" s="746">
        <f t="shared" si="464"/>
        <v>0</v>
      </c>
      <c r="M171" s="747">
        <f t="shared" si="465"/>
        <v>0</v>
      </c>
      <c r="N171" s="745">
        <f t="shared" si="466"/>
        <v>0</v>
      </c>
      <c r="O171" s="746">
        <f t="shared" si="467"/>
        <v>0</v>
      </c>
      <c r="P171" s="746">
        <f t="shared" si="468"/>
        <v>0</v>
      </c>
      <c r="Q171" s="746">
        <f t="shared" si="469"/>
        <v>0</v>
      </c>
      <c r="R171" s="746">
        <f t="shared" si="470"/>
        <v>0</v>
      </c>
      <c r="S171" s="746">
        <f t="shared" si="471"/>
        <v>0</v>
      </c>
      <c r="T171" s="747">
        <f t="shared" si="472"/>
        <v>0</v>
      </c>
      <c r="U171" s="745">
        <f t="shared" si="473"/>
        <v>0</v>
      </c>
      <c r="V171" s="746">
        <f t="shared" si="474"/>
        <v>0</v>
      </c>
      <c r="W171" s="746">
        <f t="shared" si="475"/>
        <v>0</v>
      </c>
      <c r="X171" s="746">
        <f t="shared" si="476"/>
        <v>0</v>
      </c>
      <c r="Y171" s="746">
        <f t="shared" si="477"/>
        <v>0</v>
      </c>
      <c r="Z171" s="746">
        <f t="shared" si="478"/>
        <v>0</v>
      </c>
      <c r="AA171" s="747">
        <f t="shared" si="479"/>
        <v>0</v>
      </c>
      <c r="AB171" s="745">
        <f t="shared" si="480"/>
        <v>0</v>
      </c>
      <c r="AC171" s="746">
        <f t="shared" si="481"/>
        <v>0</v>
      </c>
      <c r="AD171" s="746">
        <f t="shared" si="482"/>
        <v>0</v>
      </c>
      <c r="AE171" s="746">
        <f t="shared" si="483"/>
        <v>0</v>
      </c>
      <c r="AF171" s="746">
        <f t="shared" si="484"/>
        <v>0</v>
      </c>
      <c r="AG171" s="746">
        <f t="shared" si="485"/>
        <v>0</v>
      </c>
      <c r="AH171" s="747">
        <f t="shared" si="486"/>
        <v>0</v>
      </c>
      <c r="AI171" s="748">
        <f t="shared" si="487"/>
        <v>0</v>
      </c>
      <c r="AJ171" s="746">
        <f t="shared" si="488"/>
        <v>0</v>
      </c>
      <c r="AK171" s="746">
        <f t="shared" si="489"/>
        <v>0</v>
      </c>
      <c r="AL171" s="749">
        <f t="shared" si="490"/>
        <v>0</v>
      </c>
      <c r="AM171" s="750">
        <f t="shared" si="491"/>
        <v>0</v>
      </c>
      <c r="AN171" s="1160">
        <f t="shared" si="492"/>
        <v>0</v>
      </c>
      <c r="AO171" s="1161"/>
      <c r="AP171" s="707"/>
      <c r="AQ171" s="707"/>
      <c r="AR171" s="707"/>
    </row>
    <row r="172" spans="1:44">
      <c r="A172" s="611"/>
      <c r="B172" s="43" t="s">
        <v>1548</v>
      </c>
      <c r="C172" s="1157" t="str">
        <f t="shared" si="457"/>
        <v>-：（～）ｈ</v>
      </c>
      <c r="D172" s="1158"/>
      <c r="E172" s="1159"/>
      <c r="F172" s="744" t="str">
        <f t="shared" si="458"/>
        <v>-</v>
      </c>
      <c r="G172" s="745">
        <f t="shared" si="459"/>
        <v>0</v>
      </c>
      <c r="H172" s="746">
        <f t="shared" si="460"/>
        <v>0</v>
      </c>
      <c r="I172" s="746">
        <f t="shared" si="461"/>
        <v>0</v>
      </c>
      <c r="J172" s="746">
        <f t="shared" si="462"/>
        <v>0</v>
      </c>
      <c r="K172" s="746">
        <f t="shared" si="463"/>
        <v>0</v>
      </c>
      <c r="L172" s="746">
        <f t="shared" si="464"/>
        <v>0</v>
      </c>
      <c r="M172" s="747">
        <f t="shared" si="465"/>
        <v>0</v>
      </c>
      <c r="N172" s="745">
        <f t="shared" si="466"/>
        <v>0</v>
      </c>
      <c r="O172" s="746">
        <f t="shared" si="467"/>
        <v>0</v>
      </c>
      <c r="P172" s="746">
        <f t="shared" si="468"/>
        <v>0</v>
      </c>
      <c r="Q172" s="746">
        <f t="shared" si="469"/>
        <v>0</v>
      </c>
      <c r="R172" s="746">
        <f t="shared" si="470"/>
        <v>0</v>
      </c>
      <c r="S172" s="746">
        <f t="shared" si="471"/>
        <v>0</v>
      </c>
      <c r="T172" s="747">
        <f t="shared" si="472"/>
        <v>0</v>
      </c>
      <c r="U172" s="745">
        <f t="shared" si="473"/>
        <v>0</v>
      </c>
      <c r="V172" s="746">
        <f t="shared" si="474"/>
        <v>0</v>
      </c>
      <c r="W172" s="746">
        <f t="shared" si="475"/>
        <v>0</v>
      </c>
      <c r="X172" s="746">
        <f t="shared" si="476"/>
        <v>0</v>
      </c>
      <c r="Y172" s="746">
        <f t="shared" si="477"/>
        <v>0</v>
      </c>
      <c r="Z172" s="746">
        <f t="shared" si="478"/>
        <v>0</v>
      </c>
      <c r="AA172" s="747">
        <f t="shared" si="479"/>
        <v>0</v>
      </c>
      <c r="AB172" s="745">
        <f t="shared" si="480"/>
        <v>0</v>
      </c>
      <c r="AC172" s="746">
        <f t="shared" si="481"/>
        <v>0</v>
      </c>
      <c r="AD172" s="746">
        <f t="shared" si="482"/>
        <v>0</v>
      </c>
      <c r="AE172" s="746">
        <f t="shared" si="483"/>
        <v>0</v>
      </c>
      <c r="AF172" s="746">
        <f t="shared" si="484"/>
        <v>0</v>
      </c>
      <c r="AG172" s="746">
        <f t="shared" si="485"/>
        <v>0</v>
      </c>
      <c r="AH172" s="747">
        <f t="shared" si="486"/>
        <v>0</v>
      </c>
      <c r="AI172" s="748">
        <f t="shared" si="487"/>
        <v>0</v>
      </c>
      <c r="AJ172" s="746">
        <f t="shared" si="488"/>
        <v>0</v>
      </c>
      <c r="AK172" s="746">
        <f t="shared" si="489"/>
        <v>0</v>
      </c>
      <c r="AL172" s="749">
        <f t="shared" si="490"/>
        <v>0</v>
      </c>
      <c r="AM172" s="750">
        <f t="shared" si="491"/>
        <v>0</v>
      </c>
      <c r="AN172" s="1160">
        <f t="shared" si="492"/>
        <v>0</v>
      </c>
      <c r="AO172" s="1161"/>
      <c r="AP172" s="707"/>
      <c r="AQ172" s="707"/>
      <c r="AR172" s="707"/>
    </row>
    <row r="173" spans="1:44">
      <c r="A173" s="611"/>
      <c r="B173" s="43" t="s">
        <v>1549</v>
      </c>
      <c r="C173" s="1157" t="str">
        <f t="shared" si="457"/>
        <v>-：（～）ｈ</v>
      </c>
      <c r="D173" s="1158"/>
      <c r="E173" s="1159"/>
      <c r="F173" s="744" t="str">
        <f t="shared" si="458"/>
        <v>-</v>
      </c>
      <c r="G173" s="745">
        <f t="shared" si="459"/>
        <v>0</v>
      </c>
      <c r="H173" s="746">
        <f t="shared" si="460"/>
        <v>0</v>
      </c>
      <c r="I173" s="746">
        <f t="shared" si="461"/>
        <v>0</v>
      </c>
      <c r="J173" s="746">
        <f t="shared" si="462"/>
        <v>0</v>
      </c>
      <c r="K173" s="746">
        <f t="shared" si="463"/>
        <v>0</v>
      </c>
      <c r="L173" s="746">
        <f t="shared" si="464"/>
        <v>0</v>
      </c>
      <c r="M173" s="747">
        <f t="shared" si="465"/>
        <v>0</v>
      </c>
      <c r="N173" s="745">
        <f t="shared" si="466"/>
        <v>0</v>
      </c>
      <c r="O173" s="746">
        <f t="shared" si="467"/>
        <v>0</v>
      </c>
      <c r="P173" s="746">
        <f t="shared" si="468"/>
        <v>0</v>
      </c>
      <c r="Q173" s="746">
        <f t="shared" si="469"/>
        <v>0</v>
      </c>
      <c r="R173" s="746">
        <f t="shared" si="470"/>
        <v>0</v>
      </c>
      <c r="S173" s="746">
        <f t="shared" si="471"/>
        <v>0</v>
      </c>
      <c r="T173" s="747">
        <f t="shared" si="472"/>
        <v>0</v>
      </c>
      <c r="U173" s="745">
        <f t="shared" si="473"/>
        <v>0</v>
      </c>
      <c r="V173" s="746">
        <f t="shared" si="474"/>
        <v>0</v>
      </c>
      <c r="W173" s="746">
        <f t="shared" si="475"/>
        <v>0</v>
      </c>
      <c r="X173" s="746">
        <f t="shared" si="476"/>
        <v>0</v>
      </c>
      <c r="Y173" s="746">
        <f t="shared" si="477"/>
        <v>0</v>
      </c>
      <c r="Z173" s="746">
        <f t="shared" si="478"/>
        <v>0</v>
      </c>
      <c r="AA173" s="747">
        <f t="shared" si="479"/>
        <v>0</v>
      </c>
      <c r="AB173" s="745">
        <f t="shared" si="480"/>
        <v>0</v>
      </c>
      <c r="AC173" s="746">
        <f t="shared" si="481"/>
        <v>0</v>
      </c>
      <c r="AD173" s="746">
        <f t="shared" si="482"/>
        <v>0</v>
      </c>
      <c r="AE173" s="746">
        <f t="shared" si="483"/>
        <v>0</v>
      </c>
      <c r="AF173" s="746">
        <f t="shared" si="484"/>
        <v>0</v>
      </c>
      <c r="AG173" s="746">
        <f t="shared" si="485"/>
        <v>0</v>
      </c>
      <c r="AH173" s="747">
        <f t="shared" si="486"/>
        <v>0</v>
      </c>
      <c r="AI173" s="748">
        <f t="shared" si="487"/>
        <v>0</v>
      </c>
      <c r="AJ173" s="746">
        <f t="shared" si="488"/>
        <v>0</v>
      </c>
      <c r="AK173" s="746">
        <f t="shared" si="489"/>
        <v>0</v>
      </c>
      <c r="AL173" s="749">
        <f t="shared" si="490"/>
        <v>0</v>
      </c>
      <c r="AM173" s="750">
        <f t="shared" si="491"/>
        <v>0</v>
      </c>
      <c r="AN173" s="1160">
        <f t="shared" si="492"/>
        <v>0</v>
      </c>
      <c r="AO173" s="1161"/>
      <c r="AP173" s="707"/>
      <c r="AQ173" s="707"/>
      <c r="AR173" s="707"/>
    </row>
    <row r="174" spans="1:44">
      <c r="A174" s="611"/>
      <c r="B174" s="43" t="s">
        <v>1550</v>
      </c>
      <c r="C174" s="1157" t="str">
        <f t="shared" si="457"/>
        <v>-：（～）ｈ</v>
      </c>
      <c r="D174" s="1158"/>
      <c r="E174" s="1159"/>
      <c r="F174" s="744" t="str">
        <f t="shared" si="458"/>
        <v>-</v>
      </c>
      <c r="G174" s="745">
        <f t="shared" si="459"/>
        <v>0</v>
      </c>
      <c r="H174" s="746">
        <f t="shared" si="460"/>
        <v>0</v>
      </c>
      <c r="I174" s="746">
        <f t="shared" si="461"/>
        <v>0</v>
      </c>
      <c r="J174" s="746">
        <f t="shared" si="462"/>
        <v>0</v>
      </c>
      <c r="K174" s="746">
        <f t="shared" si="463"/>
        <v>0</v>
      </c>
      <c r="L174" s="746">
        <f t="shared" si="464"/>
        <v>0</v>
      </c>
      <c r="M174" s="747">
        <f t="shared" si="465"/>
        <v>0</v>
      </c>
      <c r="N174" s="745">
        <f t="shared" si="466"/>
        <v>0</v>
      </c>
      <c r="O174" s="746">
        <f t="shared" si="467"/>
        <v>0</v>
      </c>
      <c r="P174" s="746">
        <f t="shared" si="468"/>
        <v>0</v>
      </c>
      <c r="Q174" s="746">
        <f t="shared" si="469"/>
        <v>0</v>
      </c>
      <c r="R174" s="746">
        <f t="shared" si="470"/>
        <v>0</v>
      </c>
      <c r="S174" s="746">
        <f t="shared" si="471"/>
        <v>0</v>
      </c>
      <c r="T174" s="747">
        <f t="shared" si="472"/>
        <v>0</v>
      </c>
      <c r="U174" s="745">
        <f t="shared" si="473"/>
        <v>0</v>
      </c>
      <c r="V174" s="746">
        <f t="shared" si="474"/>
        <v>0</v>
      </c>
      <c r="W174" s="746">
        <f t="shared" si="475"/>
        <v>0</v>
      </c>
      <c r="X174" s="746">
        <f t="shared" si="476"/>
        <v>0</v>
      </c>
      <c r="Y174" s="746">
        <f t="shared" si="477"/>
        <v>0</v>
      </c>
      <c r="Z174" s="746">
        <f t="shared" si="478"/>
        <v>0</v>
      </c>
      <c r="AA174" s="747">
        <f t="shared" si="479"/>
        <v>0</v>
      </c>
      <c r="AB174" s="745">
        <f t="shared" si="480"/>
        <v>0</v>
      </c>
      <c r="AC174" s="746">
        <f t="shared" si="481"/>
        <v>0</v>
      </c>
      <c r="AD174" s="746">
        <f t="shared" si="482"/>
        <v>0</v>
      </c>
      <c r="AE174" s="746">
        <f t="shared" si="483"/>
        <v>0</v>
      </c>
      <c r="AF174" s="746">
        <f t="shared" si="484"/>
        <v>0</v>
      </c>
      <c r="AG174" s="746">
        <f t="shared" si="485"/>
        <v>0</v>
      </c>
      <c r="AH174" s="747">
        <f t="shared" si="486"/>
        <v>0</v>
      </c>
      <c r="AI174" s="748">
        <f t="shared" si="487"/>
        <v>0</v>
      </c>
      <c r="AJ174" s="746">
        <f t="shared" si="488"/>
        <v>0</v>
      </c>
      <c r="AK174" s="746">
        <f t="shared" si="489"/>
        <v>0</v>
      </c>
      <c r="AL174" s="749">
        <f t="shared" si="490"/>
        <v>0</v>
      </c>
      <c r="AM174" s="750">
        <f t="shared" si="491"/>
        <v>0</v>
      </c>
      <c r="AN174" s="1160">
        <f t="shared" si="492"/>
        <v>0</v>
      </c>
      <c r="AO174" s="1161"/>
      <c r="AP174" s="707"/>
      <c r="AQ174" s="707"/>
      <c r="AR174" s="707"/>
    </row>
    <row r="175" spans="1:44">
      <c r="A175" s="611"/>
      <c r="B175" s="43" t="s">
        <v>1551</v>
      </c>
      <c r="C175" s="1162" t="str">
        <f t="shared" si="457"/>
        <v>-：（～）ｈ</v>
      </c>
      <c r="D175" s="1163"/>
      <c r="E175" s="1164"/>
      <c r="F175" s="751" t="str">
        <f t="shared" si="458"/>
        <v>-</v>
      </c>
      <c r="G175" s="752">
        <f t="shared" si="459"/>
        <v>0</v>
      </c>
      <c r="H175" s="753">
        <f t="shared" si="460"/>
        <v>0</v>
      </c>
      <c r="I175" s="753">
        <f t="shared" si="461"/>
        <v>0</v>
      </c>
      <c r="J175" s="753">
        <f t="shared" si="462"/>
        <v>0</v>
      </c>
      <c r="K175" s="753">
        <f t="shared" si="463"/>
        <v>0</v>
      </c>
      <c r="L175" s="753">
        <f t="shared" si="464"/>
        <v>0</v>
      </c>
      <c r="M175" s="754">
        <f t="shared" si="465"/>
        <v>0</v>
      </c>
      <c r="N175" s="752">
        <f t="shared" si="466"/>
        <v>0</v>
      </c>
      <c r="O175" s="753">
        <f t="shared" si="467"/>
        <v>0</v>
      </c>
      <c r="P175" s="753">
        <f t="shared" si="468"/>
        <v>0</v>
      </c>
      <c r="Q175" s="753">
        <f t="shared" si="469"/>
        <v>0</v>
      </c>
      <c r="R175" s="753">
        <f t="shared" si="470"/>
        <v>0</v>
      </c>
      <c r="S175" s="753">
        <f t="shared" si="471"/>
        <v>0</v>
      </c>
      <c r="T175" s="754">
        <f t="shared" si="472"/>
        <v>0</v>
      </c>
      <c r="U175" s="752">
        <f t="shared" si="473"/>
        <v>0</v>
      </c>
      <c r="V175" s="753">
        <f t="shared" si="474"/>
        <v>0</v>
      </c>
      <c r="W175" s="753">
        <f t="shared" si="475"/>
        <v>0</v>
      </c>
      <c r="X175" s="753">
        <f t="shared" si="476"/>
        <v>0</v>
      </c>
      <c r="Y175" s="753">
        <f t="shared" si="477"/>
        <v>0</v>
      </c>
      <c r="Z175" s="753">
        <f t="shared" si="478"/>
        <v>0</v>
      </c>
      <c r="AA175" s="754">
        <f t="shared" si="479"/>
        <v>0</v>
      </c>
      <c r="AB175" s="752">
        <f t="shared" si="480"/>
        <v>0</v>
      </c>
      <c r="AC175" s="753">
        <f t="shared" si="481"/>
        <v>0</v>
      </c>
      <c r="AD175" s="753">
        <f t="shared" si="482"/>
        <v>0</v>
      </c>
      <c r="AE175" s="753">
        <f t="shared" si="483"/>
        <v>0</v>
      </c>
      <c r="AF175" s="753">
        <f t="shared" si="484"/>
        <v>0</v>
      </c>
      <c r="AG175" s="753">
        <f t="shared" si="485"/>
        <v>0</v>
      </c>
      <c r="AH175" s="754">
        <f t="shared" si="486"/>
        <v>0</v>
      </c>
      <c r="AI175" s="755">
        <f t="shared" si="487"/>
        <v>0</v>
      </c>
      <c r="AJ175" s="753">
        <f t="shared" si="488"/>
        <v>0</v>
      </c>
      <c r="AK175" s="753">
        <f t="shared" si="489"/>
        <v>0</v>
      </c>
      <c r="AL175" s="756">
        <f t="shared" si="490"/>
        <v>0</v>
      </c>
      <c r="AM175" s="757">
        <f t="shared" si="491"/>
        <v>0</v>
      </c>
      <c r="AN175" s="1165">
        <f t="shared" si="492"/>
        <v>0</v>
      </c>
      <c r="AO175" s="1166"/>
      <c r="AP175" s="707"/>
      <c r="AQ175" s="707"/>
      <c r="AR175" s="707"/>
    </row>
    <row r="176" spans="1:44" ht="13.5" customHeight="1">
      <c r="A176" s="611"/>
      <c r="C176" s="758"/>
      <c r="D176" s="623"/>
      <c r="E176" s="623"/>
      <c r="F176" s="623"/>
      <c r="G176" s="759"/>
      <c r="H176" s="760"/>
      <c r="I176" s="760"/>
      <c r="J176" s="760"/>
      <c r="K176" s="760"/>
      <c r="L176" s="760"/>
      <c r="M176" s="760"/>
      <c r="N176" s="760"/>
      <c r="O176" s="760"/>
      <c r="P176" s="760"/>
      <c r="Q176" s="760"/>
      <c r="R176" s="760"/>
      <c r="S176" s="760"/>
      <c r="T176" s="760"/>
      <c r="U176" s="760"/>
      <c r="V176" s="760"/>
      <c r="W176" s="760"/>
      <c r="X176" s="760"/>
      <c r="Y176" s="760"/>
      <c r="Z176" s="760"/>
      <c r="AA176" s="760"/>
      <c r="AB176" s="760"/>
      <c r="AC176" s="760"/>
      <c r="AD176" s="760"/>
      <c r="AE176" s="760"/>
      <c r="AF176" s="760"/>
      <c r="AG176" s="760"/>
      <c r="AH176" s="760"/>
      <c r="AI176" s="1143" t="s">
        <v>1552</v>
      </c>
      <c r="AJ176" s="1143"/>
      <c r="AK176" s="1143"/>
      <c r="AL176" s="1143"/>
      <c r="AM176" s="1144"/>
      <c r="AN176" s="1145">
        <f>SUM(AN151:AO175)</f>
        <v>557.73</v>
      </c>
      <c r="AO176" s="1146"/>
      <c r="AP176" s="760"/>
      <c r="AQ176" s="760"/>
      <c r="AR176" s="760"/>
    </row>
    <row r="177" spans="1:44" ht="13.5" customHeight="1">
      <c r="A177" s="611"/>
      <c r="C177" s="758"/>
      <c r="D177" s="623"/>
      <c r="E177" s="623"/>
      <c r="F177" s="623"/>
      <c r="G177" s="759"/>
      <c r="H177" s="760"/>
      <c r="I177" s="760"/>
      <c r="J177" s="760"/>
      <c r="K177" s="760"/>
      <c r="L177" s="760"/>
      <c r="M177" s="760"/>
      <c r="N177" s="760"/>
      <c r="O177" s="760"/>
      <c r="P177" s="760"/>
      <c r="Q177" s="760"/>
      <c r="R177" s="760"/>
      <c r="S177" s="760"/>
      <c r="T177" s="760"/>
      <c r="U177" s="760"/>
      <c r="V177" s="760"/>
      <c r="W177" s="760"/>
      <c r="X177" s="760"/>
      <c r="Y177" s="760"/>
      <c r="Z177" s="760"/>
      <c r="AA177" s="760"/>
      <c r="AB177" s="760"/>
      <c r="AC177" s="760"/>
      <c r="AD177" s="760"/>
      <c r="AE177" s="760"/>
      <c r="AF177" s="760"/>
      <c r="AG177" s="760"/>
      <c r="AH177" s="760"/>
      <c r="AI177" s="761"/>
      <c r="AJ177" s="761"/>
      <c r="AK177" s="761"/>
      <c r="AL177" s="761"/>
      <c r="AM177" s="761"/>
      <c r="AN177" s="762"/>
      <c r="AO177" s="762"/>
      <c r="AP177" s="760"/>
      <c r="AQ177" s="760"/>
      <c r="AR177" s="760"/>
    </row>
    <row r="178" spans="1:44" ht="14.25">
      <c r="A178" s="611"/>
      <c r="C178" s="613" t="s">
        <v>1553</v>
      </c>
      <c r="D178" s="623"/>
      <c r="E178" s="623"/>
      <c r="F178" s="623"/>
      <c r="G178" s="759"/>
      <c r="H178" s="760"/>
      <c r="I178" s="760"/>
      <c r="J178" s="760"/>
      <c r="K178" s="760"/>
      <c r="L178" s="760"/>
      <c r="M178" s="760"/>
      <c r="N178" s="760"/>
      <c r="O178" s="760"/>
      <c r="P178" s="760"/>
      <c r="Q178" s="760"/>
      <c r="R178" s="760"/>
      <c r="S178" s="760"/>
      <c r="T178" s="760"/>
      <c r="U178" s="760"/>
      <c r="V178" s="760"/>
      <c r="W178" s="760"/>
      <c r="X178" s="760"/>
      <c r="Y178" s="760"/>
      <c r="Z178" s="760"/>
      <c r="AA178" s="760"/>
      <c r="AB178" s="760"/>
      <c r="AC178" s="760"/>
      <c r="AD178" s="760"/>
      <c r="AE178" s="760"/>
      <c r="AF178" s="760"/>
      <c r="AG178" s="760"/>
      <c r="AH178" s="760"/>
      <c r="AI178" s="760"/>
      <c r="AJ178" s="760"/>
      <c r="AK178" s="760"/>
      <c r="AL178" s="760"/>
      <c r="AM178" s="760"/>
      <c r="AN178" s="760"/>
      <c r="AO178" s="760"/>
      <c r="AP178" s="760"/>
      <c r="AQ178" s="760"/>
      <c r="AR178" s="760"/>
    </row>
    <row r="179" spans="1:44">
      <c r="A179" s="611"/>
      <c r="C179" s="758"/>
      <c r="D179" s="623"/>
      <c r="E179" s="623"/>
      <c r="F179" s="623"/>
      <c r="G179" s="759"/>
      <c r="H179" s="760"/>
      <c r="I179" s="760"/>
      <c r="J179" s="760"/>
      <c r="K179" s="760"/>
      <c r="L179" s="760"/>
      <c r="M179" s="760"/>
      <c r="N179" s="760"/>
      <c r="O179" s="760"/>
      <c r="P179" s="760"/>
      <c r="Q179" s="760"/>
      <c r="R179" s="760"/>
      <c r="S179" s="760"/>
      <c r="T179" s="760"/>
      <c r="U179" s="760"/>
      <c r="V179" s="760"/>
      <c r="W179" s="760"/>
      <c r="X179" s="760"/>
      <c r="Y179" s="760"/>
      <c r="Z179" s="760"/>
      <c r="AA179" s="760"/>
      <c r="AB179" s="760"/>
      <c r="AC179" s="760"/>
      <c r="AD179" s="760"/>
      <c r="AE179" s="760"/>
      <c r="AF179" s="760"/>
      <c r="AG179" s="760"/>
      <c r="AH179" s="760"/>
      <c r="AI179" s="760"/>
      <c r="AJ179" s="760"/>
      <c r="AK179" s="760"/>
      <c r="AL179" s="760"/>
      <c r="AM179" s="760"/>
      <c r="AN179" s="760"/>
      <c r="AO179" s="760"/>
      <c r="AP179" s="760"/>
      <c r="AQ179" s="760"/>
      <c r="AR179" s="760"/>
    </row>
    <row r="180" spans="1:44">
      <c r="A180" s="611"/>
      <c r="C180" s="612" t="s">
        <v>1554</v>
      </c>
      <c r="D180" s="623"/>
      <c r="E180" s="623"/>
      <c r="F180" s="623"/>
      <c r="G180" s="759"/>
      <c r="H180" s="760"/>
      <c r="I180" s="760"/>
      <c r="J180" s="760"/>
      <c r="K180" s="760"/>
      <c r="L180" s="760"/>
      <c r="M180" s="760"/>
      <c r="N180" s="760"/>
      <c r="O180" s="760"/>
      <c r="P180" s="760"/>
      <c r="Q180" s="760"/>
      <c r="R180" s="760"/>
      <c r="S180" s="760"/>
      <c r="T180" s="760"/>
      <c r="U180" s="760"/>
      <c r="V180" s="760"/>
      <c r="W180" s="760"/>
      <c r="X180" s="760"/>
      <c r="Y180" s="760"/>
      <c r="Z180" s="760"/>
      <c r="AA180" s="760"/>
      <c r="AB180" s="760"/>
      <c r="AC180" s="760"/>
      <c r="AD180" s="760"/>
      <c r="AE180" s="760"/>
      <c r="AF180" s="760"/>
      <c r="AG180" s="760"/>
      <c r="AH180" s="760"/>
      <c r="AI180" s="760"/>
      <c r="AJ180" s="760"/>
      <c r="AK180" s="760"/>
      <c r="AL180" s="760"/>
      <c r="AM180" s="760"/>
      <c r="AN180" s="760"/>
      <c r="AO180" s="760"/>
      <c r="AP180" s="760"/>
      <c r="AQ180" s="760"/>
      <c r="AR180" s="760"/>
    </row>
    <row r="181" spans="1:44">
      <c r="A181" s="611"/>
      <c r="C181" s="610" t="s">
        <v>1555</v>
      </c>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c r="AH181" s="623"/>
      <c r="AI181" s="623"/>
      <c r="AJ181" s="623"/>
      <c r="AK181" s="623"/>
      <c r="AL181" s="623"/>
      <c r="AM181" s="623"/>
      <c r="AN181" s="623"/>
      <c r="AO181" s="623"/>
      <c r="AP181" s="623"/>
      <c r="AQ181" s="623"/>
      <c r="AR181" s="623"/>
    </row>
    <row r="182" spans="1:44">
      <c r="A182" s="611"/>
      <c r="C182" s="42" t="s">
        <v>1556</v>
      </c>
      <c r="AF182" s="623"/>
      <c r="AG182" s="623"/>
      <c r="AH182" s="623"/>
      <c r="AI182" s="623"/>
      <c r="AJ182" s="623"/>
      <c r="AK182" s="623"/>
      <c r="AL182" s="623"/>
      <c r="AM182" s="623"/>
      <c r="AN182" s="623"/>
      <c r="AO182" s="623"/>
      <c r="AP182" s="623"/>
    </row>
    <row r="183" spans="1:44">
      <c r="A183" s="611"/>
      <c r="C183" s="42" t="s">
        <v>1557</v>
      </c>
      <c r="AF183" s="623"/>
      <c r="AG183" s="623"/>
      <c r="AH183" s="623"/>
      <c r="AI183" s="623"/>
      <c r="AJ183" s="623"/>
      <c r="AK183" s="623"/>
      <c r="AL183" s="623"/>
      <c r="AM183" s="623"/>
      <c r="AN183" s="623"/>
      <c r="AO183" s="623"/>
      <c r="AP183" s="623"/>
    </row>
    <row r="184" spans="1:44">
      <c r="A184" s="611"/>
      <c r="C184" s="42"/>
      <c r="D184" s="618" t="s">
        <v>1558</v>
      </c>
      <c r="AF184" s="623"/>
      <c r="AG184" s="623"/>
      <c r="AH184" s="623"/>
      <c r="AI184" s="623"/>
      <c r="AJ184" s="623"/>
      <c r="AK184" s="623"/>
      <c r="AL184" s="623"/>
      <c r="AM184" s="623"/>
      <c r="AN184" s="623"/>
      <c r="AO184" s="623"/>
      <c r="AP184" s="623"/>
    </row>
    <row r="185" spans="1:44">
      <c r="A185" s="611"/>
      <c r="C185" s="42" t="s">
        <v>1559</v>
      </c>
      <c r="AF185" s="623"/>
      <c r="AG185" s="623"/>
      <c r="AH185" s="623"/>
      <c r="AI185" s="623"/>
      <c r="AJ185" s="623"/>
      <c r="AK185" s="623"/>
      <c r="AL185" s="623"/>
      <c r="AM185" s="623"/>
      <c r="AN185" s="623"/>
      <c r="AO185" s="623"/>
      <c r="AP185" s="623"/>
    </row>
    <row r="186" spans="1:44">
      <c r="A186" s="611"/>
      <c r="C186" s="42"/>
      <c r="D186" s="618" t="s">
        <v>362</v>
      </c>
      <c r="E186" s="618"/>
      <c r="F186" s="618"/>
      <c r="AF186" s="623"/>
      <c r="AG186" s="623"/>
      <c r="AH186" s="623"/>
      <c r="AI186" s="623"/>
      <c r="AJ186" s="623"/>
      <c r="AK186" s="623"/>
      <c r="AL186" s="623"/>
      <c r="AM186" s="623"/>
      <c r="AN186" s="623"/>
      <c r="AO186" s="623"/>
      <c r="AP186" s="623"/>
    </row>
    <row r="187" spans="1:44">
      <c r="A187" s="611"/>
      <c r="C187" s="42" t="s">
        <v>1560</v>
      </c>
      <c r="AF187" s="623"/>
      <c r="AG187" s="623"/>
      <c r="AH187" s="623"/>
      <c r="AI187" s="623"/>
      <c r="AJ187" s="623"/>
      <c r="AK187" s="623"/>
      <c r="AL187" s="623"/>
      <c r="AM187" s="623"/>
      <c r="AN187" s="623"/>
      <c r="AO187" s="623"/>
      <c r="AP187" s="623"/>
    </row>
    <row r="188" spans="1:44">
      <c r="A188" s="611"/>
      <c r="C188" s="42" t="s">
        <v>1561</v>
      </c>
    </row>
    <row r="189" spans="1:44">
      <c r="A189" s="611"/>
    </row>
    <row r="190" spans="1:44" ht="14.25">
      <c r="A190" s="611"/>
      <c r="C190" s="613" t="s">
        <v>1562</v>
      </c>
    </row>
    <row r="191" spans="1:44" ht="12.75" thickBot="1">
      <c r="A191" s="611"/>
    </row>
    <row r="192" spans="1:44">
      <c r="A192" s="611"/>
      <c r="C192" s="1147" t="s">
        <v>1563</v>
      </c>
      <c r="D192" s="1148"/>
      <c r="E192" s="1148"/>
      <c r="F192" s="763"/>
      <c r="G192" s="1151">
        <v>7.75</v>
      </c>
      <c r="H192" s="1151"/>
      <c r="I192" s="1138" t="s">
        <v>1564</v>
      </c>
      <c r="J192" s="1138"/>
      <c r="K192" s="764">
        <v>5</v>
      </c>
      <c r="L192" s="1138" t="s">
        <v>1565</v>
      </c>
      <c r="M192" s="1138"/>
      <c r="N192" s="1152">
        <f>G192*K192</f>
        <v>38.75</v>
      </c>
      <c r="O192" s="1152"/>
      <c r="P192" s="765" t="s">
        <v>1566</v>
      </c>
      <c r="Q192" s="1153"/>
      <c r="R192" s="1154"/>
      <c r="Z192" s="1147" t="s">
        <v>1567</v>
      </c>
      <c r="AA192" s="1148"/>
      <c r="AB192" s="1148"/>
      <c r="AC192" s="1155"/>
      <c r="AD192" s="1132" t="s">
        <v>1568</v>
      </c>
      <c r="AE192" s="1133"/>
      <c r="AF192" s="1136" t="s">
        <v>1569</v>
      </c>
      <c r="AG192" s="1136"/>
      <c r="AH192" s="1138" t="s">
        <v>1570</v>
      </c>
      <c r="AI192" s="1136" t="s">
        <v>1571</v>
      </c>
      <c r="AJ192" s="1136"/>
      <c r="AK192" s="1139">
        <v>14.75</v>
      </c>
      <c r="AL192" s="1139"/>
      <c r="AM192" s="1141" t="s">
        <v>1572</v>
      </c>
    </row>
    <row r="193" spans="1:49" ht="12.75" thickBot="1">
      <c r="A193" s="611"/>
      <c r="C193" s="1149"/>
      <c r="D193" s="1150"/>
      <c r="E193" s="1150"/>
      <c r="F193" s="766"/>
      <c r="G193" s="766"/>
      <c r="H193" s="766"/>
      <c r="I193" s="767"/>
      <c r="J193" s="767"/>
      <c r="K193" s="768">
        <v>4</v>
      </c>
      <c r="L193" s="1129" t="s">
        <v>1573</v>
      </c>
      <c r="M193" s="1129"/>
      <c r="N193" s="1130">
        <f>N192*K193</f>
        <v>155</v>
      </c>
      <c r="O193" s="1130"/>
      <c r="P193" s="769" t="s">
        <v>1574</v>
      </c>
      <c r="Q193" s="623"/>
      <c r="Z193" s="1149"/>
      <c r="AA193" s="1150"/>
      <c r="AB193" s="1150"/>
      <c r="AC193" s="1156"/>
      <c r="AD193" s="1134"/>
      <c r="AE193" s="1135"/>
      <c r="AF193" s="1137"/>
      <c r="AG193" s="1137"/>
      <c r="AH193" s="1129"/>
      <c r="AI193" s="1137"/>
      <c r="AJ193" s="1137"/>
      <c r="AK193" s="1140"/>
      <c r="AL193" s="1140"/>
      <c r="AM193" s="1142"/>
    </row>
    <row r="194" spans="1:49">
      <c r="A194" s="611"/>
      <c r="C194" s="725"/>
      <c r="D194" s="725"/>
      <c r="E194" s="725"/>
      <c r="F194" s="725"/>
      <c r="G194" s="725"/>
      <c r="H194" s="725"/>
      <c r="I194" s="725"/>
      <c r="J194" s="725"/>
      <c r="K194" s="725"/>
      <c r="L194" s="725"/>
      <c r="M194" s="725"/>
      <c r="N194" s="725"/>
      <c r="O194" s="725"/>
      <c r="P194" s="725"/>
      <c r="Z194" s="611"/>
      <c r="AA194" s="611"/>
      <c r="AB194" s="611"/>
      <c r="AC194" s="770" t="s">
        <v>1575</v>
      </c>
      <c r="AD194" s="611"/>
      <c r="AE194" s="611"/>
      <c r="AF194" s="611"/>
      <c r="AG194" s="611"/>
      <c r="AH194" s="611"/>
      <c r="AI194" s="611"/>
      <c r="AJ194" s="611"/>
      <c r="AK194" s="611"/>
      <c r="AL194" s="611"/>
      <c r="AM194" s="611"/>
      <c r="AU194" s="623"/>
      <c r="AV194" s="623"/>
      <c r="AW194" s="604"/>
    </row>
    <row r="195" spans="1:49">
      <c r="A195" s="611"/>
      <c r="C195" s="725"/>
      <c r="D195" s="725"/>
      <c r="E195" s="725"/>
      <c r="F195" s="725"/>
      <c r="G195" s="725"/>
      <c r="H195" s="725"/>
      <c r="I195" s="612" t="s">
        <v>1576</v>
      </c>
      <c r="J195" s="725"/>
      <c r="K195" s="725"/>
      <c r="L195" s="725"/>
      <c r="M195" s="725"/>
      <c r="N195" s="725"/>
      <c r="O195" s="725"/>
      <c r="P195" s="725"/>
      <c r="Z195" s="611"/>
      <c r="AA195" s="611"/>
      <c r="AB195" s="611"/>
      <c r="AC195" s="770"/>
      <c r="AD195" s="611"/>
      <c r="AE195" s="611"/>
      <c r="AF195" s="611"/>
      <c r="AG195" s="611"/>
      <c r="AH195" s="611"/>
      <c r="AI195" s="611"/>
      <c r="AJ195" s="611"/>
      <c r="AK195" s="611"/>
      <c r="AL195" s="611"/>
      <c r="AM195" s="611"/>
      <c r="AU195" s="623"/>
      <c r="AV195" s="623"/>
      <c r="AW195" s="604"/>
    </row>
    <row r="196" spans="1:49" ht="15.95" customHeight="1" thickBot="1">
      <c r="A196" s="611"/>
      <c r="C196" s="611"/>
      <c r="D196" s="611"/>
      <c r="E196" s="771" t="s">
        <v>1428</v>
      </c>
      <c r="F196" s="1122" t="s">
        <v>1577</v>
      </c>
      <c r="G196" s="1124"/>
      <c r="I196" s="1131" t="s">
        <v>1578</v>
      </c>
      <c r="J196" s="1131"/>
      <c r="K196" s="1131" t="s">
        <v>1579</v>
      </c>
      <c r="L196" s="1131"/>
      <c r="M196" s="1122" t="s">
        <v>1580</v>
      </c>
      <c r="N196" s="1123"/>
      <c r="O196" s="1123"/>
      <c r="P196" s="1123"/>
      <c r="Q196" s="1124"/>
      <c r="R196" s="611"/>
      <c r="S196" s="1122" t="s">
        <v>1581</v>
      </c>
      <c r="T196" s="1123"/>
      <c r="U196" s="1123"/>
      <c r="V196" s="1123"/>
      <c r="W196" s="1124"/>
      <c r="X196" s="611"/>
      <c r="Z196" s="1125"/>
      <c r="AA196" s="1125"/>
      <c r="AB196" s="1125"/>
      <c r="AC196" s="1125" t="s">
        <v>1582</v>
      </c>
      <c r="AD196" s="1125"/>
      <c r="AE196" s="1125"/>
      <c r="AF196" s="1125" t="s">
        <v>1583</v>
      </c>
      <c r="AG196" s="1125"/>
      <c r="AH196" s="1125"/>
      <c r="AI196" s="1125"/>
      <c r="AJ196" s="1125"/>
      <c r="AK196" s="1125" t="s">
        <v>1525</v>
      </c>
      <c r="AL196" s="1125"/>
      <c r="AM196" s="1125"/>
      <c r="AN196" s="772" t="s">
        <v>1584</v>
      </c>
      <c r="AP196" s="1126" t="s">
        <v>1585</v>
      </c>
      <c r="AQ196" s="1127"/>
      <c r="AR196" s="1128"/>
      <c r="AU196" s="623"/>
      <c r="AV196" s="623"/>
      <c r="AW196" s="604"/>
    </row>
    <row r="197" spans="1:49" ht="15.95" customHeight="1">
      <c r="A197" s="611"/>
      <c r="C197" s="611"/>
      <c r="D197" s="611"/>
      <c r="E197" s="773" t="s">
        <v>1586</v>
      </c>
      <c r="F197" s="1116">
        <f t="shared" ref="F197:F221" si="493">IF(E197="","",COUNTIF($C$10:$C$141,E197))</f>
        <v>0</v>
      </c>
      <c r="G197" s="1117"/>
      <c r="I197" s="1118">
        <f t="shared" ref="I197:I221" si="494">SUMIF($AN$10:$AN$141,E197,$AP$10:$AP$141)</f>
        <v>0</v>
      </c>
      <c r="J197" s="1118"/>
      <c r="K197" s="1118">
        <f t="shared" ref="K197:K221" si="495">SUMIF($AN$10:$AN$141,E197,$AR$10:$AR$141)</f>
        <v>0</v>
      </c>
      <c r="L197" s="1118"/>
      <c r="M197" s="1119">
        <f t="shared" ref="M197:M221" si="496">SUM(I197:L197)</f>
        <v>0</v>
      </c>
      <c r="N197" s="1105"/>
      <c r="O197" s="774" t="s">
        <v>1587</v>
      </c>
      <c r="P197" s="1105">
        <f t="shared" ref="P197:P221" si="497">ROUNDDOWN(SUM(M197),1)</f>
        <v>0</v>
      </c>
      <c r="Q197" s="1106"/>
      <c r="R197" s="611"/>
      <c r="S197" s="1120">
        <f t="shared" ref="S197:S221" si="498">SUMIF($AN$10:$AN$141,E197,$AQ$10:$AQ$141)</f>
        <v>0</v>
      </c>
      <c r="T197" s="1121"/>
      <c r="U197" s="774" t="s">
        <v>1587</v>
      </c>
      <c r="V197" s="1105">
        <f>ROUNDDOWN(SUM(S197),1)</f>
        <v>0</v>
      </c>
      <c r="W197" s="1106"/>
      <c r="X197" s="611"/>
      <c r="Y197" s="775" t="s">
        <v>1588</v>
      </c>
      <c r="Z197" s="1107"/>
      <c r="AA197" s="1108"/>
      <c r="AB197" s="1108"/>
      <c r="AC197" s="776" t="s">
        <v>1437</v>
      </c>
      <c r="AD197" s="1109" t="s">
        <v>1589</v>
      </c>
      <c r="AE197" s="1110"/>
      <c r="AF197" s="1111" t="s">
        <v>1569</v>
      </c>
      <c r="AG197" s="1112"/>
      <c r="AH197" s="777" t="s">
        <v>1570</v>
      </c>
      <c r="AI197" s="1112" t="s">
        <v>1590</v>
      </c>
      <c r="AJ197" s="1113"/>
      <c r="AK197" s="1114">
        <v>7.5</v>
      </c>
      <c r="AL197" s="1115"/>
      <c r="AM197" s="778" t="s">
        <v>1572</v>
      </c>
      <c r="AN197" s="779" t="str">
        <f>CONCATENATE(AC197,"：",AD197,"（",AK197,AM197,"）、")</f>
        <v>夜：夜勤（7.5ｈ）、</v>
      </c>
      <c r="AO197" s="612" t="str">
        <f>IF(AC197="","",AC197)</f>
        <v>夜</v>
      </c>
      <c r="AP197" s="780">
        <v>7.5</v>
      </c>
      <c r="AQ197" s="781"/>
      <c r="AR197" s="782">
        <f>SUM(AP197:AQ197)</f>
        <v>7.5</v>
      </c>
      <c r="AU197" s="783"/>
      <c r="AV197" s="783"/>
      <c r="AW197" s="604"/>
    </row>
    <row r="198" spans="1:49" ht="15.95" customHeight="1" thickBot="1">
      <c r="A198" s="611"/>
      <c r="C198" s="611"/>
      <c r="D198" s="611"/>
      <c r="E198" s="784" t="s">
        <v>1591</v>
      </c>
      <c r="F198" s="1082">
        <f t="shared" si="493"/>
        <v>0</v>
      </c>
      <c r="G198" s="1083"/>
      <c r="I198" s="1084">
        <f t="shared" si="494"/>
        <v>0</v>
      </c>
      <c r="J198" s="1084"/>
      <c r="K198" s="1084">
        <f t="shared" si="495"/>
        <v>0</v>
      </c>
      <c r="L198" s="1084"/>
      <c r="M198" s="1085">
        <f t="shared" si="496"/>
        <v>0</v>
      </c>
      <c r="N198" s="1072"/>
      <c r="O198" s="785" t="s">
        <v>1587</v>
      </c>
      <c r="P198" s="1072">
        <f t="shared" si="497"/>
        <v>0</v>
      </c>
      <c r="Q198" s="1073"/>
      <c r="R198" s="611"/>
      <c r="S198" s="1086">
        <f t="shared" si="498"/>
        <v>0</v>
      </c>
      <c r="T198" s="1087"/>
      <c r="U198" s="785" t="s">
        <v>1587</v>
      </c>
      <c r="V198" s="1072">
        <f t="shared" ref="V198:V221" si="499">ROUNDDOWN(SUM(S198),1)</f>
        <v>0</v>
      </c>
      <c r="W198" s="1073"/>
      <c r="X198" s="611"/>
      <c r="Y198" s="775" t="s">
        <v>1592</v>
      </c>
      <c r="Z198" s="1096"/>
      <c r="AA198" s="1097"/>
      <c r="AB198" s="1097"/>
      <c r="AC198" s="786" t="s">
        <v>1438</v>
      </c>
      <c r="AD198" s="1098" t="s">
        <v>1593</v>
      </c>
      <c r="AE198" s="1099"/>
      <c r="AF198" s="1100" t="s">
        <v>1590</v>
      </c>
      <c r="AG198" s="1101"/>
      <c r="AH198" s="787" t="s">
        <v>1570</v>
      </c>
      <c r="AI198" s="1101" t="s">
        <v>1571</v>
      </c>
      <c r="AJ198" s="1102"/>
      <c r="AK198" s="1103">
        <v>7.25</v>
      </c>
      <c r="AL198" s="1104"/>
      <c r="AM198" s="788" t="s">
        <v>1572</v>
      </c>
      <c r="AN198" s="789" t="str">
        <f t="shared" ref="AN198:AN221" si="500">CONCATENATE(AC198,"：",AD198,"（",AK198,AM198,"）、")</f>
        <v>明：明け（7.25ｈ）、</v>
      </c>
      <c r="AO198" s="612" t="str">
        <f t="shared" ref="AO198:AO221" si="501">IF(AC198="","",AC198)</f>
        <v>明</v>
      </c>
      <c r="AP198" s="790"/>
      <c r="AQ198" s="791">
        <v>7.25</v>
      </c>
      <c r="AR198" s="792">
        <f t="shared" ref="AR198:AR221" si="502">SUM(AP198:AQ198)</f>
        <v>7.25</v>
      </c>
      <c r="AU198" s="783"/>
      <c r="AV198" s="783"/>
      <c r="AW198" s="604"/>
    </row>
    <row r="199" spans="1:49" ht="15.95" customHeight="1">
      <c r="A199" s="611"/>
      <c r="C199" s="611"/>
      <c r="D199" s="611"/>
      <c r="E199" s="784" t="s">
        <v>1594</v>
      </c>
      <c r="F199" s="1082">
        <f t="shared" si="493"/>
        <v>0</v>
      </c>
      <c r="G199" s="1083"/>
      <c r="I199" s="1084">
        <f t="shared" si="494"/>
        <v>0</v>
      </c>
      <c r="J199" s="1084"/>
      <c r="K199" s="1084">
        <f t="shared" si="495"/>
        <v>0</v>
      </c>
      <c r="L199" s="1084"/>
      <c r="M199" s="1085">
        <f t="shared" si="496"/>
        <v>0</v>
      </c>
      <c r="N199" s="1072"/>
      <c r="O199" s="785" t="s">
        <v>1587</v>
      </c>
      <c r="P199" s="1072">
        <f t="shared" si="497"/>
        <v>0</v>
      </c>
      <c r="Q199" s="1073"/>
      <c r="R199" s="611"/>
      <c r="S199" s="1086">
        <f t="shared" si="498"/>
        <v>0</v>
      </c>
      <c r="T199" s="1087"/>
      <c r="U199" s="785" t="s">
        <v>1587</v>
      </c>
      <c r="V199" s="1072">
        <f t="shared" si="499"/>
        <v>0</v>
      </c>
      <c r="W199" s="1073"/>
      <c r="X199" s="611"/>
      <c r="Y199" s="775" t="s">
        <v>1595</v>
      </c>
      <c r="Z199" s="1088"/>
      <c r="AA199" s="1088"/>
      <c r="AB199" s="1088"/>
      <c r="AC199" s="793" t="s">
        <v>1520</v>
      </c>
      <c r="AD199" s="1089" t="s">
        <v>1596</v>
      </c>
      <c r="AE199" s="1090"/>
      <c r="AF199" s="1091" t="s">
        <v>1597</v>
      </c>
      <c r="AG199" s="1092"/>
      <c r="AH199" s="794" t="s">
        <v>1570</v>
      </c>
      <c r="AI199" s="1092" t="s">
        <v>1598</v>
      </c>
      <c r="AJ199" s="1093"/>
      <c r="AK199" s="1094">
        <v>7.75</v>
      </c>
      <c r="AL199" s="1095"/>
      <c r="AM199" s="795" t="s">
        <v>1572</v>
      </c>
      <c r="AN199" s="796" t="str">
        <f t="shared" si="500"/>
        <v>①：日勤Ａ（7.75ｈ）、</v>
      </c>
      <c r="AO199" s="612" t="str">
        <f t="shared" si="501"/>
        <v>①</v>
      </c>
      <c r="AP199" s="797">
        <v>0.57999999999999996</v>
      </c>
      <c r="AQ199" s="797">
        <v>0.75</v>
      </c>
      <c r="AR199" s="798">
        <f t="shared" si="502"/>
        <v>1.33</v>
      </c>
      <c r="AU199" s="783"/>
      <c r="AV199" s="783"/>
      <c r="AW199" s="604"/>
    </row>
    <row r="200" spans="1:49" ht="15.95" customHeight="1">
      <c r="A200" s="611"/>
      <c r="C200" s="611"/>
      <c r="D200" s="611"/>
      <c r="E200" s="784" t="s">
        <v>1599</v>
      </c>
      <c r="F200" s="1082">
        <f t="shared" si="493"/>
        <v>0</v>
      </c>
      <c r="G200" s="1083"/>
      <c r="I200" s="1084">
        <f t="shared" si="494"/>
        <v>0</v>
      </c>
      <c r="J200" s="1084"/>
      <c r="K200" s="1084">
        <f t="shared" si="495"/>
        <v>0</v>
      </c>
      <c r="L200" s="1084"/>
      <c r="M200" s="1085">
        <f t="shared" si="496"/>
        <v>0</v>
      </c>
      <c r="N200" s="1072"/>
      <c r="O200" s="785" t="s">
        <v>1587</v>
      </c>
      <c r="P200" s="1072">
        <f t="shared" si="497"/>
        <v>0</v>
      </c>
      <c r="Q200" s="1073"/>
      <c r="R200" s="611"/>
      <c r="S200" s="1086">
        <f t="shared" si="498"/>
        <v>0</v>
      </c>
      <c r="T200" s="1087"/>
      <c r="U200" s="785" t="s">
        <v>1587</v>
      </c>
      <c r="V200" s="1072">
        <f t="shared" si="499"/>
        <v>0</v>
      </c>
      <c r="W200" s="1073"/>
      <c r="X200" s="611"/>
      <c r="Y200" s="775" t="s">
        <v>1600</v>
      </c>
      <c r="Z200" s="1074"/>
      <c r="AA200" s="1074"/>
      <c r="AB200" s="1074"/>
      <c r="AC200" s="799" t="s">
        <v>1521</v>
      </c>
      <c r="AD200" s="1075" t="s">
        <v>1601</v>
      </c>
      <c r="AE200" s="1076"/>
      <c r="AF200" s="1077" t="s">
        <v>1602</v>
      </c>
      <c r="AG200" s="1078"/>
      <c r="AH200" s="800" t="s">
        <v>1570</v>
      </c>
      <c r="AI200" s="1078" t="s">
        <v>1603</v>
      </c>
      <c r="AJ200" s="1079"/>
      <c r="AK200" s="1080">
        <v>7.75</v>
      </c>
      <c r="AL200" s="1081"/>
      <c r="AM200" s="801" t="s">
        <v>1572</v>
      </c>
      <c r="AN200" s="802" t="str">
        <f t="shared" si="500"/>
        <v>②：早出（7.75ｈ）、</v>
      </c>
      <c r="AO200" s="612" t="str">
        <f t="shared" si="501"/>
        <v>②</v>
      </c>
      <c r="AP200" s="803">
        <v>2.08</v>
      </c>
      <c r="AQ200" s="803"/>
      <c r="AR200" s="804">
        <f t="shared" si="502"/>
        <v>2.08</v>
      </c>
      <c r="AU200" s="783"/>
      <c r="AV200" s="783"/>
      <c r="AW200" s="604"/>
    </row>
    <row r="201" spans="1:49" ht="15.95" customHeight="1">
      <c r="A201" s="611"/>
      <c r="C201" s="611"/>
      <c r="D201" s="611"/>
      <c r="E201" s="805" t="s">
        <v>1434</v>
      </c>
      <c r="F201" s="1082">
        <f t="shared" si="493"/>
        <v>3</v>
      </c>
      <c r="G201" s="1083"/>
      <c r="I201" s="1084">
        <f t="shared" si="494"/>
        <v>2</v>
      </c>
      <c r="J201" s="1084"/>
      <c r="K201" s="1084">
        <f t="shared" si="495"/>
        <v>0.88</v>
      </c>
      <c r="L201" s="1084"/>
      <c r="M201" s="1085">
        <f t="shared" si="496"/>
        <v>2.88</v>
      </c>
      <c r="N201" s="1072"/>
      <c r="O201" s="785" t="s">
        <v>1587</v>
      </c>
      <c r="P201" s="1072">
        <f t="shared" si="497"/>
        <v>2.8</v>
      </c>
      <c r="Q201" s="1073"/>
      <c r="R201" s="611"/>
      <c r="S201" s="1086">
        <f t="shared" si="498"/>
        <v>2.84</v>
      </c>
      <c r="T201" s="1087"/>
      <c r="U201" s="785" t="s">
        <v>1587</v>
      </c>
      <c r="V201" s="1072">
        <f t="shared" si="499"/>
        <v>2.8</v>
      </c>
      <c r="W201" s="1073"/>
      <c r="X201" s="611"/>
      <c r="Y201" s="775" t="s">
        <v>1604</v>
      </c>
      <c r="Z201" s="1074"/>
      <c r="AA201" s="1074"/>
      <c r="AB201" s="1074"/>
      <c r="AC201" s="799" t="s">
        <v>1522</v>
      </c>
      <c r="AD201" s="1075" t="s">
        <v>1605</v>
      </c>
      <c r="AE201" s="1076"/>
      <c r="AF201" s="1077" t="s">
        <v>1606</v>
      </c>
      <c r="AG201" s="1078"/>
      <c r="AH201" s="800" t="s">
        <v>1570</v>
      </c>
      <c r="AI201" s="1078" t="s">
        <v>1607</v>
      </c>
      <c r="AJ201" s="1079"/>
      <c r="AK201" s="1080">
        <v>7.75</v>
      </c>
      <c r="AL201" s="1081"/>
      <c r="AM201" s="801" t="s">
        <v>1572</v>
      </c>
      <c r="AN201" s="802" t="str">
        <f t="shared" si="500"/>
        <v>③：遅出（7.75ｈ）、</v>
      </c>
      <c r="AO201" s="612" t="str">
        <f t="shared" si="501"/>
        <v>③</v>
      </c>
      <c r="AP201" s="803"/>
      <c r="AQ201" s="803">
        <v>2.5</v>
      </c>
      <c r="AR201" s="804">
        <f t="shared" si="502"/>
        <v>2.5</v>
      </c>
      <c r="AU201" s="783"/>
      <c r="AV201" s="783"/>
      <c r="AW201" s="604"/>
    </row>
    <row r="202" spans="1:49" ht="15.95" customHeight="1">
      <c r="A202" s="611"/>
      <c r="C202" s="611"/>
      <c r="D202" s="611"/>
      <c r="E202" s="805" t="s">
        <v>1442</v>
      </c>
      <c r="F202" s="1082">
        <f t="shared" si="493"/>
        <v>1</v>
      </c>
      <c r="G202" s="1083"/>
      <c r="I202" s="1084">
        <f t="shared" si="494"/>
        <v>1</v>
      </c>
      <c r="J202" s="1084"/>
      <c r="K202" s="1084">
        <f t="shared" si="495"/>
        <v>0</v>
      </c>
      <c r="L202" s="1084"/>
      <c r="M202" s="1085">
        <f t="shared" si="496"/>
        <v>1</v>
      </c>
      <c r="N202" s="1072"/>
      <c r="O202" s="785" t="s">
        <v>1587</v>
      </c>
      <c r="P202" s="1072">
        <f t="shared" si="497"/>
        <v>1</v>
      </c>
      <c r="Q202" s="1073"/>
      <c r="R202" s="611"/>
      <c r="S202" s="1086">
        <f t="shared" si="498"/>
        <v>0.93</v>
      </c>
      <c r="T202" s="1087"/>
      <c r="U202" s="785" t="s">
        <v>1587</v>
      </c>
      <c r="V202" s="1072">
        <f t="shared" si="499"/>
        <v>0.9</v>
      </c>
      <c r="W202" s="1073"/>
      <c r="X202" s="611"/>
      <c r="Y202" s="775" t="s">
        <v>1608</v>
      </c>
      <c r="Z202" s="1074"/>
      <c r="AA202" s="1074"/>
      <c r="AB202" s="1074"/>
      <c r="AC202" s="799" t="s">
        <v>1609</v>
      </c>
      <c r="AD202" s="1075" t="s">
        <v>1610</v>
      </c>
      <c r="AE202" s="1076"/>
      <c r="AF202" s="1077" t="s">
        <v>1597</v>
      </c>
      <c r="AG202" s="1078"/>
      <c r="AH202" s="800" t="s">
        <v>1570</v>
      </c>
      <c r="AI202" s="1078" t="s">
        <v>1611</v>
      </c>
      <c r="AJ202" s="1079"/>
      <c r="AK202" s="1080">
        <v>4</v>
      </c>
      <c r="AL202" s="1081"/>
      <c r="AM202" s="801" t="s">
        <v>1572</v>
      </c>
      <c r="AN202" s="802" t="str">
        <f t="shared" si="500"/>
        <v>⑤：午前Ａ（4ｈ）、</v>
      </c>
      <c r="AO202" s="714" t="str">
        <f t="shared" si="501"/>
        <v>⑤</v>
      </c>
      <c r="AP202" s="803">
        <v>0.57999999999999996</v>
      </c>
      <c r="AQ202" s="803"/>
      <c r="AR202" s="804">
        <f t="shared" si="502"/>
        <v>0.57999999999999996</v>
      </c>
      <c r="AU202" s="783"/>
      <c r="AV202" s="783"/>
      <c r="AW202" s="604"/>
    </row>
    <row r="203" spans="1:49" ht="15.95" customHeight="1">
      <c r="A203" s="611"/>
      <c r="C203" s="611"/>
      <c r="D203" s="611"/>
      <c r="E203" s="784" t="s">
        <v>1612</v>
      </c>
      <c r="F203" s="1082">
        <f t="shared" si="493"/>
        <v>0</v>
      </c>
      <c r="G203" s="1083"/>
      <c r="I203" s="1084">
        <f t="shared" si="494"/>
        <v>0</v>
      </c>
      <c r="J203" s="1084"/>
      <c r="K203" s="1084">
        <f t="shared" si="495"/>
        <v>0</v>
      </c>
      <c r="L203" s="1084"/>
      <c r="M203" s="1085">
        <f t="shared" si="496"/>
        <v>0</v>
      </c>
      <c r="N203" s="1072"/>
      <c r="O203" s="785" t="s">
        <v>1587</v>
      </c>
      <c r="P203" s="1072">
        <f t="shared" si="497"/>
        <v>0</v>
      </c>
      <c r="Q203" s="1073"/>
      <c r="R203" s="611"/>
      <c r="S203" s="1086">
        <f t="shared" si="498"/>
        <v>0</v>
      </c>
      <c r="T203" s="1087"/>
      <c r="U203" s="785" t="s">
        <v>1587</v>
      </c>
      <c r="V203" s="1072">
        <f t="shared" si="499"/>
        <v>0</v>
      </c>
      <c r="W203" s="1073"/>
      <c r="X203" s="611"/>
      <c r="Y203" s="775" t="s">
        <v>1613</v>
      </c>
      <c r="Z203" s="1074"/>
      <c r="AA203" s="1074"/>
      <c r="AB203" s="1074"/>
      <c r="AC203" s="799" t="s">
        <v>1614</v>
      </c>
      <c r="AD203" s="1075" t="s">
        <v>1615</v>
      </c>
      <c r="AE203" s="1076"/>
      <c r="AF203" s="1077" t="s">
        <v>1616</v>
      </c>
      <c r="AG203" s="1078"/>
      <c r="AH203" s="800" t="s">
        <v>1570</v>
      </c>
      <c r="AI203" s="1078" t="s">
        <v>1617</v>
      </c>
      <c r="AJ203" s="1079"/>
      <c r="AK203" s="1080">
        <v>4</v>
      </c>
      <c r="AL203" s="1081"/>
      <c r="AM203" s="801" t="s">
        <v>1572</v>
      </c>
      <c r="AN203" s="802" t="str">
        <f t="shared" si="500"/>
        <v>⑥：午後Ａ（4ｈ）、</v>
      </c>
      <c r="AO203" s="714" t="str">
        <f t="shared" si="501"/>
        <v>⑥</v>
      </c>
      <c r="AP203" s="803"/>
      <c r="AQ203" s="803">
        <v>1</v>
      </c>
      <c r="AR203" s="804">
        <f t="shared" si="502"/>
        <v>1</v>
      </c>
      <c r="AU203" s="783"/>
      <c r="AV203" s="783"/>
      <c r="AW203" s="604"/>
    </row>
    <row r="204" spans="1:49" ht="15.95" customHeight="1">
      <c r="A204" s="611"/>
      <c r="C204" s="611"/>
      <c r="D204" s="611"/>
      <c r="E204" s="784" t="s">
        <v>1618</v>
      </c>
      <c r="F204" s="1082">
        <f t="shared" si="493"/>
        <v>0</v>
      </c>
      <c r="G204" s="1083"/>
      <c r="I204" s="1084">
        <f t="shared" si="494"/>
        <v>0</v>
      </c>
      <c r="J204" s="1084"/>
      <c r="K204" s="1084">
        <f t="shared" si="495"/>
        <v>0</v>
      </c>
      <c r="L204" s="1084"/>
      <c r="M204" s="1085">
        <f t="shared" si="496"/>
        <v>0</v>
      </c>
      <c r="N204" s="1072"/>
      <c r="O204" s="785" t="s">
        <v>1587</v>
      </c>
      <c r="P204" s="1072">
        <f t="shared" si="497"/>
        <v>0</v>
      </c>
      <c r="Q204" s="1073"/>
      <c r="R204" s="611"/>
      <c r="S204" s="1086">
        <f t="shared" si="498"/>
        <v>0</v>
      </c>
      <c r="T204" s="1087"/>
      <c r="U204" s="785" t="s">
        <v>1587</v>
      </c>
      <c r="V204" s="1072">
        <f t="shared" si="499"/>
        <v>0</v>
      </c>
      <c r="W204" s="1073"/>
      <c r="X204" s="611"/>
      <c r="Y204" s="775" t="s">
        <v>1619</v>
      </c>
      <c r="Z204" s="1074"/>
      <c r="AA204" s="1074"/>
      <c r="AB204" s="1074"/>
      <c r="AC204" s="799" t="s">
        <v>1620</v>
      </c>
      <c r="AD204" s="1075" t="s">
        <v>1621</v>
      </c>
      <c r="AE204" s="1076"/>
      <c r="AF204" s="1077" t="s">
        <v>1622</v>
      </c>
      <c r="AG204" s="1078"/>
      <c r="AH204" s="800" t="s">
        <v>1570</v>
      </c>
      <c r="AI204" s="1078" t="s">
        <v>1623</v>
      </c>
      <c r="AJ204" s="1079"/>
      <c r="AK204" s="1080">
        <v>7</v>
      </c>
      <c r="AL204" s="1081"/>
      <c r="AM204" s="801" t="s">
        <v>1572</v>
      </c>
      <c r="AN204" s="802" t="str">
        <f t="shared" si="500"/>
        <v>⑦：日勤Ｂ（7ｈ）、</v>
      </c>
      <c r="AO204" s="714" t="str">
        <f t="shared" si="501"/>
        <v>⑦</v>
      </c>
      <c r="AP204" s="803">
        <v>0.25</v>
      </c>
      <c r="AQ204" s="803">
        <v>0.5</v>
      </c>
      <c r="AR204" s="804">
        <f t="shared" si="502"/>
        <v>0.75</v>
      </c>
      <c r="AU204" s="783"/>
      <c r="AV204" s="783"/>
      <c r="AW204" s="604"/>
    </row>
    <row r="205" spans="1:49" ht="15.95" customHeight="1">
      <c r="A205" s="611"/>
      <c r="C205" s="611"/>
      <c r="D205" s="611"/>
      <c r="E205" s="784" t="s">
        <v>1624</v>
      </c>
      <c r="F205" s="1082">
        <f t="shared" si="493"/>
        <v>0</v>
      </c>
      <c r="G205" s="1083"/>
      <c r="I205" s="1084">
        <f t="shared" si="494"/>
        <v>0</v>
      </c>
      <c r="J205" s="1084"/>
      <c r="K205" s="1084">
        <f t="shared" si="495"/>
        <v>0</v>
      </c>
      <c r="L205" s="1084"/>
      <c r="M205" s="1085">
        <f t="shared" si="496"/>
        <v>0</v>
      </c>
      <c r="N205" s="1072"/>
      <c r="O205" s="785" t="s">
        <v>1587</v>
      </c>
      <c r="P205" s="1072">
        <f t="shared" si="497"/>
        <v>0</v>
      </c>
      <c r="Q205" s="1073"/>
      <c r="R205" s="611"/>
      <c r="S205" s="1086">
        <f t="shared" si="498"/>
        <v>0</v>
      </c>
      <c r="T205" s="1087"/>
      <c r="U205" s="785" t="s">
        <v>1587</v>
      </c>
      <c r="V205" s="1072">
        <f t="shared" si="499"/>
        <v>0</v>
      </c>
      <c r="W205" s="1073"/>
      <c r="X205" s="611"/>
      <c r="Y205" s="775" t="s">
        <v>1625</v>
      </c>
      <c r="Z205" s="1074"/>
      <c r="AA205" s="1074"/>
      <c r="AB205" s="1074"/>
      <c r="AC205" s="799" t="s">
        <v>1626</v>
      </c>
      <c r="AD205" s="1075" t="s">
        <v>1627</v>
      </c>
      <c r="AE205" s="1076"/>
      <c r="AF205" s="1077" t="s">
        <v>1622</v>
      </c>
      <c r="AG205" s="1078"/>
      <c r="AH205" s="800" t="s">
        <v>1570</v>
      </c>
      <c r="AI205" s="1078" t="s">
        <v>1628</v>
      </c>
      <c r="AJ205" s="1079"/>
      <c r="AK205" s="1080">
        <v>4</v>
      </c>
      <c r="AL205" s="1081"/>
      <c r="AM205" s="801" t="s">
        <v>1572</v>
      </c>
      <c r="AN205" s="802" t="str">
        <f t="shared" si="500"/>
        <v>⑧：午前Ｂ（4ｈ）、</v>
      </c>
      <c r="AO205" s="714" t="str">
        <f t="shared" si="501"/>
        <v>⑧</v>
      </c>
      <c r="AP205" s="803">
        <v>0.25</v>
      </c>
      <c r="AQ205" s="803"/>
      <c r="AR205" s="804">
        <f t="shared" si="502"/>
        <v>0.25</v>
      </c>
      <c r="AU205" s="783"/>
      <c r="AV205" s="783"/>
      <c r="AW205" s="604"/>
    </row>
    <row r="206" spans="1:49" ht="15.95" customHeight="1">
      <c r="A206" s="611"/>
      <c r="C206" s="611"/>
      <c r="D206" s="611"/>
      <c r="E206" s="784" t="s">
        <v>1629</v>
      </c>
      <c r="F206" s="1082">
        <f t="shared" si="493"/>
        <v>0</v>
      </c>
      <c r="G206" s="1083"/>
      <c r="I206" s="1084">
        <f t="shared" si="494"/>
        <v>0</v>
      </c>
      <c r="J206" s="1084"/>
      <c r="K206" s="1084">
        <f t="shared" si="495"/>
        <v>0</v>
      </c>
      <c r="L206" s="1084"/>
      <c r="M206" s="1085">
        <f t="shared" si="496"/>
        <v>0</v>
      </c>
      <c r="N206" s="1072"/>
      <c r="O206" s="785" t="s">
        <v>1587</v>
      </c>
      <c r="P206" s="1072">
        <f t="shared" si="497"/>
        <v>0</v>
      </c>
      <c r="Q206" s="1073"/>
      <c r="R206" s="611"/>
      <c r="S206" s="1086">
        <f t="shared" si="498"/>
        <v>0</v>
      </c>
      <c r="T206" s="1087"/>
      <c r="U206" s="785" t="s">
        <v>1587</v>
      </c>
      <c r="V206" s="1072">
        <f t="shared" si="499"/>
        <v>0</v>
      </c>
      <c r="W206" s="1073"/>
      <c r="X206" s="611"/>
      <c r="Y206" s="775" t="s">
        <v>1630</v>
      </c>
      <c r="Z206" s="1074"/>
      <c r="AA206" s="1074"/>
      <c r="AB206" s="1074"/>
      <c r="AC206" s="799" t="s">
        <v>1631</v>
      </c>
      <c r="AD206" s="1075" t="s">
        <v>1632</v>
      </c>
      <c r="AE206" s="1076"/>
      <c r="AF206" s="1077" t="s">
        <v>1628</v>
      </c>
      <c r="AG206" s="1078"/>
      <c r="AH206" s="800" t="s">
        <v>1570</v>
      </c>
      <c r="AI206" s="1078" t="s">
        <v>1623</v>
      </c>
      <c r="AJ206" s="1079"/>
      <c r="AK206" s="1080">
        <v>4</v>
      </c>
      <c r="AL206" s="1081"/>
      <c r="AM206" s="801" t="s">
        <v>1572</v>
      </c>
      <c r="AN206" s="802" t="str">
        <f t="shared" si="500"/>
        <v>⑨：午後Ｂ（4ｈ）、</v>
      </c>
      <c r="AO206" s="714" t="str">
        <f t="shared" si="501"/>
        <v>⑨</v>
      </c>
      <c r="AP206" s="803"/>
      <c r="AQ206" s="803">
        <v>0.5</v>
      </c>
      <c r="AR206" s="804">
        <f t="shared" si="502"/>
        <v>0.5</v>
      </c>
      <c r="AU206" s="783"/>
      <c r="AV206" s="783"/>
      <c r="AW206" s="604"/>
    </row>
    <row r="207" spans="1:49" ht="15.95" customHeight="1">
      <c r="A207" s="611"/>
      <c r="C207" s="611"/>
      <c r="D207" s="611"/>
      <c r="E207" s="784" t="s">
        <v>1633</v>
      </c>
      <c r="F207" s="1082">
        <f t="shared" si="493"/>
        <v>0</v>
      </c>
      <c r="G207" s="1083"/>
      <c r="I207" s="1084">
        <f t="shared" si="494"/>
        <v>0</v>
      </c>
      <c r="J207" s="1084"/>
      <c r="K207" s="1084">
        <f t="shared" si="495"/>
        <v>0</v>
      </c>
      <c r="L207" s="1084"/>
      <c r="M207" s="1085">
        <f t="shared" si="496"/>
        <v>0</v>
      </c>
      <c r="N207" s="1072"/>
      <c r="O207" s="785" t="s">
        <v>1587</v>
      </c>
      <c r="P207" s="1072">
        <f t="shared" si="497"/>
        <v>0</v>
      </c>
      <c r="Q207" s="1073"/>
      <c r="R207" s="611"/>
      <c r="S207" s="1086">
        <f t="shared" si="498"/>
        <v>0</v>
      </c>
      <c r="T207" s="1087"/>
      <c r="U207" s="785" t="s">
        <v>1587</v>
      </c>
      <c r="V207" s="1072">
        <f t="shared" si="499"/>
        <v>0</v>
      </c>
      <c r="W207" s="1073"/>
      <c r="X207" s="611"/>
      <c r="Y207" s="775" t="s">
        <v>1634</v>
      </c>
      <c r="Z207" s="1074"/>
      <c r="AA207" s="1074"/>
      <c r="AB207" s="1074"/>
      <c r="AC207" s="799" t="s">
        <v>1635</v>
      </c>
      <c r="AD207" s="1075" t="s">
        <v>1636</v>
      </c>
      <c r="AE207" s="1076"/>
      <c r="AF207" s="1077" t="s">
        <v>1606</v>
      </c>
      <c r="AG207" s="1078"/>
      <c r="AH207" s="800" t="s">
        <v>1570</v>
      </c>
      <c r="AI207" s="1078" t="s">
        <v>1637</v>
      </c>
      <c r="AJ207" s="1079"/>
      <c r="AK207" s="1080">
        <v>4</v>
      </c>
      <c r="AL207" s="1081"/>
      <c r="AM207" s="801" t="s">
        <v>1572</v>
      </c>
      <c r="AN207" s="802" t="str">
        <f t="shared" si="500"/>
        <v>⑩：午後Ｃ（4ｈ）、</v>
      </c>
      <c r="AO207" s="714" t="str">
        <f t="shared" si="501"/>
        <v>⑩</v>
      </c>
      <c r="AP207" s="803"/>
      <c r="AQ207" s="803"/>
      <c r="AR207" s="804">
        <f t="shared" si="502"/>
        <v>0</v>
      </c>
      <c r="AU207" s="783"/>
      <c r="AV207" s="783"/>
      <c r="AW207" s="604"/>
    </row>
    <row r="208" spans="1:49" ht="15.95" customHeight="1">
      <c r="A208" s="611"/>
      <c r="C208" s="611"/>
      <c r="D208" s="611"/>
      <c r="E208" s="784" t="s">
        <v>1638</v>
      </c>
      <c r="F208" s="1082">
        <f t="shared" si="493"/>
        <v>0</v>
      </c>
      <c r="G208" s="1083"/>
      <c r="I208" s="1084">
        <f t="shared" si="494"/>
        <v>0</v>
      </c>
      <c r="J208" s="1084"/>
      <c r="K208" s="1084">
        <f t="shared" si="495"/>
        <v>0</v>
      </c>
      <c r="L208" s="1084"/>
      <c r="M208" s="1085">
        <f t="shared" si="496"/>
        <v>0</v>
      </c>
      <c r="N208" s="1072"/>
      <c r="O208" s="785" t="s">
        <v>1587</v>
      </c>
      <c r="P208" s="1072">
        <f t="shared" si="497"/>
        <v>0</v>
      </c>
      <c r="Q208" s="1073"/>
      <c r="R208" s="611"/>
      <c r="S208" s="1086">
        <f t="shared" si="498"/>
        <v>0</v>
      </c>
      <c r="T208" s="1087"/>
      <c r="U208" s="785" t="s">
        <v>1587</v>
      </c>
      <c r="V208" s="1072">
        <f t="shared" si="499"/>
        <v>0</v>
      </c>
      <c r="W208" s="1073"/>
      <c r="X208" s="611"/>
      <c r="Y208" s="775" t="s">
        <v>1639</v>
      </c>
      <c r="Z208" s="1074"/>
      <c r="AA208" s="1074"/>
      <c r="AB208" s="1074"/>
      <c r="AC208" s="799" t="s">
        <v>1640</v>
      </c>
      <c r="AD208" s="1075" t="s">
        <v>1641</v>
      </c>
      <c r="AE208" s="1076"/>
      <c r="AF208" s="1077" t="s">
        <v>1642</v>
      </c>
      <c r="AG208" s="1078"/>
      <c r="AH208" s="800" t="s">
        <v>1570</v>
      </c>
      <c r="AI208" s="1078" t="s">
        <v>1607</v>
      </c>
      <c r="AJ208" s="1079"/>
      <c r="AK208" s="1080">
        <v>4</v>
      </c>
      <c r="AL208" s="1081"/>
      <c r="AM208" s="801" t="s">
        <v>1572</v>
      </c>
      <c r="AN208" s="802" t="str">
        <f t="shared" si="500"/>
        <v>⑪：午後Ｄ（4ｈ）、</v>
      </c>
      <c r="AO208" s="714" t="str">
        <f t="shared" si="501"/>
        <v>⑪</v>
      </c>
      <c r="AP208" s="803"/>
      <c r="AQ208" s="803">
        <v>3.5</v>
      </c>
      <c r="AR208" s="804">
        <f t="shared" si="502"/>
        <v>3.5</v>
      </c>
      <c r="AU208" s="783"/>
      <c r="AV208" s="783"/>
      <c r="AW208" s="604"/>
    </row>
    <row r="209" spans="1:49" ht="15.95" customHeight="1">
      <c r="A209" s="611"/>
      <c r="C209" s="611"/>
      <c r="D209" s="611"/>
      <c r="E209" s="784" t="s">
        <v>1643</v>
      </c>
      <c r="F209" s="1082">
        <f t="shared" si="493"/>
        <v>0</v>
      </c>
      <c r="G209" s="1083"/>
      <c r="I209" s="1084">
        <f t="shared" si="494"/>
        <v>0</v>
      </c>
      <c r="J209" s="1084"/>
      <c r="K209" s="1084">
        <f t="shared" si="495"/>
        <v>0</v>
      </c>
      <c r="L209" s="1084"/>
      <c r="M209" s="1085">
        <f t="shared" si="496"/>
        <v>0</v>
      </c>
      <c r="N209" s="1072"/>
      <c r="O209" s="785" t="s">
        <v>1587</v>
      </c>
      <c r="P209" s="1072">
        <f t="shared" si="497"/>
        <v>0</v>
      </c>
      <c r="Q209" s="1073"/>
      <c r="R209" s="611"/>
      <c r="S209" s="1086">
        <f t="shared" si="498"/>
        <v>0</v>
      </c>
      <c r="T209" s="1087"/>
      <c r="U209" s="785" t="s">
        <v>1587</v>
      </c>
      <c r="V209" s="1072">
        <f t="shared" si="499"/>
        <v>0</v>
      </c>
      <c r="W209" s="1073"/>
      <c r="X209" s="611"/>
      <c r="Y209" s="775" t="s">
        <v>1644</v>
      </c>
      <c r="Z209" s="1074"/>
      <c r="AA209" s="1074"/>
      <c r="AB209" s="1074"/>
      <c r="AC209" s="799" t="s">
        <v>1645</v>
      </c>
      <c r="AD209" s="1075" t="s">
        <v>1646</v>
      </c>
      <c r="AE209" s="1076"/>
      <c r="AF209" s="1077" t="s">
        <v>1597</v>
      </c>
      <c r="AG209" s="1078"/>
      <c r="AH209" s="800" t="s">
        <v>1570</v>
      </c>
      <c r="AI209" s="1078" t="s">
        <v>1623</v>
      </c>
      <c r="AJ209" s="1079"/>
      <c r="AK209" s="1080">
        <v>7.5</v>
      </c>
      <c r="AL209" s="1081"/>
      <c r="AM209" s="801" t="s">
        <v>1572</v>
      </c>
      <c r="AN209" s="802" t="str">
        <f t="shared" si="500"/>
        <v>⑱：日勤Ｃ（7.5ｈ）、</v>
      </c>
      <c r="AO209" s="714" t="str">
        <f t="shared" si="501"/>
        <v>⑱</v>
      </c>
      <c r="AP209" s="803">
        <v>0.57999999999999996</v>
      </c>
      <c r="AQ209" s="803">
        <v>0.5</v>
      </c>
      <c r="AR209" s="804">
        <f t="shared" si="502"/>
        <v>1.08</v>
      </c>
      <c r="AU209" s="783"/>
      <c r="AV209" s="783"/>
      <c r="AW209" s="604"/>
    </row>
    <row r="210" spans="1:49" ht="15.95" customHeight="1">
      <c r="A210" s="611"/>
      <c r="C210" s="611"/>
      <c r="D210" s="611"/>
      <c r="E210" s="784" t="s">
        <v>1647</v>
      </c>
      <c r="F210" s="1082">
        <f t="shared" si="493"/>
        <v>0</v>
      </c>
      <c r="G210" s="1083"/>
      <c r="I210" s="1084">
        <f t="shared" si="494"/>
        <v>0</v>
      </c>
      <c r="J210" s="1084"/>
      <c r="K210" s="1084">
        <f t="shared" si="495"/>
        <v>0</v>
      </c>
      <c r="L210" s="1084"/>
      <c r="M210" s="1085">
        <f t="shared" si="496"/>
        <v>0</v>
      </c>
      <c r="N210" s="1072"/>
      <c r="O210" s="785" t="s">
        <v>1587</v>
      </c>
      <c r="P210" s="1072">
        <f t="shared" si="497"/>
        <v>0</v>
      </c>
      <c r="Q210" s="1073"/>
      <c r="R210" s="611"/>
      <c r="S210" s="1086">
        <f t="shared" si="498"/>
        <v>0</v>
      </c>
      <c r="T210" s="1087"/>
      <c r="U210" s="785" t="s">
        <v>1587</v>
      </c>
      <c r="V210" s="1072">
        <f t="shared" si="499"/>
        <v>0</v>
      </c>
      <c r="W210" s="1073"/>
      <c r="X210" s="611"/>
      <c r="Y210" s="775" t="s">
        <v>1648</v>
      </c>
      <c r="Z210" s="1074"/>
      <c r="AA210" s="1074"/>
      <c r="AB210" s="1074"/>
      <c r="AC210" s="799" t="s">
        <v>1649</v>
      </c>
      <c r="AD210" s="1075" t="s">
        <v>1650</v>
      </c>
      <c r="AE210" s="1076"/>
      <c r="AF210" s="1077" t="s">
        <v>1622</v>
      </c>
      <c r="AG210" s="1078"/>
      <c r="AH210" s="800" t="s">
        <v>1570</v>
      </c>
      <c r="AI210" s="1078" t="s">
        <v>1628</v>
      </c>
      <c r="AJ210" s="1079"/>
      <c r="AK210" s="1080">
        <v>4</v>
      </c>
      <c r="AL210" s="1081"/>
      <c r="AM210" s="801" t="s">
        <v>1572</v>
      </c>
      <c r="AN210" s="802" t="str">
        <f t="shared" si="500"/>
        <v>⑲：午前Ｃ（4ｈ）、</v>
      </c>
      <c r="AO210" s="714" t="str">
        <f t="shared" si="501"/>
        <v>⑲</v>
      </c>
      <c r="AP210" s="803">
        <v>0.25</v>
      </c>
      <c r="AQ210" s="803"/>
      <c r="AR210" s="804">
        <f t="shared" si="502"/>
        <v>0.25</v>
      </c>
      <c r="AU210" s="783"/>
      <c r="AV210" s="783"/>
      <c r="AW210" s="604"/>
    </row>
    <row r="211" spans="1:49" ht="15.95" customHeight="1">
      <c r="A211" s="611"/>
      <c r="C211" s="611"/>
      <c r="D211" s="611"/>
      <c r="E211" s="784" t="s">
        <v>1651</v>
      </c>
      <c r="F211" s="1082">
        <f t="shared" si="493"/>
        <v>0</v>
      </c>
      <c r="G211" s="1083"/>
      <c r="I211" s="1084">
        <f t="shared" si="494"/>
        <v>0</v>
      </c>
      <c r="J211" s="1084"/>
      <c r="K211" s="1084">
        <f t="shared" si="495"/>
        <v>0</v>
      </c>
      <c r="L211" s="1084"/>
      <c r="M211" s="1085">
        <f t="shared" si="496"/>
        <v>0</v>
      </c>
      <c r="N211" s="1072"/>
      <c r="O211" s="785" t="s">
        <v>1587</v>
      </c>
      <c r="P211" s="1072">
        <f t="shared" si="497"/>
        <v>0</v>
      </c>
      <c r="Q211" s="1073"/>
      <c r="R211" s="611"/>
      <c r="S211" s="1086">
        <f t="shared" si="498"/>
        <v>0</v>
      </c>
      <c r="T211" s="1087"/>
      <c r="U211" s="785" t="s">
        <v>1587</v>
      </c>
      <c r="V211" s="1072">
        <f t="shared" si="499"/>
        <v>0</v>
      </c>
      <c r="W211" s="1073"/>
      <c r="X211" s="611"/>
      <c r="Y211" s="775" t="s">
        <v>1652</v>
      </c>
      <c r="Z211" s="1074"/>
      <c r="AA211" s="1074"/>
      <c r="AB211" s="1074"/>
      <c r="AC211" s="799" t="s">
        <v>1653</v>
      </c>
      <c r="AD211" s="1075" t="s">
        <v>1654</v>
      </c>
      <c r="AE211" s="1076"/>
      <c r="AF211" s="1077" t="s">
        <v>1602</v>
      </c>
      <c r="AG211" s="1078"/>
      <c r="AH211" s="800" t="s">
        <v>1570</v>
      </c>
      <c r="AI211" s="1078" t="s">
        <v>1655</v>
      </c>
      <c r="AJ211" s="1079"/>
      <c r="AK211" s="1080">
        <v>4</v>
      </c>
      <c r="AL211" s="1081"/>
      <c r="AM211" s="801" t="s">
        <v>1572</v>
      </c>
      <c r="AN211" s="802" t="str">
        <f t="shared" si="500"/>
        <v>⑳：午前Ｄ（4ｈ）、</v>
      </c>
      <c r="AO211" s="714" t="str">
        <f t="shared" si="501"/>
        <v>⑳</v>
      </c>
      <c r="AP211" s="803">
        <v>2.08</v>
      </c>
      <c r="AQ211" s="803"/>
      <c r="AR211" s="804">
        <f t="shared" si="502"/>
        <v>2.08</v>
      </c>
      <c r="AU211" s="783"/>
      <c r="AV211" s="783"/>
      <c r="AW211" s="604"/>
    </row>
    <row r="212" spans="1:49" ht="15.95" customHeight="1">
      <c r="A212" s="611"/>
      <c r="C212" s="611"/>
      <c r="D212" s="611"/>
      <c r="E212" s="784" t="s">
        <v>1656</v>
      </c>
      <c r="F212" s="1082">
        <f t="shared" si="493"/>
        <v>0</v>
      </c>
      <c r="G212" s="1083"/>
      <c r="I212" s="1084">
        <f t="shared" si="494"/>
        <v>0</v>
      </c>
      <c r="J212" s="1084"/>
      <c r="K212" s="1084">
        <f t="shared" si="495"/>
        <v>0</v>
      </c>
      <c r="L212" s="1084"/>
      <c r="M212" s="1085">
        <f t="shared" si="496"/>
        <v>0</v>
      </c>
      <c r="N212" s="1072"/>
      <c r="O212" s="785" t="s">
        <v>1587</v>
      </c>
      <c r="P212" s="1072">
        <f t="shared" si="497"/>
        <v>0</v>
      </c>
      <c r="Q212" s="1073"/>
      <c r="R212" s="611"/>
      <c r="S212" s="1086">
        <f t="shared" si="498"/>
        <v>0</v>
      </c>
      <c r="T212" s="1087"/>
      <c r="U212" s="785" t="s">
        <v>1587</v>
      </c>
      <c r="V212" s="1072">
        <f t="shared" si="499"/>
        <v>0</v>
      </c>
      <c r="W212" s="1073"/>
      <c r="X212" s="611"/>
      <c r="Y212" s="775" t="s">
        <v>1657</v>
      </c>
      <c r="Z212" s="1074"/>
      <c r="AA212" s="1074"/>
      <c r="AB212" s="1074"/>
      <c r="AC212" s="799" t="s">
        <v>1658</v>
      </c>
      <c r="AD212" s="1075" t="s">
        <v>1659</v>
      </c>
      <c r="AE212" s="1076"/>
      <c r="AF212" s="1077"/>
      <c r="AG212" s="1078"/>
      <c r="AH212" s="800" t="s">
        <v>1570</v>
      </c>
      <c r="AI212" s="1078"/>
      <c r="AJ212" s="1079"/>
      <c r="AK212" s="1080"/>
      <c r="AL212" s="1081"/>
      <c r="AM212" s="801" t="s">
        <v>1572</v>
      </c>
      <c r="AN212" s="802" t="str">
        <f t="shared" si="500"/>
        <v>公：公休（ｈ）、</v>
      </c>
      <c r="AO212" s="714" t="str">
        <f t="shared" si="501"/>
        <v>公</v>
      </c>
      <c r="AP212" s="803"/>
      <c r="AQ212" s="803"/>
      <c r="AR212" s="804">
        <f t="shared" si="502"/>
        <v>0</v>
      </c>
      <c r="AU212" s="783"/>
      <c r="AV212" s="783"/>
      <c r="AW212" s="604"/>
    </row>
    <row r="213" spans="1:49" ht="15.95" customHeight="1">
      <c r="A213" s="611"/>
      <c r="C213" s="611"/>
      <c r="D213" s="611"/>
      <c r="E213" s="784" t="s">
        <v>1660</v>
      </c>
      <c r="F213" s="1082">
        <f t="shared" si="493"/>
        <v>0</v>
      </c>
      <c r="G213" s="1083"/>
      <c r="I213" s="1084">
        <f t="shared" si="494"/>
        <v>0</v>
      </c>
      <c r="J213" s="1084"/>
      <c r="K213" s="1084">
        <f t="shared" si="495"/>
        <v>0</v>
      </c>
      <c r="L213" s="1084"/>
      <c r="M213" s="1085">
        <f t="shared" si="496"/>
        <v>0</v>
      </c>
      <c r="N213" s="1072"/>
      <c r="O213" s="785" t="s">
        <v>1587</v>
      </c>
      <c r="P213" s="1072">
        <f t="shared" si="497"/>
        <v>0</v>
      </c>
      <c r="Q213" s="1073"/>
      <c r="R213" s="611"/>
      <c r="S213" s="1086">
        <f t="shared" si="498"/>
        <v>0</v>
      </c>
      <c r="T213" s="1087"/>
      <c r="U213" s="785" t="s">
        <v>1587</v>
      </c>
      <c r="V213" s="1072">
        <f t="shared" si="499"/>
        <v>0</v>
      </c>
      <c r="W213" s="1073"/>
      <c r="X213" s="611"/>
      <c r="Y213" s="775" t="s">
        <v>1661</v>
      </c>
      <c r="Z213" s="1074"/>
      <c r="AA213" s="1074"/>
      <c r="AB213" s="1074"/>
      <c r="AC213" s="799" t="s">
        <v>1662</v>
      </c>
      <c r="AD213" s="1075" t="s">
        <v>1663</v>
      </c>
      <c r="AE213" s="1076"/>
      <c r="AF213" s="1077"/>
      <c r="AG213" s="1078"/>
      <c r="AH213" s="800" t="s">
        <v>1570</v>
      </c>
      <c r="AI213" s="1078"/>
      <c r="AJ213" s="1079"/>
      <c r="AK213" s="1080"/>
      <c r="AL213" s="1081"/>
      <c r="AM213" s="801" t="s">
        <v>1572</v>
      </c>
      <c r="AN213" s="802" t="str">
        <f t="shared" si="500"/>
        <v>有：有休（ｈ）、</v>
      </c>
      <c r="AO213" s="714" t="str">
        <f t="shared" si="501"/>
        <v>有</v>
      </c>
      <c r="AP213" s="803"/>
      <c r="AQ213" s="803"/>
      <c r="AR213" s="804">
        <f t="shared" si="502"/>
        <v>0</v>
      </c>
      <c r="AU213" s="783"/>
      <c r="AV213" s="783"/>
      <c r="AW213" s="604"/>
    </row>
    <row r="214" spans="1:49" ht="15.95" customHeight="1">
      <c r="A214" s="611"/>
      <c r="C214" s="611"/>
      <c r="D214" s="611"/>
      <c r="E214" s="784" t="s">
        <v>1664</v>
      </c>
      <c r="F214" s="1082">
        <f t="shared" si="493"/>
        <v>0</v>
      </c>
      <c r="G214" s="1083"/>
      <c r="I214" s="1084">
        <f t="shared" si="494"/>
        <v>0</v>
      </c>
      <c r="J214" s="1084"/>
      <c r="K214" s="1084">
        <f t="shared" si="495"/>
        <v>0</v>
      </c>
      <c r="L214" s="1084"/>
      <c r="M214" s="1085">
        <f t="shared" si="496"/>
        <v>0</v>
      </c>
      <c r="N214" s="1072"/>
      <c r="O214" s="785" t="s">
        <v>1587</v>
      </c>
      <c r="P214" s="1072">
        <f t="shared" si="497"/>
        <v>0</v>
      </c>
      <c r="Q214" s="1073"/>
      <c r="R214" s="611"/>
      <c r="S214" s="1086">
        <f t="shared" si="498"/>
        <v>0</v>
      </c>
      <c r="T214" s="1087"/>
      <c r="U214" s="785" t="s">
        <v>1587</v>
      </c>
      <c r="V214" s="1072">
        <f t="shared" si="499"/>
        <v>0</v>
      </c>
      <c r="W214" s="1073"/>
      <c r="X214" s="611"/>
      <c r="Y214" s="775" t="s">
        <v>1665</v>
      </c>
      <c r="Z214" s="1074"/>
      <c r="AA214" s="1074"/>
      <c r="AB214" s="1074"/>
      <c r="AC214" s="799" t="s">
        <v>1666</v>
      </c>
      <c r="AD214" s="1075" t="s">
        <v>1667</v>
      </c>
      <c r="AE214" s="1076"/>
      <c r="AF214" s="1077"/>
      <c r="AG214" s="1078"/>
      <c r="AH214" s="800" t="s">
        <v>1570</v>
      </c>
      <c r="AI214" s="1078"/>
      <c r="AJ214" s="1079"/>
      <c r="AK214" s="1080"/>
      <c r="AL214" s="1081"/>
      <c r="AM214" s="801" t="s">
        <v>1572</v>
      </c>
      <c r="AN214" s="802" t="str">
        <f t="shared" si="500"/>
        <v>欠：欠勤（ｈ）、</v>
      </c>
      <c r="AO214" s="714" t="str">
        <f t="shared" si="501"/>
        <v>欠</v>
      </c>
      <c r="AP214" s="803"/>
      <c r="AQ214" s="803"/>
      <c r="AR214" s="804">
        <f t="shared" si="502"/>
        <v>0</v>
      </c>
      <c r="AU214" s="783"/>
      <c r="AV214" s="783"/>
      <c r="AW214" s="604"/>
    </row>
    <row r="215" spans="1:49" ht="15.95" customHeight="1">
      <c r="A215" s="611"/>
      <c r="C215" s="611"/>
      <c r="D215" s="611"/>
      <c r="E215" s="784"/>
      <c r="F215" s="1082" t="str">
        <f t="shared" si="493"/>
        <v/>
      </c>
      <c r="G215" s="1083"/>
      <c r="I215" s="1084">
        <f t="shared" si="494"/>
        <v>0</v>
      </c>
      <c r="J215" s="1084"/>
      <c r="K215" s="1084">
        <f t="shared" si="495"/>
        <v>0</v>
      </c>
      <c r="L215" s="1084"/>
      <c r="M215" s="1085">
        <f t="shared" si="496"/>
        <v>0</v>
      </c>
      <c r="N215" s="1072"/>
      <c r="O215" s="785" t="s">
        <v>1587</v>
      </c>
      <c r="P215" s="1072">
        <f t="shared" si="497"/>
        <v>0</v>
      </c>
      <c r="Q215" s="1073"/>
      <c r="R215" s="611"/>
      <c r="S215" s="1086">
        <f t="shared" si="498"/>
        <v>0</v>
      </c>
      <c r="T215" s="1087"/>
      <c r="U215" s="785" t="s">
        <v>1587</v>
      </c>
      <c r="V215" s="1072">
        <f t="shared" si="499"/>
        <v>0</v>
      </c>
      <c r="W215" s="1073"/>
      <c r="X215" s="611"/>
      <c r="Y215" s="775" t="s">
        <v>1668</v>
      </c>
      <c r="Z215" s="1074"/>
      <c r="AA215" s="1074"/>
      <c r="AB215" s="1074"/>
      <c r="AC215" s="799" t="s">
        <v>1669</v>
      </c>
      <c r="AD215" s="1075" t="s">
        <v>1670</v>
      </c>
      <c r="AE215" s="1076"/>
      <c r="AF215" s="1077"/>
      <c r="AG215" s="1078"/>
      <c r="AH215" s="800" t="s">
        <v>1570</v>
      </c>
      <c r="AI215" s="1078"/>
      <c r="AJ215" s="1079"/>
      <c r="AK215" s="1080"/>
      <c r="AL215" s="1081"/>
      <c r="AM215" s="801" t="s">
        <v>1572</v>
      </c>
      <c r="AN215" s="802" t="str">
        <f t="shared" si="500"/>
        <v>特：特休（ｈ）、</v>
      </c>
      <c r="AO215" s="714" t="str">
        <f t="shared" si="501"/>
        <v>特</v>
      </c>
      <c r="AP215" s="803"/>
      <c r="AQ215" s="803"/>
      <c r="AR215" s="804">
        <f t="shared" si="502"/>
        <v>0</v>
      </c>
      <c r="AU215" s="783"/>
      <c r="AV215" s="783"/>
      <c r="AW215" s="604"/>
    </row>
    <row r="216" spans="1:49" ht="15.95" customHeight="1">
      <c r="A216" s="611"/>
      <c r="C216" s="611"/>
      <c r="D216" s="611"/>
      <c r="E216" s="784"/>
      <c r="F216" s="1082" t="str">
        <f t="shared" si="493"/>
        <v/>
      </c>
      <c r="G216" s="1083"/>
      <c r="I216" s="1084">
        <f t="shared" si="494"/>
        <v>0</v>
      </c>
      <c r="J216" s="1084"/>
      <c r="K216" s="1084">
        <f t="shared" si="495"/>
        <v>0</v>
      </c>
      <c r="L216" s="1084"/>
      <c r="M216" s="1085">
        <f t="shared" si="496"/>
        <v>0</v>
      </c>
      <c r="N216" s="1072"/>
      <c r="O216" s="785" t="s">
        <v>1587</v>
      </c>
      <c r="P216" s="1072">
        <f t="shared" si="497"/>
        <v>0</v>
      </c>
      <c r="Q216" s="1073"/>
      <c r="R216" s="611"/>
      <c r="S216" s="1086">
        <f t="shared" si="498"/>
        <v>0</v>
      </c>
      <c r="T216" s="1087"/>
      <c r="U216" s="785" t="s">
        <v>1587</v>
      </c>
      <c r="V216" s="1072">
        <f t="shared" si="499"/>
        <v>0</v>
      </c>
      <c r="W216" s="1073"/>
      <c r="X216" s="611"/>
      <c r="Y216" s="775" t="s">
        <v>1671</v>
      </c>
      <c r="Z216" s="1074"/>
      <c r="AA216" s="1074"/>
      <c r="AB216" s="1074"/>
      <c r="AC216" s="799" t="s">
        <v>1672</v>
      </c>
      <c r="AD216" s="1075"/>
      <c r="AE216" s="1076"/>
      <c r="AF216" s="1077"/>
      <c r="AG216" s="1078"/>
      <c r="AH216" s="800" t="s">
        <v>1570</v>
      </c>
      <c r="AI216" s="1078"/>
      <c r="AJ216" s="1079"/>
      <c r="AK216" s="1080"/>
      <c r="AL216" s="1081"/>
      <c r="AM216" s="801" t="s">
        <v>1572</v>
      </c>
      <c r="AN216" s="802" t="str">
        <f t="shared" si="500"/>
        <v>-：（ｈ）、</v>
      </c>
      <c r="AO216" s="714" t="str">
        <f t="shared" si="501"/>
        <v>-</v>
      </c>
      <c r="AP216" s="803"/>
      <c r="AQ216" s="803"/>
      <c r="AR216" s="804">
        <f t="shared" si="502"/>
        <v>0</v>
      </c>
      <c r="AU216" s="783"/>
      <c r="AV216" s="783"/>
      <c r="AW216" s="604"/>
    </row>
    <row r="217" spans="1:49" ht="15.95" customHeight="1">
      <c r="A217" s="611"/>
      <c r="C217" s="611"/>
      <c r="D217" s="611"/>
      <c r="E217" s="784"/>
      <c r="F217" s="1082" t="str">
        <f t="shared" si="493"/>
        <v/>
      </c>
      <c r="G217" s="1083"/>
      <c r="I217" s="1084">
        <f t="shared" si="494"/>
        <v>0</v>
      </c>
      <c r="J217" s="1084"/>
      <c r="K217" s="1084">
        <f t="shared" si="495"/>
        <v>0</v>
      </c>
      <c r="L217" s="1084"/>
      <c r="M217" s="1085">
        <f t="shared" si="496"/>
        <v>0</v>
      </c>
      <c r="N217" s="1072"/>
      <c r="O217" s="785" t="s">
        <v>1587</v>
      </c>
      <c r="P217" s="1072">
        <f t="shared" si="497"/>
        <v>0</v>
      </c>
      <c r="Q217" s="1073"/>
      <c r="R217" s="611"/>
      <c r="S217" s="1086">
        <f t="shared" si="498"/>
        <v>0</v>
      </c>
      <c r="T217" s="1087"/>
      <c r="U217" s="785" t="s">
        <v>1587</v>
      </c>
      <c r="V217" s="1072">
        <f t="shared" si="499"/>
        <v>0</v>
      </c>
      <c r="W217" s="1073"/>
      <c r="X217" s="611"/>
      <c r="Y217" s="775" t="s">
        <v>1673</v>
      </c>
      <c r="Z217" s="1074"/>
      <c r="AA217" s="1074"/>
      <c r="AB217" s="1074"/>
      <c r="AC217" s="799" t="s">
        <v>1672</v>
      </c>
      <c r="AD217" s="1075"/>
      <c r="AE217" s="1076"/>
      <c r="AF217" s="1077"/>
      <c r="AG217" s="1078"/>
      <c r="AH217" s="800" t="s">
        <v>1570</v>
      </c>
      <c r="AI217" s="1078"/>
      <c r="AJ217" s="1079"/>
      <c r="AK217" s="1080"/>
      <c r="AL217" s="1081"/>
      <c r="AM217" s="801" t="s">
        <v>1572</v>
      </c>
      <c r="AN217" s="802" t="str">
        <f t="shared" si="500"/>
        <v>-：（ｈ）、</v>
      </c>
      <c r="AO217" s="714" t="str">
        <f t="shared" si="501"/>
        <v>-</v>
      </c>
      <c r="AP217" s="803"/>
      <c r="AQ217" s="803"/>
      <c r="AR217" s="804">
        <f t="shared" si="502"/>
        <v>0</v>
      </c>
      <c r="AU217" s="783"/>
      <c r="AV217" s="783"/>
      <c r="AW217" s="604"/>
    </row>
    <row r="218" spans="1:49" ht="15.95" customHeight="1">
      <c r="A218" s="611"/>
      <c r="C218" s="611"/>
      <c r="D218" s="611"/>
      <c r="E218" s="784"/>
      <c r="F218" s="1082" t="str">
        <f t="shared" si="493"/>
        <v/>
      </c>
      <c r="G218" s="1083"/>
      <c r="I218" s="1084">
        <f t="shared" si="494"/>
        <v>0</v>
      </c>
      <c r="J218" s="1084"/>
      <c r="K218" s="1084">
        <f t="shared" si="495"/>
        <v>0</v>
      </c>
      <c r="L218" s="1084"/>
      <c r="M218" s="1085">
        <f t="shared" si="496"/>
        <v>0</v>
      </c>
      <c r="N218" s="1072"/>
      <c r="O218" s="785" t="s">
        <v>1587</v>
      </c>
      <c r="P218" s="1072">
        <f t="shared" si="497"/>
        <v>0</v>
      </c>
      <c r="Q218" s="1073"/>
      <c r="R218" s="611"/>
      <c r="S218" s="1086">
        <f t="shared" si="498"/>
        <v>0</v>
      </c>
      <c r="T218" s="1087"/>
      <c r="U218" s="785" t="s">
        <v>1587</v>
      </c>
      <c r="V218" s="1072">
        <f t="shared" si="499"/>
        <v>0</v>
      </c>
      <c r="W218" s="1073"/>
      <c r="X218" s="611"/>
      <c r="Y218" s="775" t="s">
        <v>1674</v>
      </c>
      <c r="Z218" s="1074"/>
      <c r="AA218" s="1074"/>
      <c r="AB218" s="1074"/>
      <c r="AC218" s="799" t="s">
        <v>1672</v>
      </c>
      <c r="AD218" s="1075"/>
      <c r="AE218" s="1076"/>
      <c r="AF218" s="1077"/>
      <c r="AG218" s="1078"/>
      <c r="AH218" s="800" t="s">
        <v>1570</v>
      </c>
      <c r="AI218" s="1078"/>
      <c r="AJ218" s="1079"/>
      <c r="AK218" s="1080"/>
      <c r="AL218" s="1081"/>
      <c r="AM218" s="801" t="s">
        <v>1572</v>
      </c>
      <c r="AN218" s="802" t="str">
        <f t="shared" si="500"/>
        <v>-：（ｈ）、</v>
      </c>
      <c r="AO218" s="714" t="str">
        <f t="shared" si="501"/>
        <v>-</v>
      </c>
      <c r="AP218" s="803"/>
      <c r="AQ218" s="803"/>
      <c r="AR218" s="804">
        <f t="shared" si="502"/>
        <v>0</v>
      </c>
      <c r="AU218" s="783"/>
      <c r="AV218" s="783"/>
      <c r="AW218" s="604"/>
    </row>
    <row r="219" spans="1:49" ht="15.95" customHeight="1">
      <c r="A219" s="611"/>
      <c r="C219" s="611"/>
      <c r="D219" s="611"/>
      <c r="E219" s="784"/>
      <c r="F219" s="1082" t="str">
        <f t="shared" si="493"/>
        <v/>
      </c>
      <c r="G219" s="1083"/>
      <c r="I219" s="1084">
        <f t="shared" si="494"/>
        <v>0</v>
      </c>
      <c r="J219" s="1084"/>
      <c r="K219" s="1084">
        <f t="shared" si="495"/>
        <v>0</v>
      </c>
      <c r="L219" s="1084"/>
      <c r="M219" s="1085">
        <f t="shared" si="496"/>
        <v>0</v>
      </c>
      <c r="N219" s="1072"/>
      <c r="O219" s="785" t="s">
        <v>1587</v>
      </c>
      <c r="P219" s="1072">
        <f t="shared" si="497"/>
        <v>0</v>
      </c>
      <c r="Q219" s="1073"/>
      <c r="R219" s="611"/>
      <c r="S219" s="1086">
        <f t="shared" si="498"/>
        <v>0</v>
      </c>
      <c r="T219" s="1087"/>
      <c r="U219" s="785" t="s">
        <v>1587</v>
      </c>
      <c r="V219" s="1072">
        <f t="shared" si="499"/>
        <v>0</v>
      </c>
      <c r="W219" s="1073"/>
      <c r="X219" s="611"/>
      <c r="Y219" s="775" t="s">
        <v>1675</v>
      </c>
      <c r="Z219" s="1074"/>
      <c r="AA219" s="1074"/>
      <c r="AB219" s="1074"/>
      <c r="AC219" s="799" t="s">
        <v>1672</v>
      </c>
      <c r="AD219" s="1075"/>
      <c r="AE219" s="1076"/>
      <c r="AF219" s="1077"/>
      <c r="AG219" s="1078"/>
      <c r="AH219" s="800" t="s">
        <v>1570</v>
      </c>
      <c r="AI219" s="1078"/>
      <c r="AJ219" s="1079"/>
      <c r="AK219" s="1080"/>
      <c r="AL219" s="1081"/>
      <c r="AM219" s="801" t="s">
        <v>1572</v>
      </c>
      <c r="AN219" s="802" t="str">
        <f t="shared" si="500"/>
        <v>-：（ｈ）、</v>
      </c>
      <c r="AO219" s="714" t="str">
        <f t="shared" si="501"/>
        <v>-</v>
      </c>
      <c r="AP219" s="803"/>
      <c r="AQ219" s="803"/>
      <c r="AR219" s="804">
        <f t="shared" si="502"/>
        <v>0</v>
      </c>
      <c r="AU219" s="783"/>
      <c r="AV219" s="783"/>
      <c r="AW219" s="604"/>
    </row>
    <row r="220" spans="1:49" ht="15.95" customHeight="1">
      <c r="A220" s="611"/>
      <c r="C220" s="611"/>
      <c r="D220" s="611"/>
      <c r="E220" s="806"/>
      <c r="F220" s="1082" t="str">
        <f t="shared" si="493"/>
        <v/>
      </c>
      <c r="G220" s="1083"/>
      <c r="I220" s="1084">
        <f t="shared" si="494"/>
        <v>0</v>
      </c>
      <c r="J220" s="1084"/>
      <c r="K220" s="1084">
        <f t="shared" si="495"/>
        <v>0</v>
      </c>
      <c r="L220" s="1084"/>
      <c r="M220" s="1085">
        <f t="shared" si="496"/>
        <v>0</v>
      </c>
      <c r="N220" s="1072"/>
      <c r="O220" s="785" t="s">
        <v>1587</v>
      </c>
      <c r="P220" s="1072">
        <f t="shared" si="497"/>
        <v>0</v>
      </c>
      <c r="Q220" s="1073"/>
      <c r="R220" s="611"/>
      <c r="S220" s="1086">
        <f t="shared" si="498"/>
        <v>0</v>
      </c>
      <c r="T220" s="1087"/>
      <c r="U220" s="785" t="s">
        <v>1587</v>
      </c>
      <c r="V220" s="1072">
        <f t="shared" si="499"/>
        <v>0</v>
      </c>
      <c r="W220" s="1073"/>
      <c r="X220" s="611"/>
      <c r="Y220" s="775" t="s">
        <v>1676</v>
      </c>
      <c r="Z220" s="1074"/>
      <c r="AA220" s="1074"/>
      <c r="AB220" s="1074"/>
      <c r="AC220" s="799" t="s">
        <v>1672</v>
      </c>
      <c r="AD220" s="1075"/>
      <c r="AE220" s="1076"/>
      <c r="AF220" s="1077"/>
      <c r="AG220" s="1078"/>
      <c r="AH220" s="800" t="s">
        <v>1570</v>
      </c>
      <c r="AI220" s="1078"/>
      <c r="AJ220" s="1079"/>
      <c r="AK220" s="1080"/>
      <c r="AL220" s="1081"/>
      <c r="AM220" s="801" t="s">
        <v>1572</v>
      </c>
      <c r="AN220" s="802" t="str">
        <f t="shared" si="500"/>
        <v>-：（ｈ）、</v>
      </c>
      <c r="AO220" s="714" t="str">
        <f t="shared" si="501"/>
        <v>-</v>
      </c>
      <c r="AP220" s="803"/>
      <c r="AQ220" s="803"/>
      <c r="AR220" s="804">
        <f t="shared" si="502"/>
        <v>0</v>
      </c>
      <c r="AU220" s="783"/>
      <c r="AV220" s="783"/>
      <c r="AW220" s="604"/>
    </row>
    <row r="221" spans="1:49" ht="15.95" customHeight="1">
      <c r="A221" s="611"/>
      <c r="C221" s="611"/>
      <c r="D221" s="611"/>
      <c r="E221" s="807"/>
      <c r="F221" s="1066" t="str">
        <f t="shared" si="493"/>
        <v/>
      </c>
      <c r="G221" s="1067"/>
      <c r="I221" s="1068">
        <f t="shared" si="494"/>
        <v>0</v>
      </c>
      <c r="J221" s="1068"/>
      <c r="K221" s="1068">
        <f t="shared" si="495"/>
        <v>0</v>
      </c>
      <c r="L221" s="1068"/>
      <c r="M221" s="1069">
        <f t="shared" si="496"/>
        <v>0</v>
      </c>
      <c r="N221" s="1056"/>
      <c r="O221" s="808" t="s">
        <v>1587</v>
      </c>
      <c r="P221" s="1056">
        <f t="shared" si="497"/>
        <v>0</v>
      </c>
      <c r="Q221" s="1057"/>
      <c r="R221" s="611"/>
      <c r="S221" s="1070">
        <f t="shared" si="498"/>
        <v>0</v>
      </c>
      <c r="T221" s="1071"/>
      <c r="U221" s="808" t="s">
        <v>1587</v>
      </c>
      <c r="V221" s="1056">
        <f t="shared" si="499"/>
        <v>0</v>
      </c>
      <c r="W221" s="1057"/>
      <c r="X221" s="611"/>
      <c r="Y221" s="775" t="s">
        <v>1677</v>
      </c>
      <c r="Z221" s="1058"/>
      <c r="AA221" s="1058"/>
      <c r="AB221" s="1058"/>
      <c r="AC221" s="809" t="s">
        <v>1672</v>
      </c>
      <c r="AD221" s="1059"/>
      <c r="AE221" s="1060"/>
      <c r="AF221" s="1061"/>
      <c r="AG221" s="1062"/>
      <c r="AH221" s="810" t="s">
        <v>1570</v>
      </c>
      <c r="AI221" s="1062"/>
      <c r="AJ221" s="1063"/>
      <c r="AK221" s="1064"/>
      <c r="AL221" s="1065"/>
      <c r="AM221" s="811" t="s">
        <v>1572</v>
      </c>
      <c r="AN221" s="812" t="str">
        <f t="shared" si="500"/>
        <v>-：（ｈ）、</v>
      </c>
      <c r="AO221" s="714" t="str">
        <f t="shared" si="501"/>
        <v>-</v>
      </c>
      <c r="AP221" s="813"/>
      <c r="AQ221" s="813"/>
      <c r="AR221" s="814">
        <f t="shared" si="502"/>
        <v>0</v>
      </c>
      <c r="AU221" s="783"/>
      <c r="AV221" s="783"/>
      <c r="AW221" s="604"/>
    </row>
    <row r="222" spans="1:49">
      <c r="A222" s="611"/>
      <c r="D222" s="611"/>
      <c r="E222" s="611"/>
      <c r="AF222" s="1055" t="s">
        <v>1678</v>
      </c>
      <c r="AG222" s="1055"/>
      <c r="AH222" s="1055"/>
      <c r="AI222" s="1055"/>
      <c r="AJ222" s="1055"/>
    </row>
    <row r="223" spans="1:49">
      <c r="A223" s="611"/>
      <c r="D223" s="611"/>
      <c r="E223" s="611"/>
      <c r="F223" s="611"/>
      <c r="G223" s="611"/>
      <c r="H223" s="611"/>
      <c r="I223" s="611"/>
      <c r="J223" s="611"/>
      <c r="K223" s="611"/>
      <c r="L223" s="611"/>
      <c r="M223" s="611"/>
      <c r="N223" s="611"/>
      <c r="O223" s="611"/>
      <c r="P223" s="611"/>
      <c r="Q223" s="611"/>
      <c r="R223" s="611"/>
      <c r="S223" s="611"/>
      <c r="T223" s="611"/>
    </row>
    <row r="224" spans="1:49">
      <c r="A224" s="611"/>
      <c r="F224" s="611"/>
      <c r="G224" s="611"/>
      <c r="H224" s="611"/>
      <c r="I224" s="611"/>
      <c r="J224" s="611"/>
      <c r="K224" s="611"/>
      <c r="L224" s="611"/>
      <c r="M224" s="611"/>
      <c r="N224" s="611"/>
      <c r="O224" s="611"/>
      <c r="P224" s="611"/>
      <c r="Q224" s="611"/>
      <c r="R224" s="611"/>
      <c r="S224" s="611"/>
      <c r="T224" s="391"/>
      <c r="U224" s="611"/>
      <c r="V224" s="611"/>
      <c r="W224" s="611"/>
      <c r="X224" s="611"/>
    </row>
    <row r="225" spans="15:15">
      <c r="O225" s="611"/>
    </row>
  </sheetData>
  <mergeCells count="672">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C140:C141"/>
    <mergeCell ref="D140:D141"/>
    <mergeCell ref="E140:E141"/>
    <mergeCell ref="C143:E143"/>
    <mergeCell ref="Y146:AB146"/>
    <mergeCell ref="AD146:AL147"/>
    <mergeCell ref="F147:I147"/>
    <mergeCell ref="L147:O147"/>
    <mergeCell ref="S147:W147"/>
    <mergeCell ref="Y147:AB147"/>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AI176:AM176"/>
    <mergeCell ref="AN176:AO176"/>
    <mergeCell ref="C192:E193"/>
    <mergeCell ref="G192:H192"/>
    <mergeCell ref="I192:J192"/>
    <mergeCell ref="L192:M192"/>
    <mergeCell ref="N192:O192"/>
    <mergeCell ref="Q192:R192"/>
    <mergeCell ref="Z192:AB193"/>
    <mergeCell ref="AC192:AC193"/>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s>
  <phoneticPr fontId="1"/>
  <dataValidations count="3">
    <dataValidation type="list" allowBlank="1" showInputMessage="1" showErrorMessage="1" sqref="C10:C141" xr:uid="{00000000-0002-0000-0800-000000000000}">
      <formula1>$E$197:$E$221</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xr:uid="{00000000-0002-0000-0800-000001000000}">
      <formula1>$AC$197:$AC$221</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xr:uid="{00000000-0002-0000-0800-000002000000}">
      <formula1>$AU$2:$AU$6</formula1>
    </dataValidation>
  </dataValidations>
  <printOptions horizontalCentered="1"/>
  <pageMargins left="0.19685039370078741" right="0.19685039370078741" top="0.39370078740157483" bottom="0.19685039370078741" header="0.31496062992125984" footer="0.31496062992125984"/>
  <pageSetup paperSize="9" scale="76" orientation="landscape" cellComments="asDisplayed" r:id="rId1"/>
  <rowBreaks count="2" manualBreakCount="2">
    <brk id="144" max="44" man="1"/>
    <brk id="177"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【１】共通</vt:lpstr>
      <vt:lpstr>【２】特養</vt:lpstr>
      <vt:lpstr>【２】老健</vt:lpstr>
      <vt:lpstr>【２】医療院</vt:lpstr>
      <vt:lpstr>【２】療養</vt:lpstr>
      <vt:lpstr>【３】勤務①</vt:lpstr>
      <vt:lpstr>【３】勤務①例</vt:lpstr>
      <vt:lpstr>【３】勤務②</vt:lpstr>
      <vt:lpstr>【３】勤務②例</vt:lpstr>
      <vt:lpstr>【３】勤務③通リ</vt:lpstr>
      <vt:lpstr>【４】在宅復帰</vt:lpstr>
      <vt:lpstr>⑤表</vt:lpstr>
      <vt:lpstr>【５】療養夜間</vt:lpstr>
      <vt:lpstr>和暦西暦</vt:lpstr>
      <vt:lpstr>【１】共通!Print_Area</vt:lpstr>
      <vt:lpstr>【２】医療院!Print_Area</vt:lpstr>
      <vt:lpstr>【２】特養!Print_Area</vt:lpstr>
      <vt:lpstr>【２】療養!Print_Area</vt:lpstr>
      <vt:lpstr>【２】老健!Print_Area</vt:lpstr>
      <vt:lpstr>【３】勤務①!Print_Area</vt:lpstr>
      <vt:lpstr>【３】勤務①例!Print_Area</vt:lpstr>
      <vt:lpstr>【３】勤務②!Print_Area</vt:lpstr>
      <vt:lpstr>【３】勤務②例!Print_Area</vt:lpstr>
      <vt:lpstr>【３】勤務③通リ!Print_Area</vt:lpstr>
      <vt:lpstr>【４】在宅復帰!Print_Area</vt:lpstr>
      <vt:lpstr>【５】療養夜間!Print_Area</vt:lpstr>
      <vt:lpstr>【３】勤務①!Print_Titles</vt:lpstr>
      <vt:lpstr>【３】勤務②!Print_Titles</vt:lpstr>
      <vt:lpstr>【３】勤務③通リ!Print_Titles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2023-10-06T12:24:19Z</dcterms:modified>
</cp:coreProperties>
</file>