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635" windowHeight="7995" activeTab="0"/>
  </bookViews>
  <sheets>
    <sheet name="標準員数" sheetId="1" r:id="rId1"/>
  </sheets>
  <definedNames/>
  <calcPr fullCalcOnLoad="1"/>
</workbook>
</file>

<file path=xl/sharedStrings.xml><?xml version="1.0" encoding="utf-8"?>
<sst xmlns="http://schemas.openxmlformats.org/spreadsheetml/2006/main" count="134" uniqueCount="93">
  <si>
    <t>１　入院患者数等</t>
  </si>
  <si>
    <t>(</t>
  </si>
  <si>
    <t>人)　－</t>
  </si>
  <si>
    <t>人</t>
  </si>
  <si>
    <t>注１</t>
  </si>
  <si>
    <t>注２</t>
  </si>
  <si>
    <t>注３</t>
  </si>
  <si>
    <t>注４</t>
  </si>
  <si>
    <t>注５</t>
  </si>
  <si>
    <t>注６</t>
  </si>
  <si>
    <t>注７</t>
  </si>
  <si>
    <t>看護師（准看護師）及び看護補助者の算定にあたっては、それぞれ（Ｘ，Ｙ）小数点以下を切上げるものとする。</t>
  </si>
  <si>
    <t>薬剤師の算定にあたっては、小数点以下を切上げるものとする。又、特定機能病院については、それぞれ（Ｘ，Ｙ）小数点以下を切上げるものとする。</t>
  </si>
  <si>
    <t>規則附則第52条による「療養病床等の転換にかかる経過的措置に関する届」をした病院が経過的措置を活用する場合、当該届の別紙１「医師、看護師その他の従業者の標準員数」の写しを添付すること。</t>
  </si>
  <si>
    <t>医学を履修する課程を置く大学に附属する病院（特定機能病院及び精神病床のみを有する病院を除く。）又は内科、外科、産婦人科、眼科及び耳鼻いんこう科を有する１００床以上の病院(「内科等５科を有する１００床以上の病院等」という。)で、かつ、精神病床を有する病院をいう。</t>
  </si>
  <si>
    <t>産婦人科又は産科においては、看護師及び准看護師のうちの適当数を助産師とするものとし、また、歯科、矯正歯科、小児歯科又は歯科口腔外科においては、そのうちの適当数を歯科衛生士とすることができる。</t>
  </si>
  <si>
    <t xml:space="preserve"> １日平均入院患者数</t>
  </si>
  <si>
    <t>(</t>
  </si>
  <si>
    <t>１日平均外来患者数</t>
  </si>
  <si>
    <t>１日平均調剤数</t>
  </si>
  <si>
    <t>１日平均収容新生児数</t>
  </si>
  <si>
    <t>外来患者に係る取扱処方せんの数</t>
  </si>
  <si>
    <t>A-(B+C+D+E)   C   D   E   B       G
----------- + - + - + - + - = X, -- = Y, X+Y=
     3        3   4   4   4      30</t>
  </si>
  <si>
    <t xml:space="preserve"> B
 - =
 4</t>
  </si>
  <si>
    <t>(1) 法第21条第１項第１号の規定による病院
(規則第19条)</t>
  </si>
  <si>
    <t xml:space="preserve">(1) 歯科専門病院の場合
</t>
  </si>
  <si>
    <t xml:space="preserve">(2) その他の病院の場合
</t>
  </si>
  <si>
    <t>(1) 法第21条第1項第1号の規定による病院
(規則第19条)</t>
  </si>
  <si>
    <t>(2) 内科等5科を有する100床以上の病院等
(規則第43条の2)</t>
  </si>
  <si>
    <t>(1) 法第21条第1項第1号の規定による病院
(規則第19条)</t>
  </si>
  <si>
    <t>【特定機能病院のみ】</t>
  </si>
  <si>
    <t xml:space="preserve">当分の間、(1)及び(2)の計算式中、「-52」 は、
「-36」とし「+3」は、「+2」と読み替える。
</t>
  </si>
  <si>
    <r>
      <t>別紙１（様式１の場合）、別紙２－１（様式５の場合）</t>
    </r>
    <r>
      <rPr>
        <sz val="11"/>
        <rFont val="ＭＳ 明朝"/>
        <family val="1"/>
      </rPr>
      <t xml:space="preserve">
　医師、歯科医師、看護師その他の従業者の標準員数</t>
    </r>
  </si>
  <si>
    <r>
      <t xml:space="preserve">薬剤師標準員数
（規則第２２条の２第３項）
</t>
    </r>
    <r>
      <rPr>
        <sz val="11"/>
        <color indexed="10"/>
        <rFont val="ＭＳ 明朝"/>
        <family val="1"/>
      </rPr>
      <t>（注３）</t>
    </r>
  </si>
  <si>
    <r>
      <t xml:space="preserve">歯科医師標準員数
（規則第２２条の２第２項）
</t>
    </r>
    <r>
      <rPr>
        <sz val="11"/>
        <color indexed="10"/>
        <rFont val="ＭＳ 明朝"/>
        <family val="1"/>
      </rPr>
      <t>（注１）</t>
    </r>
  </si>
  <si>
    <r>
      <t xml:space="preserve">医師標準員数
（規則第２２条の２第１項）
</t>
    </r>
    <r>
      <rPr>
        <sz val="11"/>
        <color indexed="10"/>
        <rFont val="ＭＳ 明朝"/>
        <family val="1"/>
      </rPr>
      <t>（注１）</t>
    </r>
  </si>
  <si>
    <r>
      <t>２　医師標準員数</t>
    </r>
    <r>
      <rPr>
        <sz val="11"/>
        <color indexed="10"/>
        <rFont val="ＭＳ 明朝"/>
        <family val="1"/>
      </rPr>
      <t>（注１、４）（使用する算式の行頭のセルに「1」を入力すること）</t>
    </r>
  </si>
  <si>
    <r>
      <t>３　歯科医師標準員数</t>
    </r>
    <r>
      <rPr>
        <sz val="11"/>
        <color indexed="10"/>
        <rFont val="ＭＳ 明朝"/>
        <family val="1"/>
      </rPr>
      <t>（注１）（使用する算式の行頭のセルに「1」を入力すること）</t>
    </r>
  </si>
  <si>
    <r>
      <t>５　薬剤師標準員数</t>
    </r>
    <r>
      <rPr>
        <sz val="11"/>
        <color indexed="10"/>
        <rFont val="ＭＳ 明朝"/>
        <family val="1"/>
      </rPr>
      <t>（注３）（使用する算式の行頭のセルに「1」を入力すること）</t>
    </r>
  </si>
  <si>
    <r>
      <t>６　看護補助者数</t>
    </r>
    <r>
      <rPr>
        <sz val="11"/>
        <color indexed="10"/>
        <rFont val="ＭＳ 明朝"/>
        <family val="1"/>
      </rPr>
      <t>（注２、４）</t>
    </r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</si>
  <si>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</si>
  <si>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</si>
  <si>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</si>
  <si>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</si>
  <si>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</si>
  <si>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</si>
  <si>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</si>
  <si>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</si>
  <si>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</si>
  <si>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</si>
  <si>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</si>
  <si>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</si>
  <si>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</si>
  <si>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</si>
  <si>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</si>
  <si>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</si>
  <si>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</si>
  <si>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</si>
  <si>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</si>
  <si>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</si>
  <si>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</si>
  <si>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</si>
  <si>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Ａのうち療養病床入院患者数　</t>
  </si>
  <si>
    <t>Ａのうち感染症病床入院患者数</t>
  </si>
  <si>
    <t>Ａのうち精神入院患者数</t>
  </si>
  <si>
    <t>Ａのうち結核入院患者数</t>
  </si>
  <si>
    <t>Ａのうち歯科・矯正歯科・小児歯科・歯科口腔外科入院患者数</t>
  </si>
  <si>
    <t>Ｇのうち耳鼻いんこう科外来患者数</t>
  </si>
  <si>
    <t>Ｇのうち眼科外来患者数</t>
  </si>
  <si>
    <t>Ｇのうち歯科・矯正歯科・小児歯科・歯科口腔外科の外来患者数</t>
  </si>
  <si>
    <r>
      <t xml:space="preserve">(2) 内科等５科を有する100床以上の病院でかつ、精神病床を有する病院(規則第43条の2)
</t>
    </r>
    <r>
      <rPr>
        <sz val="11"/>
        <color indexed="10"/>
        <rFont val="ＭＳ 明朝"/>
        <family val="1"/>
      </rPr>
      <t>(注6)</t>
    </r>
  </si>
  <si>
    <t>(3) 療養病床の病床比率が全病床数の50%を超える病院に対する経過措置
(規則附則第49条)</t>
  </si>
  <si>
    <r>
      <t xml:space="preserve"> ４　看護師（准看護師）標準員数
</t>
    </r>
    <r>
      <rPr>
        <sz val="11"/>
        <color indexed="10"/>
        <rFont val="ＭＳ 明朝"/>
        <family val="1"/>
      </rPr>
      <t>（注２、４）（使用する算式の行頭のセルに「1」を入力すること）</t>
    </r>
  </si>
  <si>
    <r>
      <t xml:space="preserve">(1) 法第21条第１項第１号の規定による病院
(規則第19条)
</t>
    </r>
    <r>
      <rPr>
        <sz val="11"/>
        <color indexed="10"/>
        <rFont val="ＭＳ 明朝"/>
        <family val="1"/>
      </rPr>
      <t>(注6,7）</t>
    </r>
  </si>
  <si>
    <t>表中、「Ｄ／４」とあるのは、当分の間、「Ｄ／５」とする。
ただし、看護補助者と合わせた数が「Ｄ／４」となっていなければならない。
　（例）６０床の精神病床の場合、看護師及び准看護師の１２人（５：１）に、看護補助者を３人加えて計１５人（４：１）を配置しなければならない。（規則附則第20条）</t>
  </si>
  <si>
    <r>
      <t xml:space="preserve">(2) 内科等5科を有する100床以上の病院でかつ、精神病床を有する病院(規則第43条の2)
</t>
    </r>
    <r>
      <rPr>
        <sz val="11"/>
        <color indexed="10"/>
        <rFont val="ＭＳ 明朝"/>
        <family val="1"/>
      </rPr>
      <t>(注5,6)</t>
    </r>
  </si>
  <si>
    <r>
      <t xml:space="preserve">看護師(准看護師）標準員数
（規則第２２条の２第４項）
</t>
    </r>
    <r>
      <rPr>
        <sz val="11"/>
        <color indexed="10"/>
        <rFont val="ＭＳ 明朝"/>
        <family val="1"/>
      </rPr>
      <t>（注２，６）</t>
    </r>
  </si>
  <si>
    <t>医師、歯科医師の標準員数の算定にあたっては、端数が生じる場合にはそのままで算定する。</t>
  </si>
  <si>
    <t>Ｎ</t>
  </si>
  <si>
    <t>Ｇのうち精神科外来患者数</t>
  </si>
  <si>
    <t>(</t>
  </si>
  <si>
    <t>F-52           K
---- + 3 = X, -- = Y,  X + Y =
 16           20</t>
  </si>
  <si>
    <t>F        K
-- = X, -- = Y,  X + Y =
16      20</t>
  </si>
  <si>
    <t xml:space="preserve">A-(B+D)   B+D    N
------- + --- + -- =
  70      150   75   </t>
  </si>
  <si>
    <t>A-B    B     N
--- + --- + -- =
 70   150   75</t>
  </si>
  <si>
    <t xml:space="preserve"> (A-F)+(G-K)
 -----------
     2.5
------------- =
      8</t>
  </si>
  <si>
    <t>F       K
- = X, -- = Y,  X+Y=
8      20</t>
  </si>
  <si>
    <t xml:space="preserve"> A       L
-- = X, -- = Y,   X&lt;Y⇒Y
30      80        X&gt;Y⇒X </t>
  </si>
  <si>
    <t xml:space="preserve">A+M        G
--- = X,  -- = Y,  X+Y=
2.5       30  </t>
  </si>
  <si>
    <t xml:space="preserve">           B  G-(H+I+J+K) H+I+J
{A-(B+F)}+ - + --------- + --- - 52
           3      2.5       5
----------------------------------- + 3 =
                  16</t>
  </si>
  <si>
    <t xml:space="preserve">             B+D  G-(H+I+J+K) H+I+J
{A-(B+D+F)}+ --- + --------- + --- - 52
              3        2.5      5
--------------------------------------- + 3 =
                  16</t>
  </si>
  <si>
    <t>枚)　－</t>
  </si>
  <si>
    <t>A-(B+E)   E   B       G
------- + - + - = X, -- = Y, X+Y=
   3      4   4      30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</si>
</sst>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dashed"/>
    </border>
    <border>
      <left/>
      <right/>
      <top style="dashed"/>
      <bottom style="dashed"/>
    </border>
    <border>
      <left/>
      <right/>
      <top style="dashed"/>
      <bottom style="thin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 style="dashed"/>
      <bottom style="thin"/>
    </border>
    <border>
      <left/>
      <right style="thin"/>
      <top style="dashed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4" fillId="0" borderId="13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7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176" fontId="4" fillId="0" borderId="19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33" borderId="2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center"/>
    </xf>
    <xf numFmtId="0" fontId="3" fillId="0" borderId="24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right" vertical="center"/>
    </xf>
    <xf numFmtId="0" fontId="4" fillId="0" borderId="24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176" fontId="4" fillId="0" borderId="19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vertical="center" wrapText="1" indent="1"/>
    </xf>
    <xf numFmtId="0" fontId="3" fillId="0" borderId="19" xfId="0" applyFont="1" applyFill="1" applyBorder="1" applyAlignment="1">
      <alignment horizontal="left" vertical="center" indent="1"/>
    </xf>
    <xf numFmtId="0" fontId="4" fillId="33" borderId="2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>
      <alignment horizontal="left" vertical="center" indent="1"/>
    </xf>
    <xf numFmtId="176" fontId="4" fillId="0" borderId="21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0" fontId="5" fillId="0" borderId="21" xfId="0" applyFont="1" applyFill="1" applyBorder="1" applyAlignment="1">
      <alignment horizontal="left" vertical="center" wrapText="1" indent="1"/>
    </xf>
    <xf numFmtId="0" fontId="5" fillId="0" borderId="21" xfId="0" applyFont="1" applyFill="1" applyBorder="1" applyAlignment="1">
      <alignment horizontal="left" vertical="center" indent="1"/>
    </xf>
    <xf numFmtId="0" fontId="4" fillId="0" borderId="21" xfId="0" applyFont="1" applyFill="1" applyBorder="1" applyAlignment="1">
      <alignment vertical="center"/>
    </xf>
    <xf numFmtId="0" fontId="7" fillId="0" borderId="0" xfId="0" applyFont="1" applyAlignment="1">
      <alignment horizontal="left" vertical="top" wrapText="1"/>
    </xf>
    <xf numFmtId="0" fontId="4" fillId="0" borderId="2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 indent="1"/>
    </xf>
    <xf numFmtId="0" fontId="3" fillId="0" borderId="29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 wrapText="1" indent="1"/>
    </xf>
    <xf numFmtId="0" fontId="5" fillId="0" borderId="19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left" vertical="center" wrapText="1" indent="1"/>
    </xf>
    <xf numFmtId="0" fontId="3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SheetLayoutView="100" zoomScalePageLayoutView="0" workbookViewId="0" topLeftCell="A1">
      <selection activeCell="A19" sqref="A19"/>
    </sheetView>
  </sheetViews>
  <sheetFormatPr defaultColWidth="9.00390625" defaultRowHeight="13.5"/>
  <cols>
    <col min="1" max="1" width="5.00390625" style="4" customWidth="1"/>
    <col min="2" max="2" width="23.25390625" style="1" customWidth="1"/>
    <col min="3" max="3" width="36.00390625" style="8" customWidth="1"/>
    <col min="4" max="4" width="2.625" style="4" bestFit="1" customWidth="1"/>
    <col min="5" max="5" width="8.00390625" style="4" customWidth="1"/>
    <col min="6" max="6" width="9.625" style="3" customWidth="1"/>
    <col min="7" max="7" width="4.125" style="2" customWidth="1"/>
    <col min="8" max="8" width="3.25390625" style="1" customWidth="1"/>
    <col min="9" max="16384" width="9.00390625" style="1" customWidth="1"/>
  </cols>
  <sheetData>
    <row r="1" spans="1:7" ht="33.75" customHeight="1">
      <c r="A1" s="90" t="s">
        <v>32</v>
      </c>
      <c r="B1" s="91"/>
      <c r="C1" s="91"/>
      <c r="D1" s="91"/>
      <c r="E1" s="91"/>
      <c r="F1" s="91"/>
      <c r="G1" s="91"/>
    </row>
    <row r="2" spans="1:7" ht="16.5" customHeight="1">
      <c r="A2" s="74" t="s">
        <v>0</v>
      </c>
      <c r="B2" s="75"/>
      <c r="C2" s="75"/>
      <c r="D2" s="75"/>
      <c r="E2" s="75"/>
      <c r="F2" s="75"/>
      <c r="G2" s="76"/>
    </row>
    <row r="3" spans="1:7" ht="16.5" customHeight="1">
      <c r="A3" s="13" t="s">
        <v>40</v>
      </c>
      <c r="B3" s="14" t="s">
        <v>16</v>
      </c>
      <c r="C3" s="10"/>
      <c r="D3" s="15" t="s">
        <v>1</v>
      </c>
      <c r="E3" s="16"/>
      <c r="F3" s="14" t="s">
        <v>2</v>
      </c>
      <c r="G3" s="17" t="s">
        <v>53</v>
      </c>
    </row>
    <row r="4" spans="1:7" s="4" customFormat="1" ht="16.5" customHeight="1">
      <c r="A4" s="18" t="s">
        <v>41</v>
      </c>
      <c r="B4" s="19" t="s">
        <v>62</v>
      </c>
      <c r="C4" s="11"/>
      <c r="D4" s="20" t="s">
        <v>17</v>
      </c>
      <c r="E4" s="21"/>
      <c r="F4" s="19" t="s">
        <v>2</v>
      </c>
      <c r="G4" s="22" t="s">
        <v>54</v>
      </c>
    </row>
    <row r="5" spans="1:7" s="4" customFormat="1" ht="16.5" customHeight="1">
      <c r="A5" s="18" t="s">
        <v>42</v>
      </c>
      <c r="B5" s="19" t="s">
        <v>63</v>
      </c>
      <c r="C5" s="11"/>
      <c r="D5" s="20" t="s">
        <v>17</v>
      </c>
      <c r="E5" s="21"/>
      <c r="F5" s="19" t="s">
        <v>2</v>
      </c>
      <c r="G5" s="22" t="s">
        <v>55</v>
      </c>
    </row>
    <row r="6" spans="1:7" s="4" customFormat="1" ht="16.5" customHeight="1">
      <c r="A6" s="18" t="s">
        <v>43</v>
      </c>
      <c r="B6" s="19" t="s">
        <v>64</v>
      </c>
      <c r="C6" s="11"/>
      <c r="D6" s="20" t="s">
        <v>17</v>
      </c>
      <c r="E6" s="21"/>
      <c r="F6" s="19" t="s">
        <v>2</v>
      </c>
      <c r="G6" s="22" t="s">
        <v>56</v>
      </c>
    </row>
    <row r="7" spans="1:7" s="4" customFormat="1" ht="16.5" customHeight="1">
      <c r="A7" s="18" t="s">
        <v>44</v>
      </c>
      <c r="B7" s="19" t="s">
        <v>65</v>
      </c>
      <c r="C7" s="11"/>
      <c r="D7" s="20" t="s">
        <v>17</v>
      </c>
      <c r="E7" s="21"/>
      <c r="F7" s="19" t="s">
        <v>2</v>
      </c>
      <c r="G7" s="22" t="s">
        <v>57</v>
      </c>
    </row>
    <row r="8" spans="1:7" s="4" customFormat="1" ht="16.5" customHeight="1">
      <c r="A8" s="18" t="s">
        <v>45</v>
      </c>
      <c r="B8" s="23" t="s">
        <v>66</v>
      </c>
      <c r="C8" s="11"/>
      <c r="D8" s="20" t="s">
        <v>17</v>
      </c>
      <c r="E8" s="21"/>
      <c r="F8" s="19" t="s">
        <v>2</v>
      </c>
      <c r="G8" s="22" t="s">
        <v>58</v>
      </c>
    </row>
    <row r="9" spans="1:7" s="4" customFormat="1" ht="16.5" customHeight="1">
      <c r="A9" s="18" t="s">
        <v>46</v>
      </c>
      <c r="B9" s="23" t="s">
        <v>18</v>
      </c>
      <c r="C9" s="11"/>
      <c r="D9" s="20" t="s">
        <v>17</v>
      </c>
      <c r="E9" s="21"/>
      <c r="F9" s="19" t="s">
        <v>2</v>
      </c>
      <c r="G9" s="22" t="s">
        <v>59</v>
      </c>
    </row>
    <row r="10" spans="1:7" s="4" customFormat="1" ht="16.5" customHeight="1">
      <c r="A10" s="18" t="s">
        <v>47</v>
      </c>
      <c r="B10" s="23" t="s">
        <v>67</v>
      </c>
      <c r="C10" s="11"/>
      <c r="D10" s="20" t="s">
        <v>17</v>
      </c>
      <c r="E10" s="21"/>
      <c r="F10" s="19" t="s">
        <v>2</v>
      </c>
      <c r="G10" s="22" t="s">
        <v>60</v>
      </c>
    </row>
    <row r="11" spans="1:7" s="4" customFormat="1" ht="16.5" customHeight="1">
      <c r="A11" s="18" t="s">
        <v>48</v>
      </c>
      <c r="B11" s="23" t="s">
        <v>68</v>
      </c>
      <c r="C11" s="11"/>
      <c r="D11" s="20" t="s">
        <v>17</v>
      </c>
      <c r="E11" s="21"/>
      <c r="F11" s="19" t="s">
        <v>2</v>
      </c>
      <c r="G11" s="22" t="s">
        <v>61</v>
      </c>
    </row>
    <row r="12" spans="1:7" s="4" customFormat="1" ht="16.5" customHeight="1">
      <c r="A12" s="18" t="s">
        <v>49</v>
      </c>
      <c r="B12" s="23" t="s">
        <v>79</v>
      </c>
      <c r="C12" s="11"/>
      <c r="D12" s="20" t="s">
        <v>80</v>
      </c>
      <c r="E12" s="21"/>
      <c r="F12" s="19" t="s">
        <v>2</v>
      </c>
      <c r="G12" s="22" t="s">
        <v>49</v>
      </c>
    </row>
    <row r="13" spans="1:7" s="4" customFormat="1" ht="16.5" customHeight="1">
      <c r="A13" s="18" t="s">
        <v>50</v>
      </c>
      <c r="B13" s="23" t="s">
        <v>69</v>
      </c>
      <c r="C13" s="11"/>
      <c r="D13" s="20" t="s">
        <v>17</v>
      </c>
      <c r="E13" s="21"/>
      <c r="F13" s="19" t="s">
        <v>2</v>
      </c>
      <c r="G13" s="22" t="s">
        <v>50</v>
      </c>
    </row>
    <row r="14" spans="1:7" s="4" customFormat="1" ht="16.5" customHeight="1">
      <c r="A14" s="18" t="s">
        <v>51</v>
      </c>
      <c r="B14" s="23" t="s">
        <v>19</v>
      </c>
      <c r="C14" s="11"/>
      <c r="D14" s="20" t="s">
        <v>17</v>
      </c>
      <c r="E14" s="21"/>
      <c r="F14" s="19" t="s">
        <v>2</v>
      </c>
      <c r="G14" s="22" t="s">
        <v>51</v>
      </c>
    </row>
    <row r="15" spans="1:7" s="4" customFormat="1" ht="16.5" customHeight="1">
      <c r="A15" s="18" t="s">
        <v>52</v>
      </c>
      <c r="B15" s="23" t="s">
        <v>20</v>
      </c>
      <c r="C15" s="11"/>
      <c r="D15" s="20" t="s">
        <v>17</v>
      </c>
      <c r="E15" s="21"/>
      <c r="F15" s="19" t="s">
        <v>2</v>
      </c>
      <c r="G15" s="22" t="s">
        <v>52</v>
      </c>
    </row>
    <row r="16" spans="1:7" ht="16.5" customHeight="1">
      <c r="A16" s="24" t="s">
        <v>78</v>
      </c>
      <c r="B16" s="25" t="s">
        <v>21</v>
      </c>
      <c r="C16" s="12"/>
      <c r="D16" s="26" t="s">
        <v>17</v>
      </c>
      <c r="E16" s="27"/>
      <c r="F16" s="28" t="s">
        <v>91</v>
      </c>
      <c r="G16" s="29" t="s">
        <v>78</v>
      </c>
    </row>
    <row r="17" spans="1:7" s="4" customFormat="1" ht="13.5">
      <c r="A17" s="47"/>
      <c r="B17" s="42"/>
      <c r="C17" s="43"/>
      <c r="D17" s="44"/>
      <c r="E17" s="45"/>
      <c r="F17" s="46"/>
      <c r="G17" s="48"/>
    </row>
    <row r="18" spans="1:7" ht="23.25" customHeight="1">
      <c r="A18" s="93" t="s">
        <v>36</v>
      </c>
      <c r="B18" s="94"/>
      <c r="C18" s="94"/>
      <c r="D18" s="94"/>
      <c r="E18" s="95"/>
      <c r="F18" s="94"/>
      <c r="G18" s="96"/>
    </row>
    <row r="19" spans="1:7" ht="70.5" customHeight="1">
      <c r="A19" s="41">
        <v>1</v>
      </c>
      <c r="B19" s="30" t="s">
        <v>24</v>
      </c>
      <c r="C19" s="89" t="s">
        <v>90</v>
      </c>
      <c r="D19" s="85"/>
      <c r="E19" s="85"/>
      <c r="F19" s="31">
        <f>A19*(MAX(($E$3-$E$4-$E$6-$E$8+($E$4+$E$6)/3+($E$9-$E$10-$E$11-$E$12-$E$13)/2.5+($E$10+$E$11+$E$12)/5-52)/16,0)+3)</f>
        <v>3</v>
      </c>
      <c r="G19" s="32" t="s">
        <v>3</v>
      </c>
    </row>
    <row r="20" spans="1:7" ht="82.5" customHeight="1">
      <c r="A20" s="41"/>
      <c r="B20" s="30" t="s">
        <v>70</v>
      </c>
      <c r="C20" s="89" t="s">
        <v>89</v>
      </c>
      <c r="D20" s="85"/>
      <c r="E20" s="85"/>
      <c r="F20" s="31">
        <f>A20*(MAX((E3-E4-E8+E4/3+(E9-E10-E11-E12-E13)/2.5+(E10+E11+E12)/5-52)/16,0)+3)</f>
        <v>0</v>
      </c>
      <c r="G20" s="32" t="s">
        <v>3</v>
      </c>
    </row>
    <row r="21" spans="1:7" ht="66" customHeight="1">
      <c r="A21" s="41"/>
      <c r="B21" s="30" t="s">
        <v>71</v>
      </c>
      <c r="C21" s="80" t="s">
        <v>31</v>
      </c>
      <c r="D21" s="81"/>
      <c r="E21" s="82"/>
      <c r="F21" s="31">
        <f>A21*(MAX(($E$3-$E$4-$E$6-$E$8+($E$4+$E$6)/3+($E$9-$E$10-$E$11-$E$12-$E$13)/2.5+($E$10+$E$11+$E$12)/5-36)/16,0)+2)</f>
        <v>0</v>
      </c>
      <c r="G21" s="32" t="s">
        <v>3</v>
      </c>
    </row>
    <row r="22" spans="1:7" ht="13.5">
      <c r="A22" s="49"/>
      <c r="B22" s="50"/>
      <c r="C22" s="51"/>
      <c r="D22" s="52"/>
      <c r="E22" s="52"/>
      <c r="F22" s="53"/>
      <c r="G22" s="54"/>
    </row>
    <row r="23" spans="1:7" ht="22.5" customHeight="1">
      <c r="A23" s="70" t="s">
        <v>37</v>
      </c>
      <c r="B23" s="92"/>
      <c r="C23" s="92"/>
      <c r="D23" s="92"/>
      <c r="E23" s="92"/>
      <c r="F23" s="92"/>
      <c r="G23" s="71"/>
    </row>
    <row r="24" spans="1:7" ht="38.25" customHeight="1">
      <c r="A24" s="41"/>
      <c r="B24" s="30" t="s">
        <v>25</v>
      </c>
      <c r="C24" s="80" t="s">
        <v>81</v>
      </c>
      <c r="D24" s="81"/>
      <c r="E24" s="82"/>
      <c r="F24" s="31">
        <f>A24*(MAX(ROUNDUP((E8-52)/16,0),0)+3+E13/20)</f>
        <v>0</v>
      </c>
      <c r="G24" s="32" t="s">
        <v>3</v>
      </c>
    </row>
    <row r="25" spans="1:7" ht="36.75" customHeight="1">
      <c r="A25" s="41">
        <v>1</v>
      </c>
      <c r="B25" s="30" t="s">
        <v>26</v>
      </c>
      <c r="C25" s="80" t="s">
        <v>82</v>
      </c>
      <c r="D25" s="81"/>
      <c r="E25" s="82"/>
      <c r="F25" s="31">
        <f>A25*((E8/16)+(E13/20))</f>
        <v>0</v>
      </c>
      <c r="G25" s="32" t="s">
        <v>3</v>
      </c>
    </row>
    <row r="26" spans="1:7" ht="13.5">
      <c r="A26" s="59"/>
      <c r="B26" s="60"/>
      <c r="C26" s="61"/>
      <c r="D26" s="62"/>
      <c r="E26" s="62"/>
      <c r="F26" s="63"/>
      <c r="G26" s="64"/>
    </row>
    <row r="27" spans="1:7" ht="33.75" customHeight="1">
      <c r="A27" s="77" t="s">
        <v>72</v>
      </c>
      <c r="B27" s="78"/>
      <c r="C27" s="78"/>
      <c r="D27" s="78"/>
      <c r="E27" s="78"/>
      <c r="F27" s="78"/>
      <c r="G27" s="79"/>
    </row>
    <row r="28" spans="1:7" s="4" customFormat="1" ht="68.25" customHeight="1">
      <c r="A28" s="57">
        <v>1</v>
      </c>
      <c r="B28" s="33" t="s">
        <v>73</v>
      </c>
      <c r="C28" s="83" t="s">
        <v>22</v>
      </c>
      <c r="D28" s="84"/>
      <c r="E28" s="84"/>
      <c r="F28" s="34">
        <f>A28*(ROUNDUP((E3-E4-E5-E6-E7)/3+E5/3+E6/4+E7/4+E4/4,0)+ROUNDUP(E9/30,0))</f>
        <v>0</v>
      </c>
      <c r="G28" s="35" t="s">
        <v>3</v>
      </c>
    </row>
    <row r="29" spans="1:7" ht="78.75" customHeight="1">
      <c r="A29" s="41"/>
      <c r="B29" s="30" t="s">
        <v>75</v>
      </c>
      <c r="C29" s="87" t="s">
        <v>92</v>
      </c>
      <c r="D29" s="88"/>
      <c r="E29" s="88"/>
      <c r="F29" s="36">
        <f>A29*(ROUNDUP((E3-E4-E7)/3+E7/4+E4/4,0)+ROUNDUP(E9/30,0))</f>
        <v>0</v>
      </c>
      <c r="G29" s="32" t="s">
        <v>3</v>
      </c>
    </row>
    <row r="30" spans="1:7" ht="13.5">
      <c r="A30" s="59"/>
      <c r="B30" s="60"/>
      <c r="C30" s="66"/>
      <c r="D30" s="67"/>
      <c r="E30" s="67"/>
      <c r="F30" s="68"/>
      <c r="G30" s="64"/>
    </row>
    <row r="31" spans="1:7" ht="24" customHeight="1">
      <c r="A31" s="74" t="s">
        <v>38</v>
      </c>
      <c r="B31" s="75"/>
      <c r="C31" s="75"/>
      <c r="D31" s="75"/>
      <c r="E31" s="75"/>
      <c r="F31" s="75"/>
      <c r="G31" s="76"/>
    </row>
    <row r="32" spans="1:7" ht="51" customHeight="1">
      <c r="A32" s="41">
        <v>1</v>
      </c>
      <c r="B32" s="30" t="s">
        <v>27</v>
      </c>
      <c r="C32" s="89" t="s">
        <v>83</v>
      </c>
      <c r="D32" s="86"/>
      <c r="E32" s="86"/>
      <c r="F32" s="36">
        <f>A32*(ROUNDUP((E3-E4-E6)/70+(E4+E6)/150+E16/75,0))</f>
        <v>0</v>
      </c>
      <c r="G32" s="32" t="s">
        <v>3</v>
      </c>
    </row>
    <row r="33" spans="1:7" ht="58.5" customHeight="1">
      <c r="A33" s="41"/>
      <c r="B33" s="30" t="s">
        <v>28</v>
      </c>
      <c r="C33" s="89" t="s">
        <v>84</v>
      </c>
      <c r="D33" s="86"/>
      <c r="E33" s="86"/>
      <c r="F33" s="36">
        <f>A33*(ROUNDUP((E3-E4)/70+E4/150+E16/75,0))</f>
        <v>0</v>
      </c>
      <c r="G33" s="32" t="s">
        <v>3</v>
      </c>
    </row>
    <row r="34" spans="1:7" ht="13.5">
      <c r="A34" s="49"/>
      <c r="B34" s="50"/>
      <c r="C34" s="55"/>
      <c r="D34" s="56"/>
      <c r="E34" s="56"/>
      <c r="F34" s="58"/>
      <c r="G34" s="54"/>
    </row>
    <row r="35" spans="1:7" ht="22.5" customHeight="1">
      <c r="A35" s="74" t="s">
        <v>39</v>
      </c>
      <c r="B35" s="75"/>
      <c r="C35" s="75"/>
      <c r="D35" s="75"/>
      <c r="E35" s="75"/>
      <c r="F35" s="75"/>
      <c r="G35" s="76"/>
    </row>
    <row r="36" spans="1:7" s="4" customFormat="1" ht="41.25" customHeight="1">
      <c r="A36" s="70" t="s">
        <v>29</v>
      </c>
      <c r="B36" s="71"/>
      <c r="C36" s="85" t="s">
        <v>23</v>
      </c>
      <c r="D36" s="86"/>
      <c r="E36" s="86"/>
      <c r="F36" s="36">
        <f>ROUNDUP(E4/4,0)</f>
        <v>0</v>
      </c>
      <c r="G36" s="32" t="s">
        <v>3</v>
      </c>
    </row>
    <row r="37" spans="1:7" ht="13.5">
      <c r="A37" s="3"/>
      <c r="B37" s="5"/>
      <c r="D37" s="7"/>
      <c r="E37" s="7"/>
      <c r="G37" s="6"/>
    </row>
    <row r="38" spans="1:7" ht="20.25" customHeight="1">
      <c r="A38" s="3" t="s">
        <v>30</v>
      </c>
      <c r="B38" s="5"/>
      <c r="D38" s="7"/>
      <c r="E38" s="7"/>
      <c r="G38" s="6"/>
    </row>
    <row r="39" spans="1:7" ht="69" customHeight="1">
      <c r="A39" s="72" t="s">
        <v>35</v>
      </c>
      <c r="B39" s="73"/>
      <c r="C39" s="80" t="s">
        <v>85</v>
      </c>
      <c r="D39" s="81"/>
      <c r="E39" s="82"/>
      <c r="F39" s="31">
        <f>(E3-E8+E9-E13)/2.5/8</f>
        <v>0</v>
      </c>
      <c r="G39" s="32" t="s">
        <v>3</v>
      </c>
    </row>
    <row r="40" spans="1:7" ht="51" customHeight="1">
      <c r="A40" s="72" t="s">
        <v>34</v>
      </c>
      <c r="B40" s="73"/>
      <c r="C40" s="80" t="s">
        <v>86</v>
      </c>
      <c r="D40" s="81"/>
      <c r="E40" s="82"/>
      <c r="F40" s="31">
        <f>E8/8+E13/20</f>
        <v>0</v>
      </c>
      <c r="G40" s="32" t="s">
        <v>3</v>
      </c>
    </row>
    <row r="41" spans="1:7" ht="48.75" customHeight="1">
      <c r="A41" s="72" t="s">
        <v>76</v>
      </c>
      <c r="B41" s="73"/>
      <c r="C41" s="80" t="s">
        <v>88</v>
      </c>
      <c r="D41" s="81"/>
      <c r="E41" s="82"/>
      <c r="F41" s="36">
        <f>ROUNDUP((E3+E15)/2.5,0)+ROUNDUP(E9/30,0)</f>
        <v>0</v>
      </c>
      <c r="G41" s="32" t="s">
        <v>3</v>
      </c>
    </row>
    <row r="42" spans="1:7" ht="48.75" customHeight="1">
      <c r="A42" s="72" t="s">
        <v>33</v>
      </c>
      <c r="B42" s="73"/>
      <c r="C42" s="80" t="s">
        <v>87</v>
      </c>
      <c r="D42" s="81"/>
      <c r="E42" s="82"/>
      <c r="F42" s="36">
        <f>ROUNDUP(MAX(E3/30,E14/80),0)</f>
        <v>0</v>
      </c>
      <c r="G42" s="32" t="s">
        <v>3</v>
      </c>
    </row>
    <row r="43" spans="1:7" ht="13.5">
      <c r="A43" s="37"/>
      <c r="B43" s="38"/>
      <c r="C43" s="9"/>
      <c r="D43" s="39"/>
      <c r="E43" s="39"/>
      <c r="G43" s="40"/>
    </row>
    <row r="44" spans="1:7" ht="13.5">
      <c r="A44" s="65" t="s">
        <v>4</v>
      </c>
      <c r="B44" s="69" t="s">
        <v>77</v>
      </c>
      <c r="C44" s="69"/>
      <c r="D44" s="69"/>
      <c r="E44" s="69"/>
      <c r="F44" s="69"/>
      <c r="G44" s="69"/>
    </row>
    <row r="45" spans="1:7" ht="27" customHeight="1">
      <c r="A45" s="65" t="s">
        <v>5</v>
      </c>
      <c r="B45" s="69" t="s">
        <v>11</v>
      </c>
      <c r="C45" s="69"/>
      <c r="D45" s="69"/>
      <c r="E45" s="69"/>
      <c r="F45" s="69"/>
      <c r="G45" s="69"/>
    </row>
    <row r="46" spans="1:7" ht="27" customHeight="1">
      <c r="A46" s="65" t="s">
        <v>6</v>
      </c>
      <c r="B46" s="69" t="s">
        <v>12</v>
      </c>
      <c r="C46" s="69"/>
      <c r="D46" s="69"/>
      <c r="E46" s="69"/>
      <c r="F46" s="69"/>
      <c r="G46" s="69"/>
    </row>
    <row r="47" spans="1:7" ht="27" customHeight="1">
      <c r="A47" s="65" t="s">
        <v>7</v>
      </c>
      <c r="B47" s="69" t="s">
        <v>13</v>
      </c>
      <c r="C47" s="69"/>
      <c r="D47" s="69"/>
      <c r="E47" s="69"/>
      <c r="F47" s="69"/>
      <c r="G47" s="69"/>
    </row>
    <row r="48" spans="1:7" ht="40.5" customHeight="1">
      <c r="A48" s="65" t="s">
        <v>8</v>
      </c>
      <c r="B48" s="69" t="s">
        <v>14</v>
      </c>
      <c r="C48" s="69"/>
      <c r="D48" s="69"/>
      <c r="E48" s="69"/>
      <c r="F48" s="69"/>
      <c r="G48" s="69"/>
    </row>
    <row r="49" spans="1:7" ht="40.5" customHeight="1">
      <c r="A49" s="65" t="s">
        <v>9</v>
      </c>
      <c r="B49" s="69" t="s">
        <v>15</v>
      </c>
      <c r="C49" s="69"/>
      <c r="D49" s="69"/>
      <c r="E49" s="69"/>
      <c r="F49" s="69"/>
      <c r="G49" s="69"/>
    </row>
    <row r="50" spans="1:7" ht="54" customHeight="1">
      <c r="A50" s="65" t="s">
        <v>10</v>
      </c>
      <c r="B50" s="69" t="s">
        <v>74</v>
      </c>
      <c r="C50" s="69"/>
      <c r="D50" s="69"/>
      <c r="E50" s="69"/>
      <c r="F50" s="69"/>
      <c r="G50" s="69"/>
    </row>
  </sheetData>
  <sheetProtection/>
  <mergeCells count="33">
    <mergeCell ref="A1:G1"/>
    <mergeCell ref="A42:B42"/>
    <mergeCell ref="B48:G48"/>
    <mergeCell ref="A23:G23"/>
    <mergeCell ref="A18:G18"/>
    <mergeCell ref="C41:E41"/>
    <mergeCell ref="C42:E42"/>
    <mergeCell ref="A35:G35"/>
    <mergeCell ref="C19:E19"/>
    <mergeCell ref="C20:E20"/>
    <mergeCell ref="C36:E36"/>
    <mergeCell ref="C39:E39"/>
    <mergeCell ref="C40:E40"/>
    <mergeCell ref="C29:E29"/>
    <mergeCell ref="C32:E32"/>
    <mergeCell ref="C33:E33"/>
    <mergeCell ref="A2:G2"/>
    <mergeCell ref="A27:G27"/>
    <mergeCell ref="A31:G31"/>
    <mergeCell ref="C21:E21"/>
    <mergeCell ref="C24:E24"/>
    <mergeCell ref="C25:E25"/>
    <mergeCell ref="C28:E28"/>
    <mergeCell ref="B49:G49"/>
    <mergeCell ref="B50:G50"/>
    <mergeCell ref="B44:G44"/>
    <mergeCell ref="B45:G45"/>
    <mergeCell ref="A36:B36"/>
    <mergeCell ref="A41:B41"/>
    <mergeCell ref="B47:G47"/>
    <mergeCell ref="A39:B39"/>
    <mergeCell ref="A40:B40"/>
    <mergeCell ref="B46:G46"/>
  </mergeCells>
  <dataValidations count="1">
    <dataValidation type="whole" operator="equal" allowBlank="1" showInputMessage="1" showErrorMessage="1" sqref="A19:A22 A32:A34 A24:A26 A28:A30">
      <formula1>1</formula1>
    </dataValidation>
  </dataValidation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八尾市役所</cp:lastModifiedBy>
  <cp:lastPrinted>2019-11-28T00:26:51Z</cp:lastPrinted>
  <dcterms:created xsi:type="dcterms:W3CDTF">2007-08-21T07:23:56Z</dcterms:created>
  <dcterms:modified xsi:type="dcterms:W3CDTF">2021-02-08T07:21:10Z</dcterms:modified>
  <cp:category/>
  <cp:version/>
  <cp:contentType/>
  <cp:contentStatus/>
</cp:coreProperties>
</file>